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itrixlabph\globalsmile\"/>
    </mc:Choice>
  </mc:AlternateContent>
  <xr:revisionPtr revIDLastSave="0" documentId="13_ncr:1_{86ABF378-E84F-406C-9A43-CAD08244D604}" xr6:coauthVersionLast="47" xr6:coauthVersionMax="47" xr10:uidLastSave="{00000000-0000-0000-0000-000000000000}"/>
  <bookViews>
    <workbookView xWindow="-108" yWindow="-108" windowWidth="23256" windowHeight="12576" tabRatio="584" activeTab="6" xr2:uid="{00000000-000D-0000-FFFF-FFFF00000000}"/>
  </bookViews>
  <sheets>
    <sheet name="PJ" sheetId="1" r:id="rId1"/>
    <sheet name="PJ Non-Vat" sheetId="2" r:id="rId2"/>
    <sheet name="CDJ" sheetId="3" r:id="rId3"/>
    <sheet name="SJ" sheetId="4" r:id="rId4"/>
    <sheet name="CRJ" sheetId="5" r:id="rId5"/>
    <sheet name="GJ" sheetId="6" r:id="rId6"/>
    <sheet name="GL" sheetId="7" r:id="rId7"/>
    <sheet name="SUPPLIERS DATA" sheetId="8" r:id="rId8"/>
    <sheet name="CRJ2" sheetId="9" r:id="rId9"/>
    <sheet name="PJ2" sheetId="10" r:id="rId10"/>
    <sheet name="PJ Non-Vat2" sheetId="11" r:id="rId11"/>
    <sheet name="CDJ old" sheetId="12" r:id="rId12"/>
    <sheet name="SJ2" sheetId="13" r:id="rId13"/>
    <sheet name="COA_MAP" sheetId="14" r:id="rId14"/>
    <sheet name="GL_AUDIT" sheetId="15" r:id="rId15"/>
    <sheet name="GL_V8_CALC" sheetId="16" r:id="rId16"/>
  </sheets>
  <functionGroups builtInGroupCount="19"/>
  <externalReferences>
    <externalReference r:id="rId17"/>
  </externalReferences>
  <definedNames>
    <definedName name="_xlnm._FilterDatabase" localSheetId="2" hidden="1">CDJ!$F$14:$U$68</definedName>
    <definedName name="_xlnm._FilterDatabase" localSheetId="11" hidden="1">'CDJ old'!$F$14:$U$68</definedName>
  </definedNames>
  <calcPr calcId="191029"/>
</workbook>
</file>

<file path=xl/calcChain.xml><?xml version="1.0" encoding="utf-8"?>
<calcChain xmlns="http://schemas.openxmlformats.org/spreadsheetml/2006/main">
  <c r="O326" i="13" l="1"/>
  <c r="N326" i="13"/>
  <c r="M326" i="13"/>
  <c r="L326" i="13"/>
  <c r="K324" i="13"/>
  <c r="J324" i="13"/>
  <c r="M321" i="13"/>
  <c r="M320" i="13"/>
  <c r="O320" i="13" s="1"/>
  <c r="N320" i="13" s="1"/>
  <c r="M319" i="13"/>
  <c r="M318" i="13"/>
  <c r="O318" i="13" s="1"/>
  <c r="N318" i="13" s="1"/>
  <c r="M317" i="13"/>
  <c r="M316" i="13"/>
  <c r="O316" i="13" s="1"/>
  <c r="N316" i="13" s="1"/>
  <c r="M315" i="13"/>
  <c r="O314" i="13"/>
  <c r="N314" i="13" s="1"/>
  <c r="M314" i="13"/>
  <c r="L314" i="13"/>
  <c r="M313" i="13"/>
  <c r="M312" i="13"/>
  <c r="O312" i="13" s="1"/>
  <c r="N312" i="13" s="1"/>
  <c r="L312" i="13"/>
  <c r="M311" i="13"/>
  <c r="O310" i="13"/>
  <c r="N310" i="13" s="1"/>
  <c r="M310" i="13"/>
  <c r="L310" i="13"/>
  <c r="M309" i="13"/>
  <c r="O308" i="13"/>
  <c r="N308" i="13" s="1"/>
  <c r="M308" i="13"/>
  <c r="L308" i="13" s="1"/>
  <c r="M307" i="13"/>
  <c r="O306" i="13"/>
  <c r="N306" i="13" s="1"/>
  <c r="M306" i="13"/>
  <c r="L306" i="13"/>
  <c r="M305" i="13"/>
  <c r="M304" i="13"/>
  <c r="O304" i="13" s="1"/>
  <c r="N304" i="13" s="1"/>
  <c r="M303" i="13"/>
  <c r="M302" i="13"/>
  <c r="M301" i="13"/>
  <c r="M300" i="13"/>
  <c r="M299" i="13"/>
  <c r="O298" i="13"/>
  <c r="N298" i="13" s="1"/>
  <c r="M298" i="13"/>
  <c r="L298" i="13"/>
  <c r="M297" i="13"/>
  <c r="M296" i="13"/>
  <c r="O296" i="13" s="1"/>
  <c r="N296" i="13" s="1"/>
  <c r="L296" i="13"/>
  <c r="M295" i="13"/>
  <c r="O294" i="13"/>
  <c r="N294" i="13" s="1"/>
  <c r="M294" i="13"/>
  <c r="L294" i="13"/>
  <c r="M293" i="13"/>
  <c r="O292" i="13"/>
  <c r="N292" i="13" s="1"/>
  <c r="M292" i="13"/>
  <c r="L292" i="13" s="1"/>
  <c r="M291" i="13"/>
  <c r="M290" i="13"/>
  <c r="O290" i="13" s="1"/>
  <c r="N290" i="13" s="1"/>
  <c r="L290" i="13"/>
  <c r="O289" i="13"/>
  <c r="N289" i="13" s="1"/>
  <c r="M289" i="13"/>
  <c r="L289" i="13" s="1"/>
  <c r="M288" i="13"/>
  <c r="O287" i="13"/>
  <c r="N287" i="13"/>
  <c r="M287" i="13"/>
  <c r="L287" i="13" s="1"/>
  <c r="M286" i="13"/>
  <c r="O286" i="13" s="1"/>
  <c r="N286" i="13" s="1"/>
  <c r="O285" i="13"/>
  <c r="N285" i="13" s="1"/>
  <c r="M285" i="13"/>
  <c r="L285" i="13" s="1"/>
  <c r="O284" i="13"/>
  <c r="N284" i="13" s="1"/>
  <c r="M284" i="13"/>
  <c r="L284" i="13" s="1"/>
  <c r="M283" i="13"/>
  <c r="M282" i="13"/>
  <c r="O282" i="13" s="1"/>
  <c r="N282" i="13" s="1"/>
  <c r="L282" i="13"/>
  <c r="O281" i="13"/>
  <c r="N281" i="13" s="1"/>
  <c r="M281" i="13"/>
  <c r="L281" i="13" s="1"/>
  <c r="M280" i="13"/>
  <c r="O279" i="13"/>
  <c r="N279" i="13"/>
  <c r="M279" i="13"/>
  <c r="L279" i="13" s="1"/>
  <c r="M278" i="13"/>
  <c r="O278" i="13" s="1"/>
  <c r="N278" i="13" s="1"/>
  <c r="O277" i="13"/>
  <c r="N277" i="13" s="1"/>
  <c r="M277" i="13"/>
  <c r="L277" i="13" s="1"/>
  <c r="O276" i="13"/>
  <c r="N276" i="13" s="1"/>
  <c r="M276" i="13"/>
  <c r="L276" i="13" s="1"/>
  <c r="M275" i="13"/>
  <c r="M274" i="13"/>
  <c r="O274" i="13" s="1"/>
  <c r="N274" i="13" s="1"/>
  <c r="L274" i="13"/>
  <c r="O273" i="13"/>
  <c r="N273" i="13" s="1"/>
  <c r="M273" i="13"/>
  <c r="L273" i="13" s="1"/>
  <c r="M272" i="13"/>
  <c r="O271" i="13"/>
  <c r="N271" i="13"/>
  <c r="M271" i="13"/>
  <c r="L271" i="13" s="1"/>
  <c r="M270" i="13"/>
  <c r="O270" i="13" s="1"/>
  <c r="N270" i="13" s="1"/>
  <c r="O269" i="13"/>
  <c r="N269" i="13" s="1"/>
  <c r="M269" i="13"/>
  <c r="L269" i="13" s="1"/>
  <c r="O268" i="13"/>
  <c r="N268" i="13" s="1"/>
  <c r="M268" i="13"/>
  <c r="L268" i="13" s="1"/>
  <c r="M267" i="13"/>
  <c r="M266" i="13"/>
  <c r="O266" i="13" s="1"/>
  <c r="N266" i="13" s="1"/>
  <c r="L266" i="13"/>
  <c r="O265" i="13"/>
  <c r="N265" i="13" s="1"/>
  <c r="M265" i="13"/>
  <c r="L265" i="13" s="1"/>
  <c r="M264" i="13"/>
  <c r="O263" i="13"/>
  <c r="N263" i="13"/>
  <c r="M263" i="13"/>
  <c r="L263" i="13" s="1"/>
  <c r="M262" i="13"/>
  <c r="O262" i="13" s="1"/>
  <c r="N262" i="13" s="1"/>
  <c r="O261" i="13"/>
  <c r="N261" i="13" s="1"/>
  <c r="M261" i="13"/>
  <c r="L261" i="13" s="1"/>
  <c r="O260" i="13"/>
  <c r="N260" i="13" s="1"/>
  <c r="M260" i="13"/>
  <c r="L260" i="13" s="1"/>
  <c r="M259" i="13"/>
  <c r="M258" i="13"/>
  <c r="O258" i="13" s="1"/>
  <c r="N258" i="13" s="1"/>
  <c r="L258" i="13"/>
  <c r="O257" i="13"/>
  <c r="N257" i="13" s="1"/>
  <c r="M257" i="13"/>
  <c r="L257" i="13" s="1"/>
  <c r="M256" i="13"/>
  <c r="O255" i="13"/>
  <c r="N255" i="13"/>
  <c r="M255" i="13"/>
  <c r="L255" i="13" s="1"/>
  <c r="M254" i="13"/>
  <c r="O254" i="13" s="1"/>
  <c r="N254" i="13" s="1"/>
  <c r="O253" i="13"/>
  <c r="N253" i="13" s="1"/>
  <c r="M253" i="13"/>
  <c r="L253" i="13" s="1"/>
  <c r="O252" i="13"/>
  <c r="N252" i="13" s="1"/>
  <c r="M252" i="13"/>
  <c r="L252" i="13" s="1"/>
  <c r="M251" i="13"/>
  <c r="M250" i="13"/>
  <c r="O250" i="13" s="1"/>
  <c r="N250" i="13" s="1"/>
  <c r="L250" i="13"/>
  <c r="O249" i="13"/>
  <c r="N249" i="13" s="1"/>
  <c r="M249" i="13"/>
  <c r="L249" i="13" s="1"/>
  <c r="M248" i="13"/>
  <c r="O247" i="13"/>
  <c r="N247" i="13" s="1"/>
  <c r="M247" i="13"/>
  <c r="L247" i="13" s="1"/>
  <c r="M246" i="13"/>
  <c r="O246" i="13" s="1"/>
  <c r="N246" i="13" s="1"/>
  <c r="M245" i="13"/>
  <c r="L245" i="13" s="1"/>
  <c r="O244" i="13"/>
  <c r="N244" i="13" s="1"/>
  <c r="M244" i="13"/>
  <c r="L244" i="13" s="1"/>
  <c r="M243" i="13"/>
  <c r="M242" i="13"/>
  <c r="O242" i="13" s="1"/>
  <c r="N242" i="13" s="1"/>
  <c r="O241" i="13"/>
  <c r="N241" i="13" s="1"/>
  <c r="M241" i="13"/>
  <c r="L241" i="13" s="1"/>
  <c r="M240" i="13"/>
  <c r="O239" i="13"/>
  <c r="N239" i="13" s="1"/>
  <c r="M239" i="13"/>
  <c r="L239" i="13" s="1"/>
  <c r="M238" i="13"/>
  <c r="O238" i="13" s="1"/>
  <c r="N238" i="13" s="1"/>
  <c r="M237" i="13"/>
  <c r="L237" i="13" s="1"/>
  <c r="O236" i="13"/>
  <c r="N236" i="13" s="1"/>
  <c r="M236" i="13"/>
  <c r="L236" i="13" s="1"/>
  <c r="M235" i="13"/>
  <c r="M234" i="13"/>
  <c r="O234" i="13" s="1"/>
  <c r="N234" i="13" s="1"/>
  <c r="L234" i="13"/>
  <c r="O233" i="13"/>
  <c r="N233" i="13" s="1"/>
  <c r="M233" i="13"/>
  <c r="L233" i="13" s="1"/>
  <c r="M232" i="13"/>
  <c r="O231" i="13"/>
  <c r="N231" i="13"/>
  <c r="M231" i="13"/>
  <c r="L231" i="13" s="1"/>
  <c r="M230" i="13"/>
  <c r="O230" i="13" s="1"/>
  <c r="N230" i="13" s="1"/>
  <c r="O229" i="13"/>
  <c r="N229" i="13" s="1"/>
  <c r="M229" i="13"/>
  <c r="L229" i="13" s="1"/>
  <c r="O228" i="13"/>
  <c r="N228" i="13" s="1"/>
  <c r="M228" i="13"/>
  <c r="L228" i="13" s="1"/>
  <c r="M227" i="13"/>
  <c r="M226" i="13"/>
  <c r="O226" i="13" s="1"/>
  <c r="N226" i="13" s="1"/>
  <c r="O225" i="13"/>
  <c r="N225" i="13" s="1"/>
  <c r="M225" i="13"/>
  <c r="L225" i="13" s="1"/>
  <c r="M224" i="13"/>
  <c r="O223" i="13"/>
  <c r="N223" i="13"/>
  <c r="M223" i="13"/>
  <c r="L223" i="13" s="1"/>
  <c r="M222" i="13"/>
  <c r="O222" i="13" s="1"/>
  <c r="N222" i="13" s="1"/>
  <c r="L222" i="13"/>
  <c r="M221" i="13"/>
  <c r="O220" i="13"/>
  <c r="N220" i="13" s="1"/>
  <c r="M220" i="13"/>
  <c r="L220" i="13" s="1"/>
  <c r="M219" i="13"/>
  <c r="L219" i="13" s="1"/>
  <c r="O218" i="13"/>
  <c r="N218" i="13" s="1"/>
  <c r="M218" i="13"/>
  <c r="L218" i="13"/>
  <c r="M217" i="13"/>
  <c r="L217" i="13" s="1"/>
  <c r="O216" i="13"/>
  <c r="N216" i="13"/>
  <c r="M216" i="13"/>
  <c r="L216" i="13" s="1"/>
  <c r="M215" i="13"/>
  <c r="M214" i="13"/>
  <c r="M213" i="13"/>
  <c r="L213" i="13" s="1"/>
  <c r="O212" i="13"/>
  <c r="N212" i="13" s="1"/>
  <c r="M212" i="13"/>
  <c r="L212" i="13"/>
  <c r="O211" i="13"/>
  <c r="N211" i="13" s="1"/>
  <c r="M211" i="13"/>
  <c r="L211" i="13" s="1"/>
  <c r="N210" i="13"/>
  <c r="M210" i="13"/>
  <c r="O210" i="13" s="1"/>
  <c r="L210" i="13"/>
  <c r="O209" i="13"/>
  <c r="N209" i="13" s="1"/>
  <c r="M209" i="13"/>
  <c r="L209" i="13" s="1"/>
  <c r="M208" i="13"/>
  <c r="O207" i="13"/>
  <c r="N207" i="13"/>
  <c r="M207" i="13"/>
  <c r="L207" i="13" s="1"/>
  <c r="M206" i="13"/>
  <c r="O206" i="13" s="1"/>
  <c r="N206" i="13" s="1"/>
  <c r="L206" i="13"/>
  <c r="M205" i="13"/>
  <c r="O204" i="13"/>
  <c r="N204" i="13" s="1"/>
  <c r="M204" i="13"/>
  <c r="L204" i="13" s="1"/>
  <c r="O202" i="13"/>
  <c r="N202" i="13" s="1"/>
  <c r="M202" i="13"/>
  <c r="L202" i="13" s="1"/>
  <c r="K202" i="13"/>
  <c r="J202" i="13"/>
  <c r="M199" i="13"/>
  <c r="O199" i="13" s="1"/>
  <c r="N199" i="13" s="1"/>
  <c r="L199" i="13"/>
  <c r="M198" i="13"/>
  <c r="O198" i="13" s="1"/>
  <c r="N198" i="13" s="1"/>
  <c r="L198" i="13"/>
  <c r="O197" i="13"/>
  <c r="N197" i="13" s="1"/>
  <c r="M197" i="13"/>
  <c r="L197" i="13" s="1"/>
  <c r="O196" i="13"/>
  <c r="N196" i="13" s="1"/>
  <c r="M196" i="13"/>
  <c r="L196" i="13"/>
  <c r="O195" i="13"/>
  <c r="N195" i="13" s="1"/>
  <c r="M195" i="13"/>
  <c r="L195" i="13"/>
  <c r="M194" i="13"/>
  <c r="O193" i="13"/>
  <c r="N193" i="13" s="1"/>
  <c r="M193" i="13"/>
  <c r="L193" i="13" s="1"/>
  <c r="O192" i="13"/>
  <c r="N192" i="13" s="1"/>
  <c r="M192" i="13"/>
  <c r="L192" i="13"/>
  <c r="M191" i="13"/>
  <c r="M190" i="13"/>
  <c r="O190" i="13" s="1"/>
  <c r="N190" i="13" s="1"/>
  <c r="M189" i="13"/>
  <c r="L189" i="13" s="1"/>
  <c r="O188" i="13"/>
  <c r="N188" i="13" s="1"/>
  <c r="M188" i="13"/>
  <c r="L188" i="13"/>
  <c r="N187" i="13"/>
  <c r="M187" i="13"/>
  <c r="O187" i="13" s="1"/>
  <c r="L187" i="13"/>
  <c r="O186" i="13"/>
  <c r="N186" i="13" s="1"/>
  <c r="M186" i="13"/>
  <c r="L186" i="13" s="1"/>
  <c r="M185" i="13"/>
  <c r="M184" i="13"/>
  <c r="L184" i="13" s="1"/>
  <c r="M183" i="13"/>
  <c r="O183" i="13" s="1"/>
  <c r="N183" i="13" s="1"/>
  <c r="L183" i="13"/>
  <c r="M182" i="13"/>
  <c r="O182" i="13" s="1"/>
  <c r="N182" i="13" s="1"/>
  <c r="L182" i="13"/>
  <c r="O181" i="13"/>
  <c r="N181" i="13" s="1"/>
  <c r="M181" i="13"/>
  <c r="L181" i="13" s="1"/>
  <c r="O180" i="13"/>
  <c r="N180" i="13" s="1"/>
  <c r="M180" i="13"/>
  <c r="L180" i="13"/>
  <c r="O179" i="13"/>
  <c r="N179" i="13" s="1"/>
  <c r="M179" i="13"/>
  <c r="L179" i="13"/>
  <c r="M178" i="13"/>
  <c r="O177" i="13"/>
  <c r="N177" i="13"/>
  <c r="M177" i="13"/>
  <c r="L177" i="13" s="1"/>
  <c r="O176" i="13"/>
  <c r="N176" i="13" s="1"/>
  <c r="M176" i="13"/>
  <c r="L176" i="13"/>
  <c r="M175" i="13"/>
  <c r="M174" i="13"/>
  <c r="O174" i="13" s="1"/>
  <c r="N174" i="13" s="1"/>
  <c r="M173" i="13"/>
  <c r="O173" i="13" s="1"/>
  <c r="N173" i="13" s="1"/>
  <c r="L173" i="13"/>
  <c r="O172" i="13"/>
  <c r="N172" i="13" s="1"/>
  <c r="M172" i="13"/>
  <c r="L172" i="13"/>
  <c r="N171" i="13"/>
  <c r="M171" i="13"/>
  <c r="O171" i="13" s="1"/>
  <c r="L171" i="13"/>
  <c r="O170" i="13"/>
  <c r="N170" i="13" s="1"/>
  <c r="M170" i="13"/>
  <c r="L170" i="13" s="1"/>
  <c r="M169" i="13"/>
  <c r="M168" i="13"/>
  <c r="L168" i="13" s="1"/>
  <c r="M167" i="13"/>
  <c r="O167" i="13" s="1"/>
  <c r="N167" i="13" s="1"/>
  <c r="L167" i="13"/>
  <c r="M166" i="13"/>
  <c r="O166" i="13" s="1"/>
  <c r="N166" i="13" s="1"/>
  <c r="L166" i="13"/>
  <c r="O165" i="13"/>
  <c r="N165" i="13" s="1"/>
  <c r="M165" i="13"/>
  <c r="L165" i="13" s="1"/>
  <c r="O164" i="13"/>
  <c r="N164" i="13" s="1"/>
  <c r="M164" i="13"/>
  <c r="L164" i="13"/>
  <c r="O163" i="13"/>
  <c r="N163" i="13" s="1"/>
  <c r="M163" i="13"/>
  <c r="L163" i="13"/>
  <c r="M162" i="13"/>
  <c r="O161" i="13"/>
  <c r="N161" i="13" s="1"/>
  <c r="M161" i="13"/>
  <c r="L161" i="13" s="1"/>
  <c r="O160" i="13"/>
  <c r="N160" i="13" s="1"/>
  <c r="M160" i="13"/>
  <c r="L160" i="13"/>
  <c r="M159" i="13"/>
  <c r="M158" i="13"/>
  <c r="O158" i="13" s="1"/>
  <c r="N158" i="13" s="1"/>
  <c r="M157" i="13"/>
  <c r="L157" i="13" s="1"/>
  <c r="O156" i="13"/>
  <c r="N156" i="13" s="1"/>
  <c r="M156" i="13"/>
  <c r="L156" i="13"/>
  <c r="N155" i="13"/>
  <c r="M155" i="13"/>
  <c r="O155" i="13" s="1"/>
  <c r="L155" i="13"/>
  <c r="O154" i="13"/>
  <c r="N154" i="13" s="1"/>
  <c r="M154" i="13"/>
  <c r="L154" i="13" s="1"/>
  <c r="M153" i="13"/>
  <c r="M152" i="13"/>
  <c r="L152" i="13" s="1"/>
  <c r="M151" i="13"/>
  <c r="O151" i="13" s="1"/>
  <c r="N151" i="13" s="1"/>
  <c r="L151" i="13"/>
  <c r="M150" i="13"/>
  <c r="M149" i="13"/>
  <c r="O149" i="13" s="1"/>
  <c r="N149" i="13" s="1"/>
  <c r="L149" i="13"/>
  <c r="M148" i="13"/>
  <c r="M147" i="13"/>
  <c r="O147" i="13" s="1"/>
  <c r="N147" i="13" s="1"/>
  <c r="L147" i="13"/>
  <c r="M146" i="13"/>
  <c r="M145" i="13"/>
  <c r="O145" i="13" s="1"/>
  <c r="N145" i="13" s="1"/>
  <c r="L145" i="13"/>
  <c r="M144" i="13"/>
  <c r="M143" i="13"/>
  <c r="O143" i="13" s="1"/>
  <c r="N143" i="13" s="1"/>
  <c r="L143" i="13"/>
  <c r="M142" i="13"/>
  <c r="M141" i="13"/>
  <c r="O141" i="13" s="1"/>
  <c r="N141" i="13" s="1"/>
  <c r="L141" i="13"/>
  <c r="M140" i="13"/>
  <c r="M139" i="13"/>
  <c r="O139" i="13" s="1"/>
  <c r="N139" i="13" s="1"/>
  <c r="L139" i="13"/>
  <c r="M138" i="13"/>
  <c r="M137" i="13"/>
  <c r="O137" i="13" s="1"/>
  <c r="N137" i="13" s="1"/>
  <c r="L137" i="13"/>
  <c r="M136" i="13"/>
  <c r="M135" i="13"/>
  <c r="O135" i="13" s="1"/>
  <c r="N135" i="13" s="1"/>
  <c r="L135" i="13"/>
  <c r="M134" i="13"/>
  <c r="M133" i="13"/>
  <c r="O133" i="13" s="1"/>
  <c r="N133" i="13" s="1"/>
  <c r="L133" i="13"/>
  <c r="M132" i="13"/>
  <c r="M131" i="13"/>
  <c r="O131" i="13" s="1"/>
  <c r="N131" i="13" s="1"/>
  <c r="L131" i="13"/>
  <c r="M130" i="13"/>
  <c r="M129" i="13"/>
  <c r="O129" i="13" s="1"/>
  <c r="N129" i="13" s="1"/>
  <c r="L129" i="13"/>
  <c r="M128" i="13"/>
  <c r="M127" i="13"/>
  <c r="O127" i="13" s="1"/>
  <c r="N127" i="13" s="1"/>
  <c r="L127" i="13"/>
  <c r="M126" i="13"/>
  <c r="M125" i="13"/>
  <c r="O125" i="13" s="1"/>
  <c r="N125" i="13" s="1"/>
  <c r="L125" i="13"/>
  <c r="M124" i="13"/>
  <c r="M123" i="13"/>
  <c r="O123" i="13" s="1"/>
  <c r="N123" i="13" s="1"/>
  <c r="L123" i="13"/>
  <c r="M122" i="13"/>
  <c r="M121" i="13"/>
  <c r="O121" i="13" s="1"/>
  <c r="N121" i="13" s="1"/>
  <c r="L121" i="13"/>
  <c r="M120" i="13"/>
  <c r="K118" i="13"/>
  <c r="J118" i="13"/>
  <c r="O115" i="13"/>
  <c r="N115" i="13" s="1"/>
  <c r="M115" i="13"/>
  <c r="L115" i="13"/>
  <c r="O114" i="13"/>
  <c r="N114" i="13"/>
  <c r="M114" i="13"/>
  <c r="L114" i="13"/>
  <c r="O113" i="13"/>
  <c r="N113" i="13" s="1"/>
  <c r="M113" i="13"/>
  <c r="L113" i="13"/>
  <c r="O112" i="13"/>
  <c r="N112" i="13"/>
  <c r="M112" i="13"/>
  <c r="L112" i="13"/>
  <c r="O111" i="13"/>
  <c r="N111" i="13" s="1"/>
  <c r="M111" i="13"/>
  <c r="L111" i="13"/>
  <c r="O110" i="13"/>
  <c r="N110" i="13"/>
  <c r="M110" i="13"/>
  <c r="L110" i="13"/>
  <c r="O109" i="13"/>
  <c r="N109" i="13" s="1"/>
  <c r="M109" i="13"/>
  <c r="L109" i="13"/>
  <c r="O108" i="13"/>
  <c r="N108" i="13"/>
  <c r="M108" i="13"/>
  <c r="L108" i="13"/>
  <c r="O107" i="13"/>
  <c r="N107" i="13" s="1"/>
  <c r="M107" i="13"/>
  <c r="L107" i="13"/>
  <c r="O106" i="13"/>
  <c r="N106" i="13"/>
  <c r="M106" i="13"/>
  <c r="L106" i="13"/>
  <c r="O105" i="13"/>
  <c r="N105" i="13" s="1"/>
  <c r="M105" i="13"/>
  <c r="L105" i="13"/>
  <c r="O104" i="13"/>
  <c r="N104" i="13"/>
  <c r="M104" i="13"/>
  <c r="L104" i="13"/>
  <c r="O103" i="13"/>
  <c r="N103" i="13" s="1"/>
  <c r="M103" i="13"/>
  <c r="L103" i="13"/>
  <c r="O102" i="13"/>
  <c r="N102" i="13"/>
  <c r="M102" i="13"/>
  <c r="L102" i="13"/>
  <c r="O101" i="13"/>
  <c r="N101" i="13" s="1"/>
  <c r="M101" i="13"/>
  <c r="L101" i="13"/>
  <c r="O100" i="13"/>
  <c r="N100" i="13"/>
  <c r="M100" i="13"/>
  <c r="L100" i="13"/>
  <c r="O99" i="13"/>
  <c r="N99" i="13" s="1"/>
  <c r="M99" i="13"/>
  <c r="L99" i="13"/>
  <c r="O98" i="13"/>
  <c r="N98" i="13"/>
  <c r="M98" i="13"/>
  <c r="L98" i="13"/>
  <c r="O97" i="13"/>
  <c r="N97" i="13" s="1"/>
  <c r="M97" i="13"/>
  <c r="L97" i="13"/>
  <c r="O96" i="13"/>
  <c r="N96" i="13"/>
  <c r="M96" i="13"/>
  <c r="L96" i="13"/>
  <c r="O95" i="13"/>
  <c r="N95" i="13" s="1"/>
  <c r="M95" i="13"/>
  <c r="L95" i="13"/>
  <c r="O94" i="13"/>
  <c r="N94" i="13"/>
  <c r="M94" i="13"/>
  <c r="L94" i="13"/>
  <c r="O93" i="13"/>
  <c r="N93" i="13" s="1"/>
  <c r="M93" i="13"/>
  <c r="L93" i="13"/>
  <c r="O92" i="13"/>
  <c r="N92" i="13"/>
  <c r="M92" i="13"/>
  <c r="L92" i="13"/>
  <c r="O91" i="13"/>
  <c r="N91" i="13" s="1"/>
  <c r="M91" i="13"/>
  <c r="L91" i="13"/>
  <c r="O90" i="13"/>
  <c r="N90" i="13"/>
  <c r="M90" i="13"/>
  <c r="L90" i="13"/>
  <c r="O89" i="13"/>
  <c r="N89" i="13" s="1"/>
  <c r="M89" i="13"/>
  <c r="L89" i="13"/>
  <c r="O88" i="13"/>
  <c r="N88" i="13"/>
  <c r="M88" i="13"/>
  <c r="L88" i="13"/>
  <c r="O87" i="13"/>
  <c r="N87" i="13" s="1"/>
  <c r="M87" i="13"/>
  <c r="L87" i="13"/>
  <c r="O86" i="13"/>
  <c r="N86" i="13"/>
  <c r="M86" i="13"/>
  <c r="L86" i="13"/>
  <c r="O85" i="13"/>
  <c r="N85" i="13" s="1"/>
  <c r="M85" i="13"/>
  <c r="L85" i="13"/>
  <c r="O84" i="13"/>
  <c r="N84" i="13"/>
  <c r="M84" i="13"/>
  <c r="L84" i="13"/>
  <c r="O83" i="13"/>
  <c r="N83" i="13" s="1"/>
  <c r="M83" i="13"/>
  <c r="L83" i="13"/>
  <c r="O82" i="13"/>
  <c r="N82" i="13"/>
  <c r="M82" i="13"/>
  <c r="L82" i="13"/>
  <c r="O81" i="13"/>
  <c r="N81" i="13" s="1"/>
  <c r="M81" i="13"/>
  <c r="L81" i="13"/>
  <c r="O80" i="13"/>
  <c r="N80" i="13"/>
  <c r="M80" i="13"/>
  <c r="L80" i="13"/>
  <c r="O79" i="13"/>
  <c r="N79" i="13" s="1"/>
  <c r="M79" i="13"/>
  <c r="L79" i="13"/>
  <c r="O78" i="13"/>
  <c r="N78" i="13"/>
  <c r="M78" i="13"/>
  <c r="L78" i="13"/>
  <c r="O77" i="13"/>
  <c r="N77" i="13" s="1"/>
  <c r="M77" i="13"/>
  <c r="L77" i="13"/>
  <c r="O76" i="13"/>
  <c r="N76" i="13"/>
  <c r="M76" i="13"/>
  <c r="L76" i="13"/>
  <c r="O75" i="13"/>
  <c r="N75" i="13" s="1"/>
  <c r="M75" i="13"/>
  <c r="L75" i="13"/>
  <c r="O74" i="13"/>
  <c r="N74" i="13"/>
  <c r="M74" i="13"/>
  <c r="L74" i="13"/>
  <c r="O73" i="13"/>
  <c r="N73" i="13" s="1"/>
  <c r="M73" i="13"/>
  <c r="L73" i="13"/>
  <c r="O72" i="13"/>
  <c r="N72" i="13"/>
  <c r="M72" i="13"/>
  <c r="L72" i="13"/>
  <c r="O71" i="13"/>
  <c r="N71" i="13" s="1"/>
  <c r="M71" i="13"/>
  <c r="L71" i="13"/>
  <c r="O70" i="13"/>
  <c r="N70" i="13"/>
  <c r="M70" i="13"/>
  <c r="L70" i="13"/>
  <c r="O69" i="13"/>
  <c r="N69" i="13" s="1"/>
  <c r="M69" i="13"/>
  <c r="L69" i="13"/>
  <c r="O68" i="13"/>
  <c r="N68" i="13"/>
  <c r="M68" i="13"/>
  <c r="L68" i="13"/>
  <c r="O67" i="13"/>
  <c r="N67" i="13" s="1"/>
  <c r="M67" i="13"/>
  <c r="L67" i="13"/>
  <c r="O66" i="13"/>
  <c r="N66" i="13"/>
  <c r="M66" i="13"/>
  <c r="L66" i="13"/>
  <c r="O65" i="13"/>
  <c r="N65" i="13" s="1"/>
  <c r="M65" i="13"/>
  <c r="L65" i="13"/>
  <c r="O64" i="13"/>
  <c r="N64" i="13"/>
  <c r="M64" i="13"/>
  <c r="L64" i="13"/>
  <c r="O63" i="13"/>
  <c r="N63" i="13" s="1"/>
  <c r="M63" i="13"/>
  <c r="L63" i="13"/>
  <c r="O62" i="13"/>
  <c r="N62" i="13"/>
  <c r="M62" i="13"/>
  <c r="L62" i="13"/>
  <c r="O61" i="13"/>
  <c r="N61" i="13" s="1"/>
  <c r="M61" i="13"/>
  <c r="L61" i="13"/>
  <c r="O60" i="13"/>
  <c r="N60" i="13"/>
  <c r="M60" i="13"/>
  <c r="L60" i="13"/>
  <c r="O59" i="13"/>
  <c r="N59" i="13" s="1"/>
  <c r="M59" i="13"/>
  <c r="L59" i="13"/>
  <c r="O58" i="13"/>
  <c r="N58" i="13"/>
  <c r="M58" i="13"/>
  <c r="L58" i="13"/>
  <c r="O57" i="13"/>
  <c r="N57" i="13" s="1"/>
  <c r="M57" i="13"/>
  <c r="L57" i="13"/>
  <c r="O56" i="13"/>
  <c r="N56" i="13"/>
  <c r="M56" i="13"/>
  <c r="L56" i="13"/>
  <c r="O55" i="13"/>
  <c r="N55" i="13" s="1"/>
  <c r="M55" i="13"/>
  <c r="L55" i="13"/>
  <c r="O54" i="13"/>
  <c r="N54" i="13"/>
  <c r="M54" i="13"/>
  <c r="L54" i="13"/>
  <c r="O53" i="13"/>
  <c r="N53" i="13" s="1"/>
  <c r="M53" i="13"/>
  <c r="L53" i="13"/>
  <c r="O52" i="13"/>
  <c r="N52" i="13"/>
  <c r="M52" i="13"/>
  <c r="L52" i="13"/>
  <c r="O51" i="13"/>
  <c r="N51" i="13" s="1"/>
  <c r="M51" i="13"/>
  <c r="L51" i="13"/>
  <c r="O50" i="13"/>
  <c r="N50" i="13"/>
  <c r="M50" i="13"/>
  <c r="L50" i="13"/>
  <c r="O49" i="13"/>
  <c r="N49" i="13" s="1"/>
  <c r="M49" i="13"/>
  <c r="L49" i="13"/>
  <c r="O48" i="13"/>
  <c r="N48" i="13"/>
  <c r="M48" i="13"/>
  <c r="L48" i="13"/>
  <c r="O47" i="13"/>
  <c r="N47" i="13" s="1"/>
  <c r="M47" i="13"/>
  <c r="L47" i="13"/>
  <c r="O46" i="13"/>
  <c r="N46" i="13"/>
  <c r="M46" i="13"/>
  <c r="L46" i="13"/>
  <c r="O45" i="13"/>
  <c r="N45" i="13" s="1"/>
  <c r="M45" i="13"/>
  <c r="L45" i="13"/>
  <c r="O44" i="13"/>
  <c r="N44" i="13"/>
  <c r="M44" i="13"/>
  <c r="L44" i="13"/>
  <c r="O43" i="13"/>
  <c r="N43" i="13" s="1"/>
  <c r="M43" i="13"/>
  <c r="L43" i="13"/>
  <c r="O42" i="13"/>
  <c r="N42" i="13"/>
  <c r="M42" i="13"/>
  <c r="L42" i="13"/>
  <c r="O41" i="13"/>
  <c r="N41" i="13" s="1"/>
  <c r="M41" i="13"/>
  <c r="L41" i="13"/>
  <c r="O40" i="13"/>
  <c r="N40" i="13"/>
  <c r="M40" i="13"/>
  <c r="L40" i="13"/>
  <c r="O39" i="13"/>
  <c r="N39" i="13" s="1"/>
  <c r="M39" i="13"/>
  <c r="L39" i="13"/>
  <c r="N38" i="13"/>
  <c r="M38" i="13"/>
  <c r="O38" i="13" s="1"/>
  <c r="L38" i="13"/>
  <c r="O37" i="13"/>
  <c r="N37" i="13" s="1"/>
  <c r="M37" i="13"/>
  <c r="L37" i="13"/>
  <c r="M36" i="13"/>
  <c r="O36" i="13" s="1"/>
  <c r="N36" i="13" s="1"/>
  <c r="L36" i="13"/>
  <c r="O35" i="13"/>
  <c r="N35" i="13" s="1"/>
  <c r="M35" i="13"/>
  <c r="L35" i="13"/>
  <c r="N34" i="13"/>
  <c r="M34" i="13"/>
  <c r="O34" i="13" s="1"/>
  <c r="L34" i="13"/>
  <c r="O33" i="13"/>
  <c r="N33" i="13" s="1"/>
  <c r="M33" i="13"/>
  <c r="L33" i="13"/>
  <c r="M32" i="13"/>
  <c r="O32" i="13" s="1"/>
  <c r="N32" i="13" s="1"/>
  <c r="L32" i="13"/>
  <c r="O31" i="13"/>
  <c r="N31" i="13" s="1"/>
  <c r="M31" i="13"/>
  <c r="L31" i="13"/>
  <c r="N30" i="13"/>
  <c r="M30" i="13"/>
  <c r="O30" i="13" s="1"/>
  <c r="L30" i="13"/>
  <c r="O29" i="13"/>
  <c r="N29" i="13" s="1"/>
  <c r="M29" i="13"/>
  <c r="L29" i="13"/>
  <c r="M28" i="13"/>
  <c r="O28" i="13" s="1"/>
  <c r="N28" i="13" s="1"/>
  <c r="L28" i="13"/>
  <c r="O27" i="13"/>
  <c r="N27" i="13" s="1"/>
  <c r="M27" i="13"/>
  <c r="L27" i="13"/>
  <c r="M26" i="13"/>
  <c r="O26" i="13" s="1"/>
  <c r="N26" i="13" s="1"/>
  <c r="L26" i="13"/>
  <c r="O25" i="13"/>
  <c r="N25" i="13" s="1"/>
  <c r="M25" i="13"/>
  <c r="L25" i="13"/>
  <c r="M24" i="13"/>
  <c r="O24" i="13" s="1"/>
  <c r="N24" i="13" s="1"/>
  <c r="L24" i="13"/>
  <c r="O23" i="13"/>
  <c r="N23" i="13" s="1"/>
  <c r="M23" i="13"/>
  <c r="L23" i="13"/>
  <c r="N22" i="13"/>
  <c r="M22" i="13"/>
  <c r="O22" i="13" s="1"/>
  <c r="L22" i="13"/>
  <c r="O21" i="13"/>
  <c r="N21" i="13" s="1"/>
  <c r="M21" i="13"/>
  <c r="L21" i="13"/>
  <c r="M20" i="13"/>
  <c r="O20" i="13" s="1"/>
  <c r="N20" i="13" s="1"/>
  <c r="L20" i="13"/>
  <c r="O19" i="13"/>
  <c r="N19" i="13" s="1"/>
  <c r="M19" i="13"/>
  <c r="L19" i="13"/>
  <c r="M18" i="13"/>
  <c r="O18" i="13" s="1"/>
  <c r="N18" i="13" s="1"/>
  <c r="L18" i="13"/>
  <c r="O17" i="13"/>
  <c r="N17" i="13" s="1"/>
  <c r="M17" i="13"/>
  <c r="L17" i="13"/>
  <c r="M16" i="13"/>
  <c r="O16" i="13" s="1"/>
  <c r="N16" i="13" s="1"/>
  <c r="L16" i="13"/>
  <c r="O15" i="13"/>
  <c r="N15" i="13" s="1"/>
  <c r="M15" i="13"/>
  <c r="L15" i="13"/>
  <c r="N14" i="13"/>
  <c r="M14" i="13"/>
  <c r="O14" i="13" s="1"/>
  <c r="L14" i="13"/>
  <c r="O13" i="13"/>
  <c r="N13" i="13" s="1"/>
  <c r="M13" i="13"/>
  <c r="L13" i="13"/>
  <c r="M12" i="13"/>
  <c r="O12" i="13" s="1"/>
  <c r="N12" i="13" s="1"/>
  <c r="L12" i="13"/>
  <c r="O11" i="13"/>
  <c r="N11" i="13" s="1"/>
  <c r="M11" i="13"/>
  <c r="L11" i="13"/>
  <c r="E7" i="13"/>
  <c r="E6" i="13"/>
  <c r="E5" i="13"/>
  <c r="E4" i="13"/>
  <c r="AC182" i="12"/>
  <c r="AB182" i="12"/>
  <c r="Z182" i="12"/>
  <c r="AB181" i="12"/>
  <c r="Z181" i="12"/>
  <c r="AC181" i="12" s="1"/>
  <c r="AB180" i="12"/>
  <c r="Z180" i="12"/>
  <c r="AC180" i="12" s="1"/>
  <c r="AC179" i="12"/>
  <c r="AB179" i="12"/>
  <c r="Z179" i="12"/>
  <c r="AB178" i="12"/>
  <c r="Z178" i="12"/>
  <c r="AB177" i="12"/>
  <c r="Z177" i="12"/>
  <c r="AC177" i="12" s="1"/>
  <c r="AB176" i="12"/>
  <c r="Z176" i="12"/>
  <c r="AC176" i="12" s="1"/>
  <c r="AB175" i="12"/>
  <c r="Z175" i="12"/>
  <c r="AC175" i="12" s="1"/>
  <c r="AC174" i="12"/>
  <c r="AB174" i="12"/>
  <c r="Z174" i="12"/>
  <c r="AB173" i="12"/>
  <c r="Z173" i="12"/>
  <c r="AC173" i="12" s="1"/>
  <c r="AB172" i="12"/>
  <c r="Z172" i="12"/>
  <c r="AC172" i="12" s="1"/>
  <c r="AC171" i="12"/>
  <c r="AB171" i="12"/>
  <c r="Z171" i="12"/>
  <c r="AB170" i="12"/>
  <c r="Z170" i="12"/>
  <c r="AB169" i="12"/>
  <c r="Z169" i="12"/>
  <c r="AC169" i="12" s="1"/>
  <c r="AB168" i="12"/>
  <c r="Z168" i="12"/>
  <c r="AC168" i="12" s="1"/>
  <c r="AB167" i="12"/>
  <c r="Z167" i="12"/>
  <c r="AC167" i="12" s="1"/>
  <c r="AB166" i="12"/>
  <c r="AC166" i="12" s="1"/>
  <c r="Z166" i="12"/>
  <c r="AB165" i="12"/>
  <c r="Z165" i="12"/>
  <c r="AC165" i="12" s="1"/>
  <c r="AB164" i="12"/>
  <c r="Z164" i="12"/>
  <c r="AC164" i="12" s="1"/>
  <c r="AC163" i="12"/>
  <c r="AB163" i="12"/>
  <c r="Z163" i="12"/>
  <c r="AB162" i="12"/>
  <c r="Z162" i="12"/>
  <c r="AB161" i="12"/>
  <c r="Z161" i="12"/>
  <c r="AC161" i="12" s="1"/>
  <c r="AB160" i="12"/>
  <c r="Z160" i="12"/>
  <c r="AC160" i="12" s="1"/>
  <c r="AB159" i="12"/>
  <c r="AC159" i="12" s="1"/>
  <c r="Z159" i="12"/>
  <c r="AB158" i="12"/>
  <c r="AC158" i="12" s="1"/>
  <c r="Z158" i="12"/>
  <c r="AB157" i="12"/>
  <c r="Z157" i="12"/>
  <c r="AC157" i="12" s="1"/>
  <c r="AB156" i="12"/>
  <c r="AC156" i="12" s="1"/>
  <c r="Z156" i="12"/>
  <c r="AC155" i="12"/>
  <c r="AB155" i="12"/>
  <c r="Z155" i="12"/>
  <c r="AB154" i="12"/>
  <c r="Z154" i="12"/>
  <c r="AC154" i="12" s="1"/>
  <c r="AB153" i="12"/>
  <c r="Z153" i="12"/>
  <c r="AC153" i="12" s="1"/>
  <c r="AB152" i="12"/>
  <c r="Z152" i="12"/>
  <c r="AC152" i="12" s="1"/>
  <c r="AB151" i="12"/>
  <c r="Z151" i="12"/>
  <c r="AC151" i="12" s="1"/>
  <c r="AC150" i="12"/>
  <c r="AB150" i="12"/>
  <c r="Z150" i="12"/>
  <c r="AB149" i="12"/>
  <c r="Z149" i="12"/>
  <c r="AB148" i="12"/>
  <c r="Z148" i="12"/>
  <c r="AC148" i="12" s="1"/>
  <c r="AC147" i="12"/>
  <c r="AB147" i="12"/>
  <c r="Z147" i="12"/>
  <c r="AC146" i="12"/>
  <c r="AB146" i="12"/>
  <c r="Z146" i="12"/>
  <c r="AC145" i="12"/>
  <c r="AB145" i="12"/>
  <c r="Z145" i="12"/>
  <c r="AB144" i="12"/>
  <c r="Z144" i="12"/>
  <c r="AC144" i="12" s="1"/>
  <c r="U143" i="12"/>
  <c r="S143" i="12"/>
  <c r="P143" i="12"/>
  <c r="O143" i="12"/>
  <c r="M143" i="12"/>
  <c r="L143" i="12"/>
  <c r="K143" i="12"/>
  <c r="J143" i="12"/>
  <c r="I143" i="12"/>
  <c r="F143" i="12"/>
  <c r="Z143" i="12" s="1"/>
  <c r="Z142" i="12"/>
  <c r="Q142" i="12"/>
  <c r="H142" i="12"/>
  <c r="G142" i="12"/>
  <c r="AB142" i="12" s="1"/>
  <c r="AC142" i="12" s="1"/>
  <c r="AC141" i="12"/>
  <c r="AB141" i="12"/>
  <c r="Z141" i="12"/>
  <c r="H141" i="12"/>
  <c r="G141" i="12"/>
  <c r="Z140" i="12"/>
  <c r="N140" i="12"/>
  <c r="H140" i="12"/>
  <c r="G140" i="12"/>
  <c r="AB140" i="12" s="1"/>
  <c r="Z139" i="12"/>
  <c r="T139" i="12"/>
  <c r="H139" i="12"/>
  <c r="AB139" i="12" s="1"/>
  <c r="AC139" i="12" s="1"/>
  <c r="G139" i="12"/>
  <c r="AC138" i="12"/>
  <c r="AB138" i="12"/>
  <c r="Z138" i="12"/>
  <c r="H138" i="12"/>
  <c r="G138" i="12"/>
  <c r="Z137" i="12"/>
  <c r="H137" i="12"/>
  <c r="G137" i="12"/>
  <c r="AB137" i="12" s="1"/>
  <c r="AB136" i="12"/>
  <c r="AC136" i="12" s="1"/>
  <c r="Z136" i="12"/>
  <c r="N136" i="12"/>
  <c r="H136" i="12"/>
  <c r="G136" i="12"/>
  <c r="AC135" i="12"/>
  <c r="AB135" i="12"/>
  <c r="Z135" i="12"/>
  <c r="H135" i="12"/>
  <c r="G135" i="12"/>
  <c r="Z134" i="12"/>
  <c r="AC134" i="12" s="1"/>
  <c r="T134" i="12"/>
  <c r="H134" i="12" s="1"/>
  <c r="AB134" i="12" s="1"/>
  <c r="G134" i="12"/>
  <c r="Z133" i="12"/>
  <c r="T133" i="12"/>
  <c r="H133" i="12" s="1"/>
  <c r="G133" i="12"/>
  <c r="Z132" i="12"/>
  <c r="H132" i="12"/>
  <c r="G132" i="12"/>
  <c r="AB132" i="12" s="1"/>
  <c r="AC132" i="12" s="1"/>
  <c r="Z131" i="12"/>
  <c r="H131" i="12"/>
  <c r="AB131" i="12" s="1"/>
  <c r="G131" i="12"/>
  <c r="AB130" i="12"/>
  <c r="AC130" i="12" s="1"/>
  <c r="Z130" i="12"/>
  <c r="H130" i="12"/>
  <c r="G130" i="12"/>
  <c r="Z129" i="12"/>
  <c r="H129" i="12"/>
  <c r="G129" i="12"/>
  <c r="AB129" i="12" s="1"/>
  <c r="AC129" i="12" s="1"/>
  <c r="Z128" i="12"/>
  <c r="H128" i="12"/>
  <c r="G128" i="12"/>
  <c r="AB128" i="12" s="1"/>
  <c r="Z127" i="12"/>
  <c r="AC127" i="12" s="1"/>
  <c r="H127" i="12"/>
  <c r="AB127" i="12" s="1"/>
  <c r="G127" i="12"/>
  <c r="AB126" i="12"/>
  <c r="Z126" i="12"/>
  <c r="AC126" i="12" s="1"/>
  <c r="H126" i="12"/>
  <c r="G126" i="12"/>
  <c r="AB125" i="12"/>
  <c r="AC125" i="12" s="1"/>
  <c r="Z125" i="12"/>
  <c r="H125" i="12"/>
  <c r="G125" i="12"/>
  <c r="Z124" i="12"/>
  <c r="N124" i="12"/>
  <c r="G124" i="12" s="1"/>
  <c r="H124" i="12"/>
  <c r="AB123" i="12"/>
  <c r="Z123" i="12"/>
  <c r="AC123" i="12" s="1"/>
  <c r="H123" i="12"/>
  <c r="G123" i="12"/>
  <c r="AB122" i="12"/>
  <c r="AC122" i="12" s="1"/>
  <c r="Z122" i="12"/>
  <c r="H122" i="12"/>
  <c r="G122" i="12"/>
  <c r="Z121" i="12"/>
  <c r="R121" i="12"/>
  <c r="R143" i="12" s="1"/>
  <c r="H121" i="12"/>
  <c r="G121" i="12"/>
  <c r="Z120" i="12"/>
  <c r="AC120" i="12" s="1"/>
  <c r="N120" i="12"/>
  <c r="H120" i="12"/>
  <c r="G120" i="12"/>
  <c r="AB120" i="12" s="1"/>
  <c r="Z119" i="12"/>
  <c r="T119" i="12"/>
  <c r="H119" i="12" s="1"/>
  <c r="AB119" i="12" s="1"/>
  <c r="AC119" i="12" s="1"/>
  <c r="G119" i="12"/>
  <c r="Z118" i="12"/>
  <c r="T118" i="12"/>
  <c r="H118" i="12" s="1"/>
  <c r="AB118" i="12" s="1"/>
  <c r="G118" i="12"/>
  <c r="Z117" i="12"/>
  <c r="T117" i="12"/>
  <c r="H117" i="12"/>
  <c r="G117" i="12"/>
  <c r="Z116" i="12"/>
  <c r="AC116" i="12" s="1"/>
  <c r="T116" i="12"/>
  <c r="H116" i="12"/>
  <c r="G116" i="12"/>
  <c r="AB116" i="12" s="1"/>
  <c r="Z115" i="12"/>
  <c r="T115" i="12"/>
  <c r="H115" i="12" s="1"/>
  <c r="AB115" i="12" s="1"/>
  <c r="AC115" i="12" s="1"/>
  <c r="G115" i="12"/>
  <c r="AB114" i="12"/>
  <c r="Z114" i="12"/>
  <c r="Q114" i="12"/>
  <c r="H114" i="12"/>
  <c r="G114" i="12"/>
  <c r="Z113" i="12"/>
  <c r="Q113" i="12"/>
  <c r="H113" i="12"/>
  <c r="Z112" i="12"/>
  <c r="AC112" i="12" s="1"/>
  <c r="N112" i="12"/>
  <c r="H112" i="12"/>
  <c r="G112" i="12"/>
  <c r="AB112" i="12" s="1"/>
  <c r="Z111" i="12"/>
  <c r="N111" i="12"/>
  <c r="N143" i="12" s="1"/>
  <c r="H111" i="12"/>
  <c r="AB110" i="12"/>
  <c r="Z110" i="12"/>
  <c r="H110" i="12"/>
  <c r="G110" i="12"/>
  <c r="Z109" i="12"/>
  <c r="T109" i="12"/>
  <c r="H109" i="12"/>
  <c r="G109" i="12"/>
  <c r="Z108" i="12"/>
  <c r="H108" i="12"/>
  <c r="G108" i="12"/>
  <c r="AB108" i="12" s="1"/>
  <c r="Z107" i="12"/>
  <c r="T107" i="12"/>
  <c r="T143" i="12" s="1"/>
  <c r="G107" i="12"/>
  <c r="AB106" i="12"/>
  <c r="Z106" i="12"/>
  <c r="G106" i="12"/>
  <c r="U105" i="12"/>
  <c r="P105" i="12"/>
  <c r="O105" i="12"/>
  <c r="M105" i="12"/>
  <c r="L105" i="12"/>
  <c r="K105" i="12"/>
  <c r="J105" i="12"/>
  <c r="I105" i="12"/>
  <c r="F105" i="12"/>
  <c r="Z105" i="12" s="1"/>
  <c r="Z104" i="12"/>
  <c r="AC104" i="12" s="1"/>
  <c r="H104" i="12"/>
  <c r="G104" i="12"/>
  <c r="AB104" i="12" s="1"/>
  <c r="AB103" i="12"/>
  <c r="Z103" i="12"/>
  <c r="H103" i="12"/>
  <c r="G103" i="12"/>
  <c r="Z102" i="12"/>
  <c r="N102" i="12"/>
  <c r="H102" i="12"/>
  <c r="G102" i="12"/>
  <c r="Z101" i="12"/>
  <c r="AC101" i="12" s="1"/>
  <c r="N101" i="12"/>
  <c r="G101" i="12" s="1"/>
  <c r="AB101" i="12" s="1"/>
  <c r="H101" i="12"/>
  <c r="AB100" i="12"/>
  <c r="AC100" i="12" s="1"/>
  <c r="Z100" i="12"/>
  <c r="T100" i="12"/>
  <c r="H100" i="12"/>
  <c r="G100" i="12"/>
  <c r="Z99" i="12"/>
  <c r="T99" i="12"/>
  <c r="H99" i="12" s="1"/>
  <c r="AB99" i="12" s="1"/>
  <c r="G99" i="12"/>
  <c r="Z98" i="12"/>
  <c r="H98" i="12"/>
  <c r="G98" i="12"/>
  <c r="AB98" i="12" s="1"/>
  <c r="AC98" i="12" s="1"/>
  <c r="Z97" i="12"/>
  <c r="H97" i="12"/>
  <c r="G97" i="12"/>
  <c r="AB97" i="12" s="1"/>
  <c r="AC97" i="12" s="1"/>
  <c r="Z96" i="12"/>
  <c r="H96" i="12"/>
  <c r="AB96" i="12" s="1"/>
  <c r="G96" i="12"/>
  <c r="Z95" i="12"/>
  <c r="AC95" i="12" s="1"/>
  <c r="T95" i="12"/>
  <c r="H95" i="12"/>
  <c r="G95" i="12"/>
  <c r="AB95" i="12" s="1"/>
  <c r="AC94" i="12"/>
  <c r="Z94" i="12"/>
  <c r="H94" i="12"/>
  <c r="G94" i="12"/>
  <c r="AB94" i="12" s="1"/>
  <c r="Z93" i="12"/>
  <c r="R93" i="12"/>
  <c r="G93" i="12"/>
  <c r="Z92" i="12"/>
  <c r="H92" i="12"/>
  <c r="G92" i="12"/>
  <c r="AB92" i="12" s="1"/>
  <c r="AC92" i="12" s="1"/>
  <c r="AC91" i="12"/>
  <c r="Z91" i="12"/>
  <c r="Q91" i="12"/>
  <c r="G91" i="12" s="1"/>
  <c r="AB91" i="12" s="1"/>
  <c r="H91" i="12"/>
  <c r="AB90" i="12"/>
  <c r="Z90" i="12"/>
  <c r="Q90" i="12"/>
  <c r="Q105" i="12" s="1"/>
  <c r="H90" i="12"/>
  <c r="G90" i="12"/>
  <c r="Z89" i="12"/>
  <c r="N89" i="12"/>
  <c r="G89" i="12" s="1"/>
  <c r="AB89" i="12" s="1"/>
  <c r="AC89" i="12" s="1"/>
  <c r="H89" i="12"/>
  <c r="AB88" i="12"/>
  <c r="Z88" i="12"/>
  <c r="AC88" i="12" s="1"/>
  <c r="H88" i="12"/>
  <c r="G88" i="12"/>
  <c r="AC87" i="12"/>
  <c r="AB87" i="12"/>
  <c r="Z87" i="12"/>
  <c r="T87" i="12"/>
  <c r="H87" i="12"/>
  <c r="G87" i="12"/>
  <c r="Z86" i="12"/>
  <c r="AC86" i="12" s="1"/>
  <c r="T86" i="12"/>
  <c r="H86" i="12" s="1"/>
  <c r="AB86" i="12" s="1"/>
  <c r="G86" i="12"/>
  <c r="Z85" i="12"/>
  <c r="T85" i="12"/>
  <c r="H85" i="12"/>
  <c r="G85" i="12"/>
  <c r="AB85" i="12" s="1"/>
  <c r="AC85" i="12" s="1"/>
  <c r="Z84" i="12"/>
  <c r="T84" i="12"/>
  <c r="H84" i="12" s="1"/>
  <c r="G84" i="12"/>
  <c r="AC83" i="12"/>
  <c r="AB83" i="12"/>
  <c r="Z83" i="12"/>
  <c r="T83" i="12"/>
  <c r="H83" i="12"/>
  <c r="G83" i="12"/>
  <c r="Z82" i="12"/>
  <c r="T82" i="12"/>
  <c r="G82" i="12"/>
  <c r="Z81" i="12"/>
  <c r="H81" i="12"/>
  <c r="G81" i="12"/>
  <c r="AB81" i="12" s="1"/>
  <c r="AC81" i="12" s="1"/>
  <c r="AC80" i="12"/>
  <c r="Z80" i="12"/>
  <c r="H80" i="12"/>
  <c r="G80" i="12"/>
  <c r="AB80" i="12" s="1"/>
  <c r="Z79" i="12"/>
  <c r="AC79" i="12" s="1"/>
  <c r="H79" i="12"/>
  <c r="AB79" i="12" s="1"/>
  <c r="G79" i="12"/>
  <c r="AB78" i="12"/>
  <c r="Z78" i="12"/>
  <c r="AC78" i="12" s="1"/>
  <c r="H78" i="12"/>
  <c r="G78" i="12"/>
  <c r="AB77" i="12"/>
  <c r="AC77" i="12" s="1"/>
  <c r="Z77" i="12"/>
  <c r="H77" i="12"/>
  <c r="G77" i="12"/>
  <c r="Z76" i="12"/>
  <c r="H76" i="12"/>
  <c r="G76" i="12"/>
  <c r="AB76" i="12" s="1"/>
  <c r="AC76" i="12" s="1"/>
  <c r="Z75" i="12"/>
  <c r="H75" i="12"/>
  <c r="AB75" i="12" s="1"/>
  <c r="G75" i="12"/>
  <c r="AB74" i="12"/>
  <c r="Z74" i="12"/>
  <c r="H74" i="12"/>
  <c r="G74" i="12"/>
  <c r="AC73" i="12"/>
  <c r="Z73" i="12"/>
  <c r="H73" i="12"/>
  <c r="G73" i="12"/>
  <c r="AB73" i="12" s="1"/>
  <c r="Z72" i="12"/>
  <c r="H72" i="12"/>
  <c r="G72" i="12"/>
  <c r="Z71" i="12"/>
  <c r="N71" i="12"/>
  <c r="H71" i="12"/>
  <c r="G71" i="12"/>
  <c r="Z70" i="12"/>
  <c r="H70" i="12"/>
  <c r="G70" i="12"/>
  <c r="AB69" i="12"/>
  <c r="Z69" i="12"/>
  <c r="AC69" i="12" s="1"/>
  <c r="G69" i="12"/>
  <c r="U68" i="12"/>
  <c r="S68" i="12"/>
  <c r="R68" i="12"/>
  <c r="Q68" i="12"/>
  <c r="P68" i="12"/>
  <c r="O68" i="12"/>
  <c r="M68" i="12"/>
  <c r="L68" i="12"/>
  <c r="K68" i="12"/>
  <c r="J68" i="12"/>
  <c r="I68" i="12"/>
  <c r="F68" i="12"/>
  <c r="Z68" i="12" s="1"/>
  <c r="Z67" i="12"/>
  <c r="H67" i="12"/>
  <c r="G67" i="12"/>
  <c r="AB67" i="12" s="1"/>
  <c r="AB66" i="12"/>
  <c r="Z66" i="12"/>
  <c r="AC66" i="12" s="1"/>
  <c r="N66" i="12"/>
  <c r="H66" i="12"/>
  <c r="G66" i="12"/>
  <c r="Z65" i="12"/>
  <c r="N65" i="12"/>
  <c r="G65" i="12" s="1"/>
  <c r="AB65" i="12" s="1"/>
  <c r="AC65" i="12" s="1"/>
  <c r="H65" i="12"/>
  <c r="AB64" i="12"/>
  <c r="Z64" i="12"/>
  <c r="H64" i="12"/>
  <c r="G64" i="12"/>
  <c r="AC63" i="12"/>
  <c r="AB63" i="12"/>
  <c r="Z63" i="12"/>
  <c r="G63" i="12"/>
  <c r="Z62" i="12"/>
  <c r="H62" i="12"/>
  <c r="G62" i="12"/>
  <c r="AB62" i="12" s="1"/>
  <c r="AC62" i="12" s="1"/>
  <c r="Z61" i="12"/>
  <c r="N61" i="12"/>
  <c r="G61" i="12" s="1"/>
  <c r="H61" i="12"/>
  <c r="AB60" i="12"/>
  <c r="Z60" i="12"/>
  <c r="AC60" i="12" s="1"/>
  <c r="H60" i="12"/>
  <c r="G60" i="12"/>
  <c r="AB59" i="12"/>
  <c r="AC59" i="12" s="1"/>
  <c r="Z59" i="12"/>
  <c r="N59" i="12"/>
  <c r="H59" i="12"/>
  <c r="G59" i="12"/>
  <c r="Z58" i="12"/>
  <c r="T58" i="12"/>
  <c r="H58" i="12" s="1"/>
  <c r="AB58" i="12" s="1"/>
  <c r="G58" i="12"/>
  <c r="AC57" i="12"/>
  <c r="Z57" i="12"/>
  <c r="T57" i="12"/>
  <c r="H57" i="12"/>
  <c r="AB57" i="12" s="1"/>
  <c r="G57" i="12"/>
  <c r="Z56" i="12"/>
  <c r="AC56" i="12" s="1"/>
  <c r="N56" i="12"/>
  <c r="G56" i="12" s="1"/>
  <c r="AB56" i="12" s="1"/>
  <c r="H56" i="12"/>
  <c r="AB55" i="12"/>
  <c r="AC55" i="12" s="1"/>
  <c r="Z55" i="12"/>
  <c r="H55" i="12"/>
  <c r="G55" i="12"/>
  <c r="Z54" i="12"/>
  <c r="N54" i="12"/>
  <c r="G54" i="12" s="1"/>
  <c r="AB54" i="12" s="1"/>
  <c r="AC54" i="12" s="1"/>
  <c r="H54" i="12"/>
  <c r="AB53" i="12"/>
  <c r="Z53" i="12"/>
  <c r="H53" i="12"/>
  <c r="G53" i="12"/>
  <c r="Z52" i="12"/>
  <c r="H52" i="12"/>
  <c r="G52" i="12"/>
  <c r="AB52" i="12" s="1"/>
  <c r="AC52" i="12" s="1"/>
  <c r="Z51" i="12"/>
  <c r="N51" i="12"/>
  <c r="G51" i="12" s="1"/>
  <c r="H51" i="12"/>
  <c r="Z50" i="12"/>
  <c r="AC50" i="12" s="1"/>
  <c r="N50" i="12"/>
  <c r="H50" i="12"/>
  <c r="G50" i="12"/>
  <c r="AB50" i="12" s="1"/>
  <c r="Z49" i="12"/>
  <c r="H49" i="12"/>
  <c r="G49" i="12"/>
  <c r="Z48" i="12"/>
  <c r="AC48" i="12" s="1"/>
  <c r="H48" i="12"/>
  <c r="AB48" i="12" s="1"/>
  <c r="G48" i="12"/>
  <c r="AB47" i="12"/>
  <c r="Z47" i="12"/>
  <c r="AC47" i="12" s="1"/>
  <c r="H47" i="12"/>
  <c r="G47" i="12"/>
  <c r="AB46" i="12"/>
  <c r="AC46" i="12" s="1"/>
  <c r="Z46" i="12"/>
  <c r="H46" i="12"/>
  <c r="G46" i="12"/>
  <c r="Z45" i="12"/>
  <c r="H45" i="12"/>
  <c r="G45" i="12"/>
  <c r="Z44" i="12"/>
  <c r="AC44" i="12" s="1"/>
  <c r="H44" i="12"/>
  <c r="AB44" i="12" s="1"/>
  <c r="G44" i="12"/>
  <c r="AB43" i="12"/>
  <c r="Z43" i="12"/>
  <c r="AC43" i="12" s="1"/>
  <c r="H43" i="12"/>
  <c r="G43" i="12"/>
  <c r="AB42" i="12"/>
  <c r="AC42" i="12" s="1"/>
  <c r="Z42" i="12"/>
  <c r="H42" i="12"/>
  <c r="G42" i="12"/>
  <c r="Z41" i="12"/>
  <c r="H41" i="12"/>
  <c r="G41" i="12"/>
  <c r="Z40" i="12"/>
  <c r="AC40" i="12" s="1"/>
  <c r="H40" i="12"/>
  <c r="AB40" i="12" s="1"/>
  <c r="G40" i="12"/>
  <c r="AB39" i="12"/>
  <c r="Z39" i="12"/>
  <c r="AC39" i="12" s="1"/>
  <c r="H39" i="12"/>
  <c r="G39" i="12"/>
  <c r="AB38" i="12"/>
  <c r="AC38" i="12" s="1"/>
  <c r="Z38" i="12"/>
  <c r="H38" i="12"/>
  <c r="G38" i="12"/>
  <c r="Z37" i="12"/>
  <c r="H37" i="12"/>
  <c r="G37" i="12"/>
  <c r="Z36" i="12"/>
  <c r="AC36" i="12" s="1"/>
  <c r="H36" i="12"/>
  <c r="AB36" i="12" s="1"/>
  <c r="G36" i="12"/>
  <c r="Z35" i="12"/>
  <c r="N35" i="12"/>
  <c r="H35" i="12"/>
  <c r="G35" i="12"/>
  <c r="AB35" i="12" s="1"/>
  <c r="AC34" i="12"/>
  <c r="Z34" i="12"/>
  <c r="N34" i="12"/>
  <c r="G34" i="12" s="1"/>
  <c r="AB34" i="12" s="1"/>
  <c r="H34" i="12"/>
  <c r="Z33" i="12"/>
  <c r="N33" i="12"/>
  <c r="H33" i="12"/>
  <c r="G33" i="12"/>
  <c r="AB33" i="12" s="1"/>
  <c r="Z32" i="12"/>
  <c r="H32" i="12"/>
  <c r="G32" i="12"/>
  <c r="AB32" i="12" s="1"/>
  <c r="AC32" i="12" s="1"/>
  <c r="Z31" i="12"/>
  <c r="H31" i="12"/>
  <c r="G31" i="12"/>
  <c r="AC30" i="12"/>
  <c r="Z30" i="12"/>
  <c r="N30" i="12"/>
  <c r="G30" i="12" s="1"/>
  <c r="AB30" i="12" s="1"/>
  <c r="H30" i="12"/>
  <c r="Z29" i="12"/>
  <c r="H29" i="12"/>
  <c r="G29" i="12"/>
  <c r="AB29" i="12" s="1"/>
  <c r="AC29" i="12" s="1"/>
  <c r="AB28" i="12"/>
  <c r="Z28" i="12"/>
  <c r="H28" i="12"/>
  <c r="G28" i="12"/>
  <c r="Z27" i="12"/>
  <c r="N27" i="12"/>
  <c r="H27" i="12"/>
  <c r="Z26" i="12"/>
  <c r="N26" i="12"/>
  <c r="H26" i="12"/>
  <c r="G26" i="12"/>
  <c r="AB26" i="12" s="1"/>
  <c r="Z25" i="12"/>
  <c r="AC25" i="12" s="1"/>
  <c r="H25" i="12"/>
  <c r="AB25" i="12" s="1"/>
  <c r="G25" i="12"/>
  <c r="Z24" i="12"/>
  <c r="H24" i="12"/>
  <c r="G24" i="12"/>
  <c r="AB24" i="12" s="1"/>
  <c r="AC24" i="12" s="1"/>
  <c r="AB23" i="12"/>
  <c r="Z23" i="12"/>
  <c r="H23" i="12"/>
  <c r="G23" i="12"/>
  <c r="AC22" i="12"/>
  <c r="Z22" i="12"/>
  <c r="H22" i="12"/>
  <c r="G22" i="12"/>
  <c r="AB22" i="12" s="1"/>
  <c r="Z21" i="12"/>
  <c r="AC21" i="12" s="1"/>
  <c r="H21" i="12"/>
  <c r="AB21" i="12" s="1"/>
  <c r="G21" i="12"/>
  <c r="Z20" i="12"/>
  <c r="H20" i="12"/>
  <c r="G20" i="12"/>
  <c r="AB20" i="12" s="1"/>
  <c r="AC20" i="12" s="1"/>
  <c r="AB19" i="12"/>
  <c r="Z19" i="12"/>
  <c r="H19" i="12"/>
  <c r="G19" i="12"/>
  <c r="Z18" i="12"/>
  <c r="H18" i="12"/>
  <c r="G18" i="12"/>
  <c r="AB18" i="12" s="1"/>
  <c r="AC18" i="12" s="1"/>
  <c r="Z17" i="12"/>
  <c r="AC17" i="12" s="1"/>
  <c r="H17" i="12"/>
  <c r="AB17" i="12" s="1"/>
  <c r="G17" i="12"/>
  <c r="Z16" i="12"/>
  <c r="H16" i="12"/>
  <c r="G16" i="12"/>
  <c r="AB16" i="12" s="1"/>
  <c r="AC16" i="12" s="1"/>
  <c r="AD15" i="12" a="1"/>
  <c r="AD24" i="12" s="1"/>
  <c r="AE24" i="12" s="1"/>
  <c r="Z15" i="12"/>
  <c r="H15" i="12"/>
  <c r="H68" i="12" s="1"/>
  <c r="G15" i="12"/>
  <c r="E10" i="12"/>
  <c r="E9" i="12"/>
  <c r="E8" i="12"/>
  <c r="E7" i="12"/>
  <c r="N246" i="11"/>
  <c r="M246" i="11"/>
  <c r="L246" i="11"/>
  <c r="K246" i="11"/>
  <c r="J246" i="11"/>
  <c r="I246" i="11" s="1"/>
  <c r="N240" i="11"/>
  <c r="M240" i="11"/>
  <c r="L240" i="11"/>
  <c r="K240" i="11"/>
  <c r="J240" i="11"/>
  <c r="I240" i="11" s="1"/>
  <c r="N234" i="11"/>
  <c r="M234" i="11"/>
  <c r="L234" i="11" s="1"/>
  <c r="K234" i="11"/>
  <c r="J234" i="11"/>
  <c r="I234" i="11"/>
  <c r="N228" i="11"/>
  <c r="M228" i="11"/>
  <c r="L228" i="11"/>
  <c r="K228" i="11"/>
  <c r="J228" i="11"/>
  <c r="I228" i="11" s="1"/>
  <c r="N222" i="11"/>
  <c r="M222" i="11"/>
  <c r="L222" i="11"/>
  <c r="K222" i="11"/>
  <c r="J222" i="11"/>
  <c r="I222" i="11" s="1"/>
  <c r="N216" i="11"/>
  <c r="M216" i="11"/>
  <c r="L216" i="11"/>
  <c r="K216" i="11"/>
  <c r="J216" i="11"/>
  <c r="I216" i="11" s="1"/>
  <c r="N210" i="11"/>
  <c r="M210" i="11"/>
  <c r="L210" i="11" s="1"/>
  <c r="K210" i="11"/>
  <c r="J210" i="11"/>
  <c r="I210" i="11"/>
  <c r="N205" i="11"/>
  <c r="M205" i="11"/>
  <c r="L205" i="11"/>
  <c r="K205" i="11"/>
  <c r="J205" i="11"/>
  <c r="I205" i="11" s="1"/>
  <c r="N199" i="11"/>
  <c r="M199" i="11"/>
  <c r="L199" i="11"/>
  <c r="K199" i="11"/>
  <c r="J199" i="11"/>
  <c r="I199" i="11" s="1"/>
  <c r="N194" i="11"/>
  <c r="K194" i="11"/>
  <c r="M188" i="11"/>
  <c r="L188" i="11" s="1"/>
  <c r="J188" i="11"/>
  <c r="I188" i="11" s="1"/>
  <c r="M187" i="11"/>
  <c r="L187" i="11" s="1"/>
  <c r="J187" i="11"/>
  <c r="I187" i="11" s="1"/>
  <c r="M186" i="11"/>
  <c r="L186" i="11"/>
  <c r="J186" i="11"/>
  <c r="I186" i="11"/>
  <c r="M185" i="11"/>
  <c r="L185" i="11"/>
  <c r="J185" i="11"/>
  <c r="I185" i="11" s="1"/>
  <c r="M184" i="11"/>
  <c r="L184" i="11" s="1"/>
  <c r="J184" i="11"/>
  <c r="I184" i="11" s="1"/>
  <c r="J183" i="11"/>
  <c r="M183" i="11" s="1"/>
  <c r="L183" i="11" s="1"/>
  <c r="I183" i="11"/>
  <c r="M182" i="11"/>
  <c r="L182" i="11" s="1"/>
  <c r="J182" i="11"/>
  <c r="I182" i="11" s="1"/>
  <c r="J181" i="11"/>
  <c r="J180" i="11"/>
  <c r="M180" i="11" s="1"/>
  <c r="L180" i="11" s="1"/>
  <c r="I180" i="11"/>
  <c r="J179" i="11"/>
  <c r="I179" i="11" s="1"/>
  <c r="M178" i="11"/>
  <c r="L178" i="11" s="1"/>
  <c r="J178" i="11"/>
  <c r="I178" i="11" s="1"/>
  <c r="M177" i="11"/>
  <c r="L177" i="11" s="1"/>
  <c r="J177" i="11"/>
  <c r="I177" i="11" s="1"/>
  <c r="M176" i="11"/>
  <c r="L176" i="11"/>
  <c r="J176" i="11"/>
  <c r="I176" i="11"/>
  <c r="M175" i="11"/>
  <c r="L175" i="11"/>
  <c r="J175" i="11"/>
  <c r="I175" i="11" s="1"/>
  <c r="J174" i="11"/>
  <c r="M173" i="11"/>
  <c r="L173" i="11" s="1"/>
  <c r="J173" i="11"/>
  <c r="I173" i="11" s="1"/>
  <c r="J172" i="11"/>
  <c r="M172" i="11" s="1"/>
  <c r="L172" i="11" s="1"/>
  <c r="I172" i="11"/>
  <c r="J171" i="11"/>
  <c r="I171" i="11" s="1"/>
  <c r="M170" i="11"/>
  <c r="L170" i="11" s="1"/>
  <c r="J170" i="11"/>
  <c r="I170" i="11" s="1"/>
  <c r="M169" i="11"/>
  <c r="L169" i="11" s="1"/>
  <c r="J169" i="11"/>
  <c r="I169" i="11" s="1"/>
  <c r="M168" i="11"/>
  <c r="L168" i="11"/>
  <c r="J168" i="11"/>
  <c r="I168" i="11"/>
  <c r="M167" i="11"/>
  <c r="L167" i="11"/>
  <c r="J167" i="11"/>
  <c r="I167" i="11" s="1"/>
  <c r="M166" i="11"/>
  <c r="L166" i="11" s="1"/>
  <c r="J166" i="11"/>
  <c r="I166" i="11" s="1"/>
  <c r="J165" i="11"/>
  <c r="J164" i="11"/>
  <c r="M164" i="11" s="1"/>
  <c r="L164" i="11" s="1"/>
  <c r="I164" i="11"/>
  <c r="J163" i="11"/>
  <c r="I163" i="11" s="1"/>
  <c r="M162" i="11"/>
  <c r="L162" i="11" s="1"/>
  <c r="J162" i="11"/>
  <c r="I162" i="11" s="1"/>
  <c r="M161" i="11"/>
  <c r="L161" i="11" s="1"/>
  <c r="J161" i="11"/>
  <c r="I161" i="11" s="1"/>
  <c r="N159" i="11"/>
  <c r="K159" i="11"/>
  <c r="J156" i="11"/>
  <c r="M156" i="11" s="1"/>
  <c r="L156" i="11" s="1"/>
  <c r="M155" i="11"/>
  <c r="L155" i="11" s="1"/>
  <c r="J155" i="11"/>
  <c r="I155" i="11" s="1"/>
  <c r="M154" i="11"/>
  <c r="L154" i="11" s="1"/>
  <c r="J154" i="11"/>
  <c r="I154" i="11"/>
  <c r="M153" i="11"/>
  <c r="L153" i="11"/>
  <c r="J153" i="11"/>
  <c r="I153" i="11"/>
  <c r="J152" i="11"/>
  <c r="M152" i="11" s="1"/>
  <c r="L152" i="11" s="1"/>
  <c r="J151" i="11"/>
  <c r="M150" i="11"/>
  <c r="L150" i="11" s="1"/>
  <c r="J150" i="11"/>
  <c r="I150" i="11"/>
  <c r="J149" i="11"/>
  <c r="M149" i="11" s="1"/>
  <c r="L149" i="11" s="1"/>
  <c r="I149" i="11"/>
  <c r="J148" i="11"/>
  <c r="M148" i="11" s="1"/>
  <c r="L148" i="11" s="1"/>
  <c r="I148" i="11"/>
  <c r="J147" i="11"/>
  <c r="M147" i="11" s="1"/>
  <c r="L147" i="11" s="1"/>
  <c r="I147" i="11"/>
  <c r="J146" i="11"/>
  <c r="M146" i="11" s="1"/>
  <c r="L146" i="11" s="1"/>
  <c r="I146" i="11"/>
  <c r="J145" i="11"/>
  <c r="M145" i="11" s="1"/>
  <c r="L145" i="11" s="1"/>
  <c r="I145" i="11"/>
  <c r="J144" i="11"/>
  <c r="M144" i="11" s="1"/>
  <c r="L144" i="11" s="1"/>
  <c r="I144" i="11"/>
  <c r="J143" i="11"/>
  <c r="M143" i="11" s="1"/>
  <c r="L143" i="11" s="1"/>
  <c r="I143" i="11"/>
  <c r="J142" i="11"/>
  <c r="M142" i="11" s="1"/>
  <c r="L142" i="11" s="1"/>
  <c r="I142" i="11"/>
  <c r="J141" i="11"/>
  <c r="M141" i="11" s="1"/>
  <c r="L141" i="11" s="1"/>
  <c r="I141" i="11"/>
  <c r="J140" i="11"/>
  <c r="M140" i="11" s="1"/>
  <c r="L140" i="11" s="1"/>
  <c r="I140" i="11"/>
  <c r="J139" i="11"/>
  <c r="M139" i="11" s="1"/>
  <c r="L139" i="11" s="1"/>
  <c r="I139" i="11"/>
  <c r="J138" i="11"/>
  <c r="M138" i="11" s="1"/>
  <c r="L138" i="11" s="1"/>
  <c r="I138" i="11"/>
  <c r="J137" i="11"/>
  <c r="M137" i="11" s="1"/>
  <c r="L137" i="11" s="1"/>
  <c r="I137" i="11"/>
  <c r="J136" i="11"/>
  <c r="M136" i="11" s="1"/>
  <c r="L136" i="11" s="1"/>
  <c r="I136" i="11"/>
  <c r="J135" i="11"/>
  <c r="M135" i="11" s="1"/>
  <c r="L135" i="11" s="1"/>
  <c r="I135" i="11"/>
  <c r="J134" i="11"/>
  <c r="M134" i="11" s="1"/>
  <c r="L134" i="11" s="1"/>
  <c r="I134" i="11"/>
  <c r="J133" i="11"/>
  <c r="M133" i="11" s="1"/>
  <c r="L133" i="11" s="1"/>
  <c r="I133" i="11"/>
  <c r="J132" i="11"/>
  <c r="M132" i="11" s="1"/>
  <c r="L132" i="11" s="1"/>
  <c r="I132" i="11"/>
  <c r="J131" i="11"/>
  <c r="M131" i="11" s="1"/>
  <c r="L131" i="11" s="1"/>
  <c r="I131" i="11"/>
  <c r="J130" i="11"/>
  <c r="M130" i="11" s="1"/>
  <c r="L130" i="11" s="1"/>
  <c r="I130" i="11"/>
  <c r="J129" i="11"/>
  <c r="M129" i="11" s="1"/>
  <c r="L129" i="11" s="1"/>
  <c r="I129" i="11"/>
  <c r="J128" i="11"/>
  <c r="M128" i="11" s="1"/>
  <c r="L128" i="11" s="1"/>
  <c r="I128" i="11"/>
  <c r="J127" i="11"/>
  <c r="M127" i="11" s="1"/>
  <c r="L127" i="11" s="1"/>
  <c r="I127" i="11"/>
  <c r="J126" i="11"/>
  <c r="M126" i="11" s="1"/>
  <c r="L126" i="11" s="1"/>
  <c r="I126" i="11"/>
  <c r="J125" i="11"/>
  <c r="M125" i="11" s="1"/>
  <c r="L125" i="11" s="1"/>
  <c r="I125" i="11"/>
  <c r="J124" i="11"/>
  <c r="M124" i="11" s="1"/>
  <c r="L124" i="11" s="1"/>
  <c r="I124" i="11"/>
  <c r="J123" i="11"/>
  <c r="M123" i="11" s="1"/>
  <c r="L123" i="11" s="1"/>
  <c r="I123" i="11"/>
  <c r="J122" i="11"/>
  <c r="M122" i="11" s="1"/>
  <c r="L122" i="11" s="1"/>
  <c r="I122" i="11"/>
  <c r="J121" i="11"/>
  <c r="M121" i="11" s="1"/>
  <c r="L121" i="11" s="1"/>
  <c r="I121" i="11"/>
  <c r="J120" i="11"/>
  <c r="M120" i="11" s="1"/>
  <c r="L120" i="11" s="1"/>
  <c r="I120" i="11"/>
  <c r="J119" i="11"/>
  <c r="M119" i="11" s="1"/>
  <c r="L119" i="11" s="1"/>
  <c r="I119" i="11"/>
  <c r="J118" i="11"/>
  <c r="M118" i="11" s="1"/>
  <c r="L118" i="11" s="1"/>
  <c r="I118" i="11"/>
  <c r="J117" i="11"/>
  <c r="M117" i="11" s="1"/>
  <c r="L117" i="11" s="1"/>
  <c r="I117" i="11"/>
  <c r="J116" i="11"/>
  <c r="M116" i="11" s="1"/>
  <c r="L116" i="11" s="1"/>
  <c r="I116" i="11"/>
  <c r="J115" i="11"/>
  <c r="M115" i="11" s="1"/>
  <c r="L115" i="11" s="1"/>
  <c r="I115" i="11"/>
  <c r="J114" i="11"/>
  <c r="M114" i="11" s="1"/>
  <c r="L114" i="11" s="1"/>
  <c r="I114" i="11"/>
  <c r="J113" i="11"/>
  <c r="M113" i="11" s="1"/>
  <c r="L113" i="11" s="1"/>
  <c r="I113" i="11"/>
  <c r="J112" i="11"/>
  <c r="M112" i="11" s="1"/>
  <c r="L112" i="11" s="1"/>
  <c r="I112" i="11"/>
  <c r="J111" i="11"/>
  <c r="M111" i="11" s="1"/>
  <c r="L111" i="11" s="1"/>
  <c r="I111" i="11"/>
  <c r="J110" i="11"/>
  <c r="M110" i="11" s="1"/>
  <c r="L110" i="11" s="1"/>
  <c r="I110" i="11"/>
  <c r="J109" i="11"/>
  <c r="M109" i="11" s="1"/>
  <c r="L109" i="11" s="1"/>
  <c r="I109" i="11"/>
  <c r="J108" i="11"/>
  <c r="M108" i="11" s="1"/>
  <c r="L108" i="11" s="1"/>
  <c r="I108" i="11"/>
  <c r="J107" i="11"/>
  <c r="M107" i="11" s="1"/>
  <c r="L107" i="11" s="1"/>
  <c r="I107" i="11"/>
  <c r="J106" i="11"/>
  <c r="M106" i="11" s="1"/>
  <c r="L106" i="11" s="1"/>
  <c r="I106" i="11"/>
  <c r="J105" i="11"/>
  <c r="M105" i="11" s="1"/>
  <c r="L105" i="11" s="1"/>
  <c r="I105" i="11"/>
  <c r="J104" i="11"/>
  <c r="M104" i="11" s="1"/>
  <c r="L104" i="11" s="1"/>
  <c r="I104" i="11"/>
  <c r="J103" i="11"/>
  <c r="M103" i="11" s="1"/>
  <c r="L103" i="11" s="1"/>
  <c r="I103" i="11"/>
  <c r="J102" i="11"/>
  <c r="M102" i="11" s="1"/>
  <c r="L102" i="11" s="1"/>
  <c r="I102" i="11"/>
  <c r="J101" i="11"/>
  <c r="M101" i="11" s="1"/>
  <c r="L101" i="11" s="1"/>
  <c r="I101" i="11"/>
  <c r="J100" i="11"/>
  <c r="M100" i="11" s="1"/>
  <c r="L100" i="11" s="1"/>
  <c r="I100" i="11"/>
  <c r="J99" i="11"/>
  <c r="M99" i="11" s="1"/>
  <c r="L99" i="11" s="1"/>
  <c r="I99" i="11"/>
  <c r="J98" i="11"/>
  <c r="M98" i="11" s="1"/>
  <c r="L98" i="11" s="1"/>
  <c r="I98" i="11"/>
  <c r="J97" i="11"/>
  <c r="M97" i="11" s="1"/>
  <c r="L97" i="11" s="1"/>
  <c r="I97" i="11"/>
  <c r="J96" i="11"/>
  <c r="M96" i="11" s="1"/>
  <c r="L96" i="11" s="1"/>
  <c r="I96" i="11"/>
  <c r="J95" i="11"/>
  <c r="M95" i="11" s="1"/>
  <c r="L95" i="11" s="1"/>
  <c r="I95" i="11"/>
  <c r="J94" i="11"/>
  <c r="J159" i="11" s="1"/>
  <c r="I159" i="11" s="1"/>
  <c r="I94" i="11"/>
  <c r="N92" i="11"/>
  <c r="K92" i="11"/>
  <c r="M89" i="11"/>
  <c r="L89" i="11"/>
  <c r="J89" i="11"/>
  <c r="I89" i="11"/>
  <c r="M88" i="11"/>
  <c r="L88" i="11"/>
  <c r="J88" i="11"/>
  <c r="I88" i="11"/>
  <c r="M87" i="11"/>
  <c r="L87" i="11"/>
  <c r="J87" i="11"/>
  <c r="I87" i="11"/>
  <c r="M86" i="11"/>
  <c r="L86" i="11"/>
  <c r="J86" i="11"/>
  <c r="I86" i="11"/>
  <c r="M85" i="11"/>
  <c r="L85" i="11"/>
  <c r="J85" i="11"/>
  <c r="I85" i="11"/>
  <c r="M84" i="11"/>
  <c r="L84" i="11"/>
  <c r="J84" i="11"/>
  <c r="I84" i="11"/>
  <c r="M83" i="11"/>
  <c r="L83" i="11"/>
  <c r="J83" i="11"/>
  <c r="I83" i="11"/>
  <c r="M82" i="11"/>
  <c r="L82" i="11"/>
  <c r="J82" i="11"/>
  <c r="I82" i="11"/>
  <c r="M81" i="11"/>
  <c r="L81" i="11"/>
  <c r="J81" i="11"/>
  <c r="I81" i="11"/>
  <c r="M80" i="11"/>
  <c r="L80" i="11"/>
  <c r="J80" i="11"/>
  <c r="I80" i="11"/>
  <c r="M79" i="11"/>
  <c r="L79" i="11"/>
  <c r="J79" i="11"/>
  <c r="I79" i="11"/>
  <c r="M78" i="11"/>
  <c r="L78" i="11"/>
  <c r="J78" i="11"/>
  <c r="I78" i="11"/>
  <c r="M77" i="11"/>
  <c r="L77" i="11"/>
  <c r="J77" i="11"/>
  <c r="I77" i="11"/>
  <c r="M76" i="11"/>
  <c r="L76" i="11"/>
  <c r="J76" i="11"/>
  <c r="I76" i="11"/>
  <c r="M75" i="11"/>
  <c r="L75" i="11"/>
  <c r="J75" i="11"/>
  <c r="I75" i="11"/>
  <c r="M74" i="11"/>
  <c r="L74" i="11"/>
  <c r="J74" i="11"/>
  <c r="I74" i="11"/>
  <c r="M73" i="11"/>
  <c r="L73" i="11"/>
  <c r="J73" i="11"/>
  <c r="I73" i="11"/>
  <c r="M72" i="11"/>
  <c r="L72" i="11"/>
  <c r="J72" i="11"/>
  <c r="I72" i="11"/>
  <c r="M71" i="11"/>
  <c r="L71" i="11"/>
  <c r="J71" i="11"/>
  <c r="I71" i="11"/>
  <c r="M70" i="11"/>
  <c r="L70" i="11"/>
  <c r="J70" i="11"/>
  <c r="I70" i="11"/>
  <c r="M69" i="11"/>
  <c r="L69" i="11"/>
  <c r="J69" i="11"/>
  <c r="I69" i="11"/>
  <c r="M68" i="11"/>
  <c r="L68" i="11"/>
  <c r="J68" i="11"/>
  <c r="I68" i="11"/>
  <c r="M67" i="11"/>
  <c r="L67" i="11"/>
  <c r="J67" i="11"/>
  <c r="I67" i="11"/>
  <c r="M66" i="11"/>
  <c r="L66" i="11"/>
  <c r="J66" i="11"/>
  <c r="I66" i="11"/>
  <c r="M65" i="11"/>
  <c r="L65" i="11"/>
  <c r="J65" i="11"/>
  <c r="I65" i="11"/>
  <c r="M64" i="11"/>
  <c r="L64" i="11"/>
  <c r="J64" i="11"/>
  <c r="I64" i="11"/>
  <c r="M63" i="11"/>
  <c r="L63" i="11"/>
  <c r="J63" i="11"/>
  <c r="I63" i="11"/>
  <c r="M62" i="11"/>
  <c r="L62" i="11"/>
  <c r="J62" i="11"/>
  <c r="I62" i="11"/>
  <c r="M61" i="11"/>
  <c r="L61" i="11"/>
  <c r="J61" i="11"/>
  <c r="I61" i="11"/>
  <c r="M60" i="11"/>
  <c r="L60" i="11"/>
  <c r="J60" i="11"/>
  <c r="I60" i="11"/>
  <c r="M59" i="11"/>
  <c r="L59" i="11"/>
  <c r="J59" i="11"/>
  <c r="I59" i="11"/>
  <c r="M58" i="11"/>
  <c r="L58" i="11"/>
  <c r="J58" i="11"/>
  <c r="I58" i="11"/>
  <c r="M57" i="11"/>
  <c r="L57" i="11"/>
  <c r="J57" i="11"/>
  <c r="I57" i="11"/>
  <c r="M56" i="11"/>
  <c r="L56" i="11"/>
  <c r="J56" i="11"/>
  <c r="I56" i="11"/>
  <c r="M55" i="11"/>
  <c r="L55" i="11"/>
  <c r="J55" i="11"/>
  <c r="I55" i="11"/>
  <c r="M54" i="11"/>
  <c r="L54" i="11"/>
  <c r="J54" i="11"/>
  <c r="I54" i="11"/>
  <c r="M53" i="11"/>
  <c r="L53" i="11"/>
  <c r="J53" i="11"/>
  <c r="I53" i="11"/>
  <c r="M52" i="11"/>
  <c r="L52" i="11"/>
  <c r="J52" i="11"/>
  <c r="I52" i="11"/>
  <c r="M51" i="11"/>
  <c r="L51" i="11"/>
  <c r="J51" i="11"/>
  <c r="I51" i="11"/>
  <c r="M50" i="11"/>
  <c r="L50" i="11"/>
  <c r="J50" i="11"/>
  <c r="I50" i="11"/>
  <c r="M49" i="11"/>
  <c r="L49" i="11"/>
  <c r="J49" i="11"/>
  <c r="I49" i="11"/>
  <c r="M48" i="11"/>
  <c r="L48" i="11"/>
  <c r="J48" i="11"/>
  <c r="I48" i="11"/>
  <c r="M47" i="11"/>
  <c r="L47" i="11"/>
  <c r="J47" i="11"/>
  <c r="I47" i="11"/>
  <c r="M46" i="11"/>
  <c r="L46" i="11"/>
  <c r="J46" i="11"/>
  <c r="I46" i="11"/>
  <c r="M45" i="11"/>
  <c r="L45" i="11"/>
  <c r="J45" i="11"/>
  <c r="I45" i="11"/>
  <c r="M44" i="11"/>
  <c r="L44" i="11"/>
  <c r="J44" i="11"/>
  <c r="I44" i="11"/>
  <c r="M43" i="11"/>
  <c r="L43" i="11"/>
  <c r="J43" i="11"/>
  <c r="I43" i="11"/>
  <c r="M42" i="11"/>
  <c r="L42" i="11"/>
  <c r="J42" i="11"/>
  <c r="I42" i="11"/>
  <c r="M41" i="11"/>
  <c r="L41" i="11"/>
  <c r="J41" i="11"/>
  <c r="I41" i="11"/>
  <c r="M40" i="11"/>
  <c r="L40" i="11"/>
  <c r="J40" i="11"/>
  <c r="I40" i="11"/>
  <c r="M39" i="11"/>
  <c r="L39" i="11"/>
  <c r="J39" i="11"/>
  <c r="I39" i="11"/>
  <c r="M38" i="11"/>
  <c r="L38" i="11"/>
  <c r="J38" i="11"/>
  <c r="I38" i="11"/>
  <c r="M37" i="11"/>
  <c r="L37" i="11"/>
  <c r="J37" i="11"/>
  <c r="I37" i="11"/>
  <c r="M36" i="11"/>
  <c r="L36" i="11"/>
  <c r="J36" i="11"/>
  <c r="I36" i="11"/>
  <c r="M35" i="11"/>
  <c r="L35" i="11"/>
  <c r="J35" i="11"/>
  <c r="I35" i="11"/>
  <c r="M34" i="11"/>
  <c r="L34" i="11"/>
  <c r="J34" i="11"/>
  <c r="I34" i="11"/>
  <c r="M33" i="11"/>
  <c r="L33" i="11"/>
  <c r="J33" i="11"/>
  <c r="I33" i="11"/>
  <c r="M32" i="11"/>
  <c r="L32" i="11"/>
  <c r="J32" i="11"/>
  <c r="I32" i="11"/>
  <c r="M31" i="11"/>
  <c r="L31" i="11"/>
  <c r="J31" i="11"/>
  <c r="I31" i="11"/>
  <c r="M30" i="11"/>
  <c r="L30" i="11"/>
  <c r="J30" i="11"/>
  <c r="I30" i="11"/>
  <c r="M29" i="11"/>
  <c r="L29" i="11"/>
  <c r="J29" i="11"/>
  <c r="I29" i="11"/>
  <c r="M28" i="11"/>
  <c r="L28" i="11"/>
  <c r="J28" i="11"/>
  <c r="I28" i="11"/>
  <c r="M27" i="11"/>
  <c r="L27" i="11"/>
  <c r="J27" i="11"/>
  <c r="I27" i="11"/>
  <c r="M26" i="11"/>
  <c r="L26" i="11"/>
  <c r="J26" i="11"/>
  <c r="I26" i="11"/>
  <c r="M25" i="11"/>
  <c r="L25" i="11"/>
  <c r="J25" i="11"/>
  <c r="I25" i="11"/>
  <c r="M24" i="11"/>
  <c r="L24" i="11"/>
  <c r="J24" i="11"/>
  <c r="I24" i="11"/>
  <c r="M23" i="11"/>
  <c r="L23" i="11"/>
  <c r="J23" i="11"/>
  <c r="I23" i="11"/>
  <c r="M22" i="11"/>
  <c r="L22" i="11"/>
  <c r="J22" i="11"/>
  <c r="I22" i="11"/>
  <c r="M21" i="11"/>
  <c r="L21" i="11"/>
  <c r="J21" i="11"/>
  <c r="I21" i="11"/>
  <c r="M20" i="11"/>
  <c r="L20" i="11"/>
  <c r="J20" i="11"/>
  <c r="I20" i="11"/>
  <c r="M19" i="11"/>
  <c r="L19" i="11"/>
  <c r="J19" i="11"/>
  <c r="I19" i="11"/>
  <c r="M18" i="11"/>
  <c r="L18" i="11"/>
  <c r="J18" i="11"/>
  <c r="I18" i="11"/>
  <c r="M17" i="11"/>
  <c r="L17" i="11"/>
  <c r="J17" i="11"/>
  <c r="I17" i="11"/>
  <c r="M16" i="11"/>
  <c r="L16" i="11"/>
  <c r="J16" i="11"/>
  <c r="I16" i="11"/>
  <c r="M15" i="11"/>
  <c r="L15" i="11"/>
  <c r="J15" i="11"/>
  <c r="I15" i="11"/>
  <c r="M14" i="11"/>
  <c r="L14" i="11"/>
  <c r="J14" i="11"/>
  <c r="I14" i="11"/>
  <c r="M13" i="11"/>
  <c r="L13" i="11"/>
  <c r="J13" i="11"/>
  <c r="I13" i="11"/>
  <c r="M12" i="11"/>
  <c r="L12" i="11"/>
  <c r="J12" i="11"/>
  <c r="I12" i="11"/>
  <c r="M11" i="11"/>
  <c r="L11" i="11"/>
  <c r="J11" i="11"/>
  <c r="I11" i="11"/>
  <c r="M10" i="11"/>
  <c r="L10" i="11"/>
  <c r="J10" i="11"/>
  <c r="I10" i="11"/>
  <c r="M9" i="11"/>
  <c r="L9" i="11"/>
  <c r="J9" i="11"/>
  <c r="I9" i="11"/>
  <c r="M8" i="11"/>
  <c r="M92" i="11" s="1"/>
  <c r="L92" i="11" s="1"/>
  <c r="L8" i="11"/>
  <c r="J8" i="11"/>
  <c r="J92" i="11" s="1"/>
  <c r="I92" i="11" s="1"/>
  <c r="I8" i="11"/>
  <c r="D5" i="11"/>
  <c r="D4" i="11"/>
  <c r="D3" i="11"/>
  <c r="D2" i="11"/>
  <c r="N248" i="10"/>
  <c r="M248" i="10"/>
  <c r="L248" i="10" s="1"/>
  <c r="K248" i="10"/>
  <c r="J248" i="10"/>
  <c r="I248" i="10"/>
  <c r="N242" i="10"/>
  <c r="M242" i="10"/>
  <c r="L242" i="10"/>
  <c r="K242" i="10"/>
  <c r="J242" i="10"/>
  <c r="I242" i="10"/>
  <c r="N236" i="10"/>
  <c r="M236" i="10"/>
  <c r="L236" i="10" s="1"/>
  <c r="K236" i="10"/>
  <c r="J236" i="10"/>
  <c r="I236" i="10"/>
  <c r="N230" i="10"/>
  <c r="M230" i="10"/>
  <c r="L230" i="10" s="1"/>
  <c r="K230" i="10"/>
  <c r="J230" i="10"/>
  <c r="I230" i="10"/>
  <c r="N224" i="10"/>
  <c r="M224" i="10"/>
  <c r="L224" i="10" s="1"/>
  <c r="K224" i="10"/>
  <c r="J224" i="10"/>
  <c r="I224" i="10"/>
  <c r="N218" i="10"/>
  <c r="M218" i="10"/>
  <c r="L218" i="10"/>
  <c r="K218" i="10"/>
  <c r="J218" i="10"/>
  <c r="I218" i="10"/>
  <c r="N212" i="10"/>
  <c r="M212" i="10"/>
  <c r="L212" i="10" s="1"/>
  <c r="K212" i="10"/>
  <c r="J212" i="10"/>
  <c r="I212" i="10"/>
  <c r="N207" i="10"/>
  <c r="M207" i="10"/>
  <c r="L207" i="10" s="1"/>
  <c r="K207" i="10"/>
  <c r="J207" i="10"/>
  <c r="I207" i="10"/>
  <c r="N201" i="10"/>
  <c r="K201" i="10"/>
  <c r="N196" i="10"/>
  <c r="K196" i="10"/>
  <c r="M193" i="10"/>
  <c r="L193" i="10"/>
  <c r="J193" i="10"/>
  <c r="I193" i="10"/>
  <c r="M192" i="10"/>
  <c r="L192" i="10" s="1"/>
  <c r="J192" i="10"/>
  <c r="I192" i="10"/>
  <c r="M190" i="10"/>
  <c r="L190" i="10"/>
  <c r="J190" i="10"/>
  <c r="I190" i="10"/>
  <c r="M189" i="10"/>
  <c r="L189" i="10" s="1"/>
  <c r="J189" i="10"/>
  <c r="I189" i="10"/>
  <c r="M188" i="10"/>
  <c r="L188" i="10"/>
  <c r="J188" i="10"/>
  <c r="I188" i="10"/>
  <c r="M187" i="10"/>
  <c r="L187" i="10" s="1"/>
  <c r="J187" i="10"/>
  <c r="I187" i="10"/>
  <c r="M186" i="10"/>
  <c r="L186" i="10"/>
  <c r="J186" i="10"/>
  <c r="I186" i="10"/>
  <c r="M185" i="10"/>
  <c r="L185" i="10" s="1"/>
  <c r="J185" i="10"/>
  <c r="I185" i="10"/>
  <c r="M184" i="10"/>
  <c r="L184" i="10"/>
  <c r="J184" i="10"/>
  <c r="I184" i="10"/>
  <c r="M183" i="10"/>
  <c r="L183" i="10" s="1"/>
  <c r="J183" i="10"/>
  <c r="I183" i="10"/>
  <c r="M182" i="10"/>
  <c r="L182" i="10"/>
  <c r="J182" i="10"/>
  <c r="I182" i="10"/>
  <c r="M181" i="10"/>
  <c r="L181" i="10" s="1"/>
  <c r="J181" i="10"/>
  <c r="I181" i="10"/>
  <c r="M180" i="10"/>
  <c r="L180" i="10"/>
  <c r="J180" i="10"/>
  <c r="I180" i="10"/>
  <c r="M179" i="10"/>
  <c r="L179" i="10" s="1"/>
  <c r="J179" i="10"/>
  <c r="I179" i="10"/>
  <c r="M178" i="10"/>
  <c r="L178" i="10"/>
  <c r="J178" i="10"/>
  <c r="I178" i="10"/>
  <c r="M177" i="10"/>
  <c r="L177" i="10" s="1"/>
  <c r="J177" i="10"/>
  <c r="I177" i="10"/>
  <c r="M176" i="10"/>
  <c r="L176" i="10"/>
  <c r="J176" i="10"/>
  <c r="I176" i="10"/>
  <c r="M175" i="10"/>
  <c r="L175" i="10" s="1"/>
  <c r="J175" i="10"/>
  <c r="I175" i="10"/>
  <c r="M174" i="10"/>
  <c r="L174" i="10"/>
  <c r="J174" i="10"/>
  <c r="I174" i="10"/>
  <c r="M173" i="10"/>
  <c r="L173" i="10" s="1"/>
  <c r="J173" i="10"/>
  <c r="I173" i="10"/>
  <c r="M172" i="10"/>
  <c r="L172" i="10"/>
  <c r="J172" i="10"/>
  <c r="I172" i="10"/>
  <c r="M171" i="10"/>
  <c r="L171" i="10" s="1"/>
  <c r="J171" i="10"/>
  <c r="I171" i="10"/>
  <c r="M170" i="10"/>
  <c r="L170" i="10"/>
  <c r="J170" i="10"/>
  <c r="I170" i="10"/>
  <c r="M169" i="10"/>
  <c r="L169" i="10" s="1"/>
  <c r="J169" i="10"/>
  <c r="I169" i="10"/>
  <c r="M168" i="10"/>
  <c r="L168" i="10"/>
  <c r="J168" i="10"/>
  <c r="I168" i="10"/>
  <c r="M167" i="10"/>
  <c r="L167" i="10" s="1"/>
  <c r="J167" i="10"/>
  <c r="I167" i="10"/>
  <c r="M166" i="10"/>
  <c r="L166" i="10"/>
  <c r="J166" i="10"/>
  <c r="I166" i="10"/>
  <c r="M165" i="10"/>
  <c r="L165" i="10" s="1"/>
  <c r="J165" i="10"/>
  <c r="I165" i="10"/>
  <c r="M164" i="10"/>
  <c r="L164" i="10"/>
  <c r="J164" i="10"/>
  <c r="I164" i="10"/>
  <c r="M163" i="10"/>
  <c r="L163" i="10" s="1"/>
  <c r="J163" i="10"/>
  <c r="I163" i="10"/>
  <c r="N161" i="10"/>
  <c r="K161" i="10"/>
  <c r="J158" i="10"/>
  <c r="M158" i="10" s="1"/>
  <c r="L158" i="10" s="1"/>
  <c r="I158" i="10"/>
  <c r="J157" i="10"/>
  <c r="M157" i="10" s="1"/>
  <c r="L157" i="10" s="1"/>
  <c r="I157" i="10"/>
  <c r="J156" i="10"/>
  <c r="M156" i="10" s="1"/>
  <c r="L156" i="10" s="1"/>
  <c r="I156" i="10"/>
  <c r="J155" i="10"/>
  <c r="M155" i="10" s="1"/>
  <c r="L155" i="10" s="1"/>
  <c r="I155" i="10"/>
  <c r="L154" i="10"/>
  <c r="J154" i="10"/>
  <c r="M154" i="10" s="1"/>
  <c r="I154" i="10"/>
  <c r="J153" i="10"/>
  <c r="M153" i="10" s="1"/>
  <c r="L153" i="10" s="1"/>
  <c r="I153" i="10"/>
  <c r="L152" i="10"/>
  <c r="J152" i="10"/>
  <c r="M152" i="10" s="1"/>
  <c r="I152" i="10"/>
  <c r="J151" i="10"/>
  <c r="M151" i="10" s="1"/>
  <c r="L151" i="10" s="1"/>
  <c r="L150" i="10"/>
  <c r="J150" i="10"/>
  <c r="M150" i="10" s="1"/>
  <c r="I150" i="10"/>
  <c r="J149" i="10"/>
  <c r="M149" i="10" s="1"/>
  <c r="L149" i="10" s="1"/>
  <c r="J148" i="10"/>
  <c r="M148" i="10" s="1"/>
  <c r="L148" i="10" s="1"/>
  <c r="J147" i="10"/>
  <c r="J146" i="10"/>
  <c r="M146" i="10" s="1"/>
  <c r="L146" i="10" s="1"/>
  <c r="J145" i="10"/>
  <c r="M145" i="10" s="1"/>
  <c r="L145" i="10" s="1"/>
  <c r="I145" i="10"/>
  <c r="J144" i="10"/>
  <c r="J143" i="10"/>
  <c r="M143" i="10" s="1"/>
  <c r="L143" i="10" s="1"/>
  <c r="J142" i="10"/>
  <c r="M142" i="10" s="1"/>
  <c r="L142" i="10" s="1"/>
  <c r="I142" i="10"/>
  <c r="J141" i="10"/>
  <c r="M141" i="10" s="1"/>
  <c r="L141" i="10" s="1"/>
  <c r="I141" i="10"/>
  <c r="J140" i="10"/>
  <c r="M140" i="10" s="1"/>
  <c r="L140" i="10" s="1"/>
  <c r="J139" i="10"/>
  <c r="M139" i="10" s="1"/>
  <c r="L139" i="10" s="1"/>
  <c r="I139" i="10"/>
  <c r="L138" i="10"/>
  <c r="J138" i="10"/>
  <c r="M138" i="10" s="1"/>
  <c r="I138" i="10"/>
  <c r="J137" i="10"/>
  <c r="M137" i="10" s="1"/>
  <c r="L137" i="10" s="1"/>
  <c r="I137" i="10"/>
  <c r="L136" i="10"/>
  <c r="J136" i="10"/>
  <c r="M136" i="10" s="1"/>
  <c r="I136" i="10"/>
  <c r="J135" i="10"/>
  <c r="M135" i="10" s="1"/>
  <c r="L135" i="10" s="1"/>
  <c r="L134" i="10"/>
  <c r="J134" i="10"/>
  <c r="M134" i="10" s="1"/>
  <c r="I134" i="10"/>
  <c r="J133" i="10"/>
  <c r="M133" i="10" s="1"/>
  <c r="L133" i="10" s="1"/>
  <c r="J132" i="10"/>
  <c r="M132" i="10" s="1"/>
  <c r="L132" i="10" s="1"/>
  <c r="J131" i="10"/>
  <c r="L130" i="10"/>
  <c r="J130" i="10"/>
  <c r="M130" i="10" s="1"/>
  <c r="J129" i="10"/>
  <c r="M129" i="10" s="1"/>
  <c r="L129" i="10" s="1"/>
  <c r="I129" i="10"/>
  <c r="J128" i="10"/>
  <c r="J127" i="10"/>
  <c r="M127" i="10" s="1"/>
  <c r="L127" i="10" s="1"/>
  <c r="J126" i="10"/>
  <c r="M126" i="10" s="1"/>
  <c r="L126" i="10" s="1"/>
  <c r="I126" i="10"/>
  <c r="J125" i="10"/>
  <c r="M125" i="10" s="1"/>
  <c r="L125" i="10" s="1"/>
  <c r="I125" i="10"/>
  <c r="J124" i="10"/>
  <c r="M124" i="10" s="1"/>
  <c r="L124" i="10" s="1"/>
  <c r="J123" i="10"/>
  <c r="M123" i="10" s="1"/>
  <c r="L123" i="10" s="1"/>
  <c r="I123" i="10"/>
  <c r="L122" i="10"/>
  <c r="J122" i="10"/>
  <c r="M122" i="10" s="1"/>
  <c r="I122" i="10"/>
  <c r="J121" i="10"/>
  <c r="M121" i="10" s="1"/>
  <c r="L121" i="10" s="1"/>
  <c r="I121" i="10"/>
  <c r="L120" i="10"/>
  <c r="J120" i="10"/>
  <c r="M120" i="10" s="1"/>
  <c r="I120" i="10"/>
  <c r="J119" i="10"/>
  <c r="M119" i="10" s="1"/>
  <c r="L119" i="10" s="1"/>
  <c r="L118" i="10"/>
  <c r="J118" i="10"/>
  <c r="M118" i="10" s="1"/>
  <c r="I118" i="10"/>
  <c r="J117" i="10"/>
  <c r="M117" i="10" s="1"/>
  <c r="L117" i="10" s="1"/>
  <c r="J116" i="10"/>
  <c r="M116" i="10" s="1"/>
  <c r="L116" i="10" s="1"/>
  <c r="J115" i="10"/>
  <c r="L114" i="10"/>
  <c r="J114" i="10"/>
  <c r="M114" i="10" s="1"/>
  <c r="J113" i="10"/>
  <c r="M113" i="10" s="1"/>
  <c r="L113" i="10" s="1"/>
  <c r="I113" i="10"/>
  <c r="J112" i="10"/>
  <c r="J111" i="10"/>
  <c r="M111" i="10" s="1"/>
  <c r="L111" i="10" s="1"/>
  <c r="J110" i="10"/>
  <c r="M110" i="10" s="1"/>
  <c r="L110" i="10" s="1"/>
  <c r="I110" i="10"/>
  <c r="J109" i="10"/>
  <c r="M109" i="10" s="1"/>
  <c r="L109" i="10" s="1"/>
  <c r="I109" i="10"/>
  <c r="J108" i="10"/>
  <c r="M108" i="10" s="1"/>
  <c r="L108" i="10" s="1"/>
  <c r="J107" i="10"/>
  <c r="M107" i="10" s="1"/>
  <c r="L107" i="10" s="1"/>
  <c r="I107" i="10"/>
  <c r="L106" i="10"/>
  <c r="J106" i="10"/>
  <c r="M106" i="10" s="1"/>
  <c r="I106" i="10"/>
  <c r="J105" i="10"/>
  <c r="M105" i="10" s="1"/>
  <c r="L105" i="10" s="1"/>
  <c r="I105" i="10"/>
  <c r="L104" i="10"/>
  <c r="J104" i="10"/>
  <c r="M104" i="10" s="1"/>
  <c r="I104" i="10"/>
  <c r="M103" i="10"/>
  <c r="L103" i="10" s="1"/>
  <c r="J103" i="10"/>
  <c r="I103" i="10"/>
  <c r="J102" i="10"/>
  <c r="M102" i="10" s="1"/>
  <c r="L102" i="10" s="1"/>
  <c r="J101" i="10"/>
  <c r="M101" i="10" s="1"/>
  <c r="L101" i="10" s="1"/>
  <c r="I101" i="10"/>
  <c r="J100" i="10"/>
  <c r="M99" i="10"/>
  <c r="L99" i="10" s="1"/>
  <c r="J99" i="10"/>
  <c r="I99" i="10" s="1"/>
  <c r="J98" i="10"/>
  <c r="M98" i="10" s="1"/>
  <c r="L98" i="10" s="1"/>
  <c r="M97" i="10"/>
  <c r="L97" i="10" s="1"/>
  <c r="J97" i="10"/>
  <c r="I97" i="10"/>
  <c r="L96" i="10"/>
  <c r="J96" i="10"/>
  <c r="M96" i="10" s="1"/>
  <c r="I96" i="10"/>
  <c r="N94" i="10"/>
  <c r="K94" i="10"/>
  <c r="M89" i="10"/>
  <c r="L89" i="10" s="1"/>
  <c r="J89" i="10"/>
  <c r="I89" i="10" s="1"/>
  <c r="M88" i="10"/>
  <c r="L88" i="10"/>
  <c r="J88" i="10"/>
  <c r="I88" i="10"/>
  <c r="J87" i="10"/>
  <c r="I87" i="10" s="1"/>
  <c r="J86" i="10"/>
  <c r="M86" i="10" s="1"/>
  <c r="L86" i="10" s="1"/>
  <c r="M85" i="10"/>
  <c r="L85" i="10" s="1"/>
  <c r="J85" i="10"/>
  <c r="I85" i="10" s="1"/>
  <c r="M84" i="10"/>
  <c r="L84" i="10" s="1"/>
  <c r="J84" i="10"/>
  <c r="I84" i="10"/>
  <c r="L83" i="10"/>
  <c r="J83" i="10"/>
  <c r="M83" i="10" s="1"/>
  <c r="I83" i="10"/>
  <c r="M82" i="10"/>
  <c r="L82" i="10" s="1"/>
  <c r="J82" i="10"/>
  <c r="I82" i="10"/>
  <c r="L81" i="10"/>
  <c r="J81" i="10"/>
  <c r="M81" i="10" s="1"/>
  <c r="I81" i="10"/>
  <c r="M80" i="10"/>
  <c r="L80" i="10" s="1"/>
  <c r="J80" i="10"/>
  <c r="I80" i="10"/>
  <c r="L79" i="10"/>
  <c r="J79" i="10"/>
  <c r="M79" i="10" s="1"/>
  <c r="I79" i="10"/>
  <c r="M78" i="10"/>
  <c r="L78" i="10" s="1"/>
  <c r="J78" i="10"/>
  <c r="I78" i="10"/>
  <c r="J77" i="10"/>
  <c r="M77" i="10" s="1"/>
  <c r="L77" i="10" s="1"/>
  <c r="I77" i="10"/>
  <c r="M76" i="10"/>
  <c r="L76" i="10" s="1"/>
  <c r="J76" i="10"/>
  <c r="I76" i="10"/>
  <c r="L75" i="10"/>
  <c r="J75" i="10"/>
  <c r="M75" i="10" s="1"/>
  <c r="I75" i="10"/>
  <c r="M74" i="10"/>
  <c r="L74" i="10" s="1"/>
  <c r="J74" i="10"/>
  <c r="I74" i="10"/>
  <c r="L73" i="10"/>
  <c r="J73" i="10"/>
  <c r="M73" i="10" s="1"/>
  <c r="I73" i="10"/>
  <c r="M72" i="10"/>
  <c r="L72" i="10" s="1"/>
  <c r="J72" i="10"/>
  <c r="I72" i="10"/>
  <c r="L71" i="10"/>
  <c r="J71" i="10"/>
  <c r="M71" i="10" s="1"/>
  <c r="I71" i="10"/>
  <c r="M70" i="10"/>
  <c r="L70" i="10" s="1"/>
  <c r="J70" i="10"/>
  <c r="I70" i="10"/>
  <c r="J69" i="10"/>
  <c r="M69" i="10" s="1"/>
  <c r="L69" i="10" s="1"/>
  <c r="I69" i="10"/>
  <c r="M68" i="10"/>
  <c r="L68" i="10" s="1"/>
  <c r="J68" i="10"/>
  <c r="I68" i="10"/>
  <c r="L67" i="10"/>
  <c r="J67" i="10"/>
  <c r="M67" i="10" s="1"/>
  <c r="I67" i="10"/>
  <c r="M66" i="10"/>
  <c r="L66" i="10" s="1"/>
  <c r="J66" i="10"/>
  <c r="I66" i="10"/>
  <c r="L65" i="10"/>
  <c r="J65" i="10"/>
  <c r="M65" i="10" s="1"/>
  <c r="I65" i="10"/>
  <c r="M64" i="10"/>
  <c r="L64" i="10" s="1"/>
  <c r="J64" i="10"/>
  <c r="I64" i="10"/>
  <c r="L63" i="10"/>
  <c r="J63" i="10"/>
  <c r="M63" i="10" s="1"/>
  <c r="I63" i="10"/>
  <c r="M62" i="10"/>
  <c r="L62" i="10" s="1"/>
  <c r="J62" i="10"/>
  <c r="I62" i="10"/>
  <c r="J61" i="10"/>
  <c r="M61" i="10" s="1"/>
  <c r="L61" i="10" s="1"/>
  <c r="I61" i="10"/>
  <c r="M60" i="10"/>
  <c r="L60" i="10" s="1"/>
  <c r="J60" i="10"/>
  <c r="I60" i="10"/>
  <c r="L59" i="10"/>
  <c r="J59" i="10"/>
  <c r="M59" i="10" s="1"/>
  <c r="I59" i="10"/>
  <c r="M58" i="10"/>
  <c r="L58" i="10" s="1"/>
  <c r="J58" i="10"/>
  <c r="I58" i="10"/>
  <c r="L57" i="10"/>
  <c r="J57" i="10"/>
  <c r="M57" i="10" s="1"/>
  <c r="I57" i="10"/>
  <c r="M56" i="10"/>
  <c r="L56" i="10" s="1"/>
  <c r="J56" i="10"/>
  <c r="I56" i="10"/>
  <c r="L55" i="10"/>
  <c r="J55" i="10"/>
  <c r="M55" i="10" s="1"/>
  <c r="I55" i="10"/>
  <c r="M54" i="10"/>
  <c r="L54" i="10" s="1"/>
  <c r="J54" i="10"/>
  <c r="I54" i="10"/>
  <c r="J53" i="10"/>
  <c r="M53" i="10" s="1"/>
  <c r="L53" i="10" s="1"/>
  <c r="I53" i="10"/>
  <c r="M52" i="10"/>
  <c r="L52" i="10" s="1"/>
  <c r="J52" i="10"/>
  <c r="I52" i="10"/>
  <c r="L51" i="10"/>
  <c r="J51" i="10"/>
  <c r="M51" i="10" s="1"/>
  <c r="I51" i="10"/>
  <c r="M50" i="10"/>
  <c r="L50" i="10" s="1"/>
  <c r="J50" i="10"/>
  <c r="I50" i="10"/>
  <c r="L49" i="10"/>
  <c r="J49" i="10"/>
  <c r="M49" i="10" s="1"/>
  <c r="I49" i="10"/>
  <c r="M48" i="10"/>
  <c r="L48" i="10" s="1"/>
  <c r="J48" i="10"/>
  <c r="I48" i="10"/>
  <c r="L47" i="10"/>
  <c r="J47" i="10"/>
  <c r="M47" i="10" s="1"/>
  <c r="I47" i="10"/>
  <c r="M46" i="10"/>
  <c r="L46" i="10" s="1"/>
  <c r="J46" i="10"/>
  <c r="I46" i="10"/>
  <c r="J45" i="10"/>
  <c r="M45" i="10" s="1"/>
  <c r="L45" i="10" s="1"/>
  <c r="I45" i="10"/>
  <c r="M44" i="10"/>
  <c r="L44" i="10" s="1"/>
  <c r="J44" i="10"/>
  <c r="I44" i="10"/>
  <c r="L43" i="10"/>
  <c r="J43" i="10"/>
  <c r="M43" i="10" s="1"/>
  <c r="I43" i="10"/>
  <c r="M42" i="10"/>
  <c r="L42" i="10" s="1"/>
  <c r="J42" i="10"/>
  <c r="I42" i="10"/>
  <c r="L41" i="10"/>
  <c r="J41" i="10"/>
  <c r="M41" i="10" s="1"/>
  <c r="I41" i="10"/>
  <c r="M40" i="10"/>
  <c r="L40" i="10" s="1"/>
  <c r="J40" i="10"/>
  <c r="I40" i="10"/>
  <c r="L39" i="10"/>
  <c r="J39" i="10"/>
  <c r="M39" i="10" s="1"/>
  <c r="I39" i="10"/>
  <c r="M38" i="10"/>
  <c r="L38" i="10" s="1"/>
  <c r="J38" i="10"/>
  <c r="I38" i="10"/>
  <c r="J37" i="10"/>
  <c r="M37" i="10" s="1"/>
  <c r="L37" i="10" s="1"/>
  <c r="I37" i="10"/>
  <c r="M36" i="10"/>
  <c r="L36" i="10" s="1"/>
  <c r="J36" i="10"/>
  <c r="I36" i="10"/>
  <c r="L35" i="10"/>
  <c r="J35" i="10"/>
  <c r="M35" i="10" s="1"/>
  <c r="I35" i="10"/>
  <c r="M34" i="10"/>
  <c r="L34" i="10" s="1"/>
  <c r="J34" i="10"/>
  <c r="I34" i="10"/>
  <c r="L33" i="10"/>
  <c r="J33" i="10"/>
  <c r="M33" i="10" s="1"/>
  <c r="I33" i="10"/>
  <c r="M32" i="10"/>
  <c r="L32" i="10" s="1"/>
  <c r="J32" i="10"/>
  <c r="I32" i="10"/>
  <c r="L31" i="10"/>
  <c r="J31" i="10"/>
  <c r="M31" i="10" s="1"/>
  <c r="I31" i="10"/>
  <c r="M30" i="10"/>
  <c r="L30" i="10" s="1"/>
  <c r="J30" i="10"/>
  <c r="I30" i="10"/>
  <c r="J29" i="10"/>
  <c r="M29" i="10" s="1"/>
  <c r="L29" i="10" s="1"/>
  <c r="I29" i="10"/>
  <c r="M28" i="10"/>
  <c r="L28" i="10" s="1"/>
  <c r="J28" i="10"/>
  <c r="I28" i="10"/>
  <c r="J27" i="10"/>
  <c r="M27" i="10" s="1"/>
  <c r="L27" i="10" s="1"/>
  <c r="I27" i="10"/>
  <c r="M26" i="10"/>
  <c r="L26" i="10" s="1"/>
  <c r="J26" i="10"/>
  <c r="I26" i="10"/>
  <c r="L25" i="10"/>
  <c r="J25" i="10"/>
  <c r="M25" i="10" s="1"/>
  <c r="I25" i="10"/>
  <c r="M24" i="10"/>
  <c r="L24" i="10" s="1"/>
  <c r="J24" i="10"/>
  <c r="I24" i="10"/>
  <c r="L23" i="10"/>
  <c r="J23" i="10"/>
  <c r="M23" i="10" s="1"/>
  <c r="I23" i="10"/>
  <c r="M22" i="10"/>
  <c r="L22" i="10" s="1"/>
  <c r="J22" i="10"/>
  <c r="I22" i="10"/>
  <c r="J21" i="10"/>
  <c r="M21" i="10" s="1"/>
  <c r="L21" i="10" s="1"/>
  <c r="I21" i="10"/>
  <c r="M20" i="10"/>
  <c r="L20" i="10" s="1"/>
  <c r="J20" i="10"/>
  <c r="I20" i="10"/>
  <c r="J19" i="10"/>
  <c r="M19" i="10" s="1"/>
  <c r="L19" i="10" s="1"/>
  <c r="I19" i="10"/>
  <c r="M18" i="10"/>
  <c r="L18" i="10" s="1"/>
  <c r="J18" i="10"/>
  <c r="I18" i="10"/>
  <c r="L17" i="10"/>
  <c r="J17" i="10"/>
  <c r="M17" i="10" s="1"/>
  <c r="I17" i="10"/>
  <c r="M16" i="10"/>
  <c r="L16" i="10" s="1"/>
  <c r="J16" i="10"/>
  <c r="I16" i="10"/>
  <c r="L15" i="10"/>
  <c r="J15" i="10"/>
  <c r="M15" i="10" s="1"/>
  <c r="I15" i="10"/>
  <c r="M14" i="10"/>
  <c r="L14" i="10" s="1"/>
  <c r="J14" i="10"/>
  <c r="I14" i="10"/>
  <c r="J13" i="10"/>
  <c r="M13" i="10" s="1"/>
  <c r="L13" i="10" s="1"/>
  <c r="I13" i="10"/>
  <c r="M12" i="10"/>
  <c r="L12" i="10" s="1"/>
  <c r="J12" i="10"/>
  <c r="I12" i="10"/>
  <c r="J11" i="10"/>
  <c r="M11" i="10" s="1"/>
  <c r="L11" i="10" s="1"/>
  <c r="I11" i="10"/>
  <c r="M10" i="10"/>
  <c r="L10" i="10" s="1"/>
  <c r="J10" i="10"/>
  <c r="I10" i="10"/>
  <c r="L9" i="10"/>
  <c r="J9" i="10"/>
  <c r="M9" i="10" s="1"/>
  <c r="I9" i="10"/>
  <c r="M8" i="10"/>
  <c r="L8" i="10" s="1"/>
  <c r="J8" i="10"/>
  <c r="I8" i="10"/>
  <c r="D5" i="10"/>
  <c r="D4" i="10"/>
  <c r="D3" i="10"/>
  <c r="D2" i="10"/>
  <c r="M860" i="9"/>
  <c r="M859" i="9"/>
  <c r="M858" i="9"/>
  <c r="M857" i="9"/>
  <c r="M856" i="9"/>
  <c r="M855" i="9"/>
  <c r="M854" i="9"/>
  <c r="M853" i="9"/>
  <c r="M852" i="9"/>
  <c r="M851" i="9"/>
  <c r="M850" i="9"/>
  <c r="M849" i="9"/>
  <c r="M848" i="9"/>
  <c r="M847" i="9"/>
  <c r="M846" i="9"/>
  <c r="M845" i="9"/>
  <c r="M844" i="9"/>
  <c r="M843" i="9"/>
  <c r="M842" i="9"/>
  <c r="M841" i="9"/>
  <c r="M840" i="9"/>
  <c r="M839" i="9"/>
  <c r="M838" i="9"/>
  <c r="M837" i="9"/>
  <c r="M836" i="9"/>
  <c r="M835" i="9"/>
  <c r="M834" i="9"/>
  <c r="M833" i="9"/>
  <c r="M832" i="9"/>
  <c r="M831" i="9"/>
  <c r="M830" i="9"/>
  <c r="M829" i="9"/>
  <c r="M828" i="9"/>
  <c r="M827" i="9"/>
  <c r="M826" i="9"/>
  <c r="M825" i="9"/>
  <c r="M824" i="9"/>
  <c r="M823" i="9"/>
  <c r="M822" i="9"/>
  <c r="M821" i="9"/>
  <c r="M820" i="9"/>
  <c r="M819" i="9"/>
  <c r="M818" i="9"/>
  <c r="M817" i="9"/>
  <c r="M816" i="9"/>
  <c r="M815" i="9"/>
  <c r="M814" i="9"/>
  <c r="M813" i="9"/>
  <c r="M812" i="9"/>
  <c r="M811" i="9"/>
  <c r="M810" i="9"/>
  <c r="M809" i="9"/>
  <c r="M808" i="9"/>
  <c r="M807" i="9"/>
  <c r="M806" i="9"/>
  <c r="M805" i="9"/>
  <c r="M804" i="9"/>
  <c r="M803" i="9"/>
  <c r="M802" i="9"/>
  <c r="M801" i="9"/>
  <c r="M800" i="9"/>
  <c r="M799" i="9"/>
  <c r="M798" i="9"/>
  <c r="M797" i="9"/>
  <c r="M796" i="9"/>
  <c r="M795" i="9"/>
  <c r="M794" i="9"/>
  <c r="M793" i="9"/>
  <c r="M792" i="9"/>
  <c r="M791" i="9"/>
  <c r="M790" i="9"/>
  <c r="M789" i="9"/>
  <c r="M788" i="9"/>
  <c r="M787" i="9"/>
  <c r="M786" i="9"/>
  <c r="M785" i="9"/>
  <c r="M784" i="9"/>
  <c r="M783" i="9"/>
  <c r="M782" i="9"/>
  <c r="M781" i="9"/>
  <c r="M780" i="9"/>
  <c r="M779" i="9"/>
  <c r="M778" i="9"/>
  <c r="M777" i="9"/>
  <c r="M776" i="9"/>
  <c r="M775" i="9"/>
  <c r="M774" i="9"/>
  <c r="M773" i="9"/>
  <c r="M772" i="9"/>
  <c r="M771" i="9"/>
  <c r="M770" i="9"/>
  <c r="M769" i="9"/>
  <c r="M768" i="9"/>
  <c r="M767" i="9"/>
  <c r="M766" i="9"/>
  <c r="M765" i="9"/>
  <c r="M764" i="9"/>
  <c r="M763" i="9"/>
  <c r="M762" i="9"/>
  <c r="M761" i="9"/>
  <c r="M760" i="9"/>
  <c r="M759" i="9"/>
  <c r="M758" i="9"/>
  <c r="M757" i="9"/>
  <c r="M756" i="9"/>
  <c r="M755" i="9"/>
  <c r="M754" i="9"/>
  <c r="M753" i="9"/>
  <c r="M752" i="9"/>
  <c r="M751" i="9"/>
  <c r="M750" i="9"/>
  <c r="M749" i="9"/>
  <c r="M748" i="9"/>
  <c r="M747" i="9"/>
  <c r="M746" i="9"/>
  <c r="M745" i="9"/>
  <c r="M744" i="9"/>
  <c r="M743" i="9"/>
  <c r="M742" i="9"/>
  <c r="M741" i="9"/>
  <c r="M740" i="9"/>
  <c r="M739" i="9"/>
  <c r="M738" i="9"/>
  <c r="M737" i="9"/>
  <c r="M736" i="9"/>
  <c r="M735" i="9"/>
  <c r="M734" i="9"/>
  <c r="M733" i="9"/>
  <c r="M732" i="9"/>
  <c r="M731" i="9"/>
  <c r="M730" i="9"/>
  <c r="M729" i="9"/>
  <c r="M728" i="9"/>
  <c r="M727" i="9"/>
  <c r="M726" i="9"/>
  <c r="M725" i="9"/>
  <c r="M724" i="9"/>
  <c r="M723" i="9"/>
  <c r="M722" i="9"/>
  <c r="M721" i="9"/>
  <c r="M720" i="9"/>
  <c r="M719" i="9"/>
  <c r="M718" i="9"/>
  <c r="M717" i="9"/>
  <c r="M716" i="9"/>
  <c r="M715" i="9"/>
  <c r="M714" i="9"/>
  <c r="M713" i="9"/>
  <c r="M712" i="9"/>
  <c r="M711" i="9"/>
  <c r="M710" i="9"/>
  <c r="M709" i="9"/>
  <c r="M708" i="9"/>
  <c r="M707" i="9"/>
  <c r="M706" i="9"/>
  <c r="M705" i="9"/>
  <c r="M704" i="9"/>
  <c r="M703" i="9"/>
  <c r="M702" i="9"/>
  <c r="M701" i="9"/>
  <c r="M700" i="9"/>
  <c r="M699" i="9"/>
  <c r="M698" i="9"/>
  <c r="M697" i="9"/>
  <c r="M696" i="9"/>
  <c r="M695" i="9"/>
  <c r="M694" i="9"/>
  <c r="M693" i="9"/>
  <c r="M692" i="9"/>
  <c r="M691" i="9"/>
  <c r="M690" i="9"/>
  <c r="M689" i="9"/>
  <c r="M688" i="9"/>
  <c r="M687" i="9"/>
  <c r="M686" i="9"/>
  <c r="M685" i="9"/>
  <c r="M684" i="9"/>
  <c r="M683" i="9"/>
  <c r="M682" i="9"/>
  <c r="M681" i="9"/>
  <c r="M680" i="9"/>
  <c r="M679" i="9"/>
  <c r="M678" i="9"/>
  <c r="M677" i="9"/>
  <c r="M676" i="9"/>
  <c r="M675" i="9"/>
  <c r="M674" i="9"/>
  <c r="M673" i="9"/>
  <c r="M672" i="9"/>
  <c r="M671" i="9"/>
  <c r="M670" i="9"/>
  <c r="M669" i="9"/>
  <c r="M668" i="9"/>
  <c r="M667" i="9"/>
  <c r="M666" i="9"/>
  <c r="M665" i="9"/>
  <c r="M664" i="9"/>
  <c r="M663" i="9"/>
  <c r="M662" i="9"/>
  <c r="M661" i="9"/>
  <c r="M660" i="9"/>
  <c r="M659" i="9"/>
  <c r="M658" i="9"/>
  <c r="M657" i="9"/>
  <c r="M656" i="9"/>
  <c r="M655" i="9"/>
  <c r="M654" i="9"/>
  <c r="M653" i="9"/>
  <c r="M652" i="9"/>
  <c r="M651" i="9"/>
  <c r="M650" i="9"/>
  <c r="M649" i="9"/>
  <c r="M648" i="9"/>
  <c r="M647" i="9"/>
  <c r="M646" i="9"/>
  <c r="M645" i="9"/>
  <c r="M644" i="9"/>
  <c r="M643" i="9"/>
  <c r="M642" i="9"/>
  <c r="M641" i="9"/>
  <c r="M640" i="9"/>
  <c r="M639" i="9"/>
  <c r="M638" i="9"/>
  <c r="M637" i="9"/>
  <c r="M636" i="9"/>
  <c r="M635" i="9"/>
  <c r="M634" i="9"/>
  <c r="M633" i="9"/>
  <c r="M632" i="9"/>
  <c r="M631" i="9"/>
  <c r="M630" i="9"/>
  <c r="M629" i="9"/>
  <c r="M628" i="9"/>
  <c r="M627" i="9"/>
  <c r="M626" i="9"/>
  <c r="M625" i="9"/>
  <c r="M624" i="9"/>
  <c r="M623" i="9"/>
  <c r="M622" i="9"/>
  <c r="M621" i="9"/>
  <c r="M620" i="9"/>
  <c r="M619" i="9"/>
  <c r="M618" i="9"/>
  <c r="M617" i="9"/>
  <c r="M616" i="9"/>
  <c r="M615" i="9"/>
  <c r="M614" i="9"/>
  <c r="M613" i="9"/>
  <c r="M612" i="9"/>
  <c r="M611" i="9"/>
  <c r="M610" i="9"/>
  <c r="M609" i="9"/>
  <c r="M608" i="9"/>
  <c r="M607" i="9"/>
  <c r="M606" i="9"/>
  <c r="M605" i="9"/>
  <c r="M604" i="9"/>
  <c r="M603" i="9"/>
  <c r="M602" i="9"/>
  <c r="M601" i="9"/>
  <c r="M600" i="9"/>
  <c r="M599" i="9"/>
  <c r="M598" i="9"/>
  <c r="M597" i="9"/>
  <c r="M596" i="9"/>
  <c r="M595" i="9"/>
  <c r="M594" i="9"/>
  <c r="M593" i="9"/>
  <c r="M592" i="9"/>
  <c r="M591" i="9"/>
  <c r="M590" i="9"/>
  <c r="M589" i="9"/>
  <c r="M588" i="9"/>
  <c r="M587" i="9"/>
  <c r="M586" i="9"/>
  <c r="M585" i="9"/>
  <c r="M584" i="9"/>
  <c r="M583" i="9"/>
  <c r="M582" i="9"/>
  <c r="M581" i="9"/>
  <c r="M580" i="9"/>
  <c r="M579" i="9"/>
  <c r="M578" i="9"/>
  <c r="M577" i="9"/>
  <c r="M576" i="9"/>
  <c r="M575" i="9"/>
  <c r="M574" i="9"/>
  <c r="M573" i="9"/>
  <c r="M572" i="9"/>
  <c r="M571" i="9"/>
  <c r="M570" i="9"/>
  <c r="M569" i="9"/>
  <c r="M568" i="9"/>
  <c r="M567" i="9"/>
  <c r="M566" i="9"/>
  <c r="M565" i="9"/>
  <c r="M564" i="9"/>
  <c r="M563" i="9"/>
  <c r="M562" i="9"/>
  <c r="M561" i="9"/>
  <c r="M560" i="9"/>
  <c r="M559" i="9"/>
  <c r="M558" i="9"/>
  <c r="M557" i="9"/>
  <c r="M556" i="9"/>
  <c r="M555" i="9"/>
  <c r="M554" i="9"/>
  <c r="M553" i="9"/>
  <c r="M552" i="9"/>
  <c r="M551" i="9"/>
  <c r="M550" i="9"/>
  <c r="M549" i="9"/>
  <c r="M548" i="9"/>
  <c r="M547" i="9"/>
  <c r="M546" i="9"/>
  <c r="M545" i="9"/>
  <c r="M544" i="9"/>
  <c r="M543" i="9"/>
  <c r="M542" i="9"/>
  <c r="M541" i="9"/>
  <c r="M540" i="9"/>
  <c r="M539" i="9"/>
  <c r="M538" i="9"/>
  <c r="M537" i="9"/>
  <c r="M536" i="9"/>
  <c r="M535" i="9"/>
  <c r="M534" i="9"/>
  <c r="M533" i="9"/>
  <c r="M532" i="9"/>
  <c r="M531" i="9"/>
  <c r="M530" i="9"/>
  <c r="M529" i="9"/>
  <c r="M528" i="9"/>
  <c r="M527" i="9"/>
  <c r="M526" i="9"/>
  <c r="M525" i="9"/>
  <c r="M524" i="9"/>
  <c r="M523" i="9"/>
  <c r="M522" i="9"/>
  <c r="M521" i="9"/>
  <c r="M520" i="9"/>
  <c r="M519" i="9"/>
  <c r="M518" i="9"/>
  <c r="M517" i="9"/>
  <c r="M516" i="9"/>
  <c r="M515" i="9"/>
  <c r="M514" i="9"/>
  <c r="M513" i="9"/>
  <c r="M512" i="9"/>
  <c r="M511" i="9"/>
  <c r="M510" i="9"/>
  <c r="M509" i="9"/>
  <c r="M508" i="9"/>
  <c r="M507" i="9"/>
  <c r="M506" i="9"/>
  <c r="M505" i="9"/>
  <c r="M504" i="9"/>
  <c r="M503" i="9"/>
  <c r="M502" i="9"/>
  <c r="M501" i="9"/>
  <c r="M500" i="9"/>
  <c r="M499" i="9"/>
  <c r="M498" i="9"/>
  <c r="M497" i="9"/>
  <c r="M496" i="9"/>
  <c r="M495" i="9"/>
  <c r="M494" i="9"/>
  <c r="M493" i="9"/>
  <c r="M492" i="9"/>
  <c r="M491" i="9"/>
  <c r="M490" i="9"/>
  <c r="M489" i="9"/>
  <c r="M488" i="9"/>
  <c r="M487" i="9"/>
  <c r="M486" i="9"/>
  <c r="M485" i="9"/>
  <c r="M484" i="9"/>
  <c r="M483" i="9"/>
  <c r="M482" i="9"/>
  <c r="M481" i="9"/>
  <c r="M480" i="9"/>
  <c r="M479" i="9"/>
  <c r="M478" i="9"/>
  <c r="M477" i="9"/>
  <c r="M476" i="9"/>
  <c r="M475" i="9"/>
  <c r="M474" i="9"/>
  <c r="M473" i="9"/>
  <c r="M472" i="9"/>
  <c r="M471" i="9"/>
  <c r="M470" i="9"/>
  <c r="M469" i="9"/>
  <c r="M468" i="9"/>
  <c r="M467" i="9"/>
  <c r="M466" i="9"/>
  <c r="M465" i="9"/>
  <c r="M464" i="9"/>
  <c r="M463" i="9"/>
  <c r="M462" i="9"/>
  <c r="M461" i="9"/>
  <c r="M460" i="9"/>
  <c r="M459" i="9"/>
  <c r="M458" i="9"/>
  <c r="M457" i="9"/>
  <c r="M456" i="9"/>
  <c r="M455" i="9"/>
  <c r="M454" i="9"/>
  <c r="M453" i="9"/>
  <c r="M452" i="9"/>
  <c r="M451" i="9"/>
  <c r="M450" i="9"/>
  <c r="M449" i="9"/>
  <c r="M448" i="9"/>
  <c r="M447" i="9"/>
  <c r="M446" i="9"/>
  <c r="M445" i="9"/>
  <c r="M444" i="9"/>
  <c r="M443" i="9"/>
  <c r="M442" i="9"/>
  <c r="M441" i="9"/>
  <c r="M440" i="9"/>
  <c r="M439" i="9"/>
  <c r="M438" i="9"/>
  <c r="M437" i="9"/>
  <c r="M436" i="9"/>
  <c r="M435" i="9"/>
  <c r="M434" i="9"/>
  <c r="M433" i="9"/>
  <c r="M432" i="9"/>
  <c r="M431" i="9"/>
  <c r="M430" i="9"/>
  <c r="M429" i="9"/>
  <c r="M428" i="9"/>
  <c r="M427" i="9"/>
  <c r="M426" i="9"/>
  <c r="M425" i="9"/>
  <c r="M424" i="9"/>
  <c r="M423" i="9"/>
  <c r="M422" i="9"/>
  <c r="M421" i="9"/>
  <c r="M420" i="9"/>
  <c r="M419" i="9"/>
  <c r="M418" i="9"/>
  <c r="M417" i="9"/>
  <c r="M416" i="9"/>
  <c r="M415" i="9"/>
  <c r="M414" i="9"/>
  <c r="M413" i="9"/>
  <c r="M412" i="9"/>
  <c r="M411" i="9"/>
  <c r="M410" i="9"/>
  <c r="M409" i="9"/>
  <c r="M408" i="9"/>
  <c r="M407" i="9"/>
  <c r="M406" i="9"/>
  <c r="M405" i="9"/>
  <c r="M404" i="9"/>
  <c r="M403" i="9"/>
  <c r="M402" i="9"/>
  <c r="M401" i="9"/>
  <c r="M400" i="9"/>
  <c r="M399" i="9"/>
  <c r="M398" i="9"/>
  <c r="M397" i="9"/>
  <c r="M396" i="9"/>
  <c r="M395" i="9"/>
  <c r="M394" i="9"/>
  <c r="M393" i="9"/>
  <c r="M392" i="9"/>
  <c r="M391" i="9"/>
  <c r="M390" i="9"/>
  <c r="M389" i="9"/>
  <c r="M388" i="9"/>
  <c r="M387" i="9"/>
  <c r="M386" i="9"/>
  <c r="M385" i="9"/>
  <c r="M384" i="9"/>
  <c r="M383" i="9"/>
  <c r="M382" i="9"/>
  <c r="M381" i="9"/>
  <c r="M380" i="9"/>
  <c r="M379" i="9"/>
  <c r="M378" i="9"/>
  <c r="M377" i="9"/>
  <c r="M376" i="9"/>
  <c r="M375" i="9"/>
  <c r="M374" i="9"/>
  <c r="M373" i="9"/>
  <c r="M372" i="9"/>
  <c r="M371" i="9"/>
  <c r="M370" i="9"/>
  <c r="M369" i="9"/>
  <c r="M368" i="9"/>
  <c r="M367" i="9"/>
  <c r="M366" i="9"/>
  <c r="M365" i="9"/>
  <c r="M364" i="9"/>
  <c r="M363" i="9"/>
  <c r="M362" i="9"/>
  <c r="M361" i="9"/>
  <c r="M360" i="9"/>
  <c r="M359" i="9"/>
  <c r="M358" i="9"/>
  <c r="M357" i="9"/>
  <c r="M356" i="9"/>
  <c r="M355" i="9"/>
  <c r="M354" i="9"/>
  <c r="M353" i="9"/>
  <c r="M352" i="9"/>
  <c r="M351" i="9"/>
  <c r="M350" i="9"/>
  <c r="M349" i="9"/>
  <c r="M348" i="9"/>
  <c r="M347" i="9"/>
  <c r="M346" i="9"/>
  <c r="L319" i="9"/>
  <c r="J319" i="9"/>
  <c r="K317" i="9"/>
  <c r="I317" i="9"/>
  <c r="H317" i="9"/>
  <c r="J316" i="9"/>
  <c r="L316" i="9" s="1"/>
  <c r="J315" i="9"/>
  <c r="L315" i="9" s="1"/>
  <c r="J314" i="9"/>
  <c r="L314" i="9" s="1"/>
  <c r="L313" i="9"/>
  <c r="J313" i="9"/>
  <c r="J312" i="9"/>
  <c r="L312" i="9" s="1"/>
  <c r="J311" i="9"/>
  <c r="L311" i="9" s="1"/>
  <c r="J310" i="9"/>
  <c r="L310" i="9" s="1"/>
  <c r="L309" i="9"/>
  <c r="J309" i="9"/>
  <c r="J308" i="9"/>
  <c r="L308" i="9" s="1"/>
  <c r="J307" i="9"/>
  <c r="L307" i="9" s="1"/>
  <c r="J306" i="9"/>
  <c r="L306" i="9" s="1"/>
  <c r="L305" i="9"/>
  <c r="J305" i="9"/>
  <c r="J304" i="9"/>
  <c r="L304" i="9" s="1"/>
  <c r="J303" i="9"/>
  <c r="L303" i="9" s="1"/>
  <c r="J302" i="9"/>
  <c r="L302" i="9" s="1"/>
  <c r="L301" i="9"/>
  <c r="J301" i="9"/>
  <c r="J300" i="9"/>
  <c r="L300" i="9" s="1"/>
  <c r="J299" i="9"/>
  <c r="L299" i="9" s="1"/>
  <c r="J298" i="9"/>
  <c r="L298" i="9" s="1"/>
  <c r="L297" i="9"/>
  <c r="J297" i="9"/>
  <c r="J296" i="9"/>
  <c r="L296" i="9" s="1"/>
  <c r="J295" i="9"/>
  <c r="L295" i="9" s="1"/>
  <c r="J294" i="9"/>
  <c r="L294" i="9" s="1"/>
  <c r="L293" i="9"/>
  <c r="J293" i="9"/>
  <c r="J292" i="9"/>
  <c r="L292" i="9" s="1"/>
  <c r="J291" i="9"/>
  <c r="L291" i="9" s="1"/>
  <c r="J290" i="9"/>
  <c r="L290" i="9" s="1"/>
  <c r="L289" i="9"/>
  <c r="J289" i="9"/>
  <c r="J288" i="9"/>
  <c r="L288" i="9" s="1"/>
  <c r="J287" i="9"/>
  <c r="L287" i="9" s="1"/>
  <c r="J286" i="9"/>
  <c r="L286" i="9" s="1"/>
  <c r="L285" i="9"/>
  <c r="J285" i="9"/>
  <c r="J284" i="9"/>
  <c r="L284" i="9" s="1"/>
  <c r="J283" i="9"/>
  <c r="L283" i="9" s="1"/>
  <c r="J282" i="9"/>
  <c r="L282" i="9" s="1"/>
  <c r="L281" i="9"/>
  <c r="J281" i="9"/>
  <c r="J280" i="9"/>
  <c r="L280" i="9" s="1"/>
  <c r="J279" i="9"/>
  <c r="L279" i="9" s="1"/>
  <c r="J278" i="9"/>
  <c r="L278" i="9" s="1"/>
  <c r="L277" i="9"/>
  <c r="J277" i="9"/>
  <c r="J276" i="9"/>
  <c r="L276" i="9" s="1"/>
  <c r="J275" i="9"/>
  <c r="L275" i="9" s="1"/>
  <c r="J274" i="9"/>
  <c r="L274" i="9" s="1"/>
  <c r="L273" i="9"/>
  <c r="J273" i="9"/>
  <c r="J272" i="9"/>
  <c r="L272" i="9" s="1"/>
  <c r="J271" i="9"/>
  <c r="L271" i="9" s="1"/>
  <c r="J270" i="9"/>
  <c r="L270" i="9" s="1"/>
  <c r="L269" i="9"/>
  <c r="J269" i="9"/>
  <c r="J268" i="9"/>
  <c r="L268" i="9" s="1"/>
  <c r="J267" i="9"/>
  <c r="L267" i="9" s="1"/>
  <c r="J266" i="9"/>
  <c r="L266" i="9" s="1"/>
  <c r="L265" i="9"/>
  <c r="J265" i="9"/>
  <c r="J264" i="9"/>
  <c r="L264" i="9" s="1"/>
  <c r="J263" i="9"/>
  <c r="L263" i="9" s="1"/>
  <c r="J262" i="9"/>
  <c r="L262" i="9" s="1"/>
  <c r="L261" i="9"/>
  <c r="J261" i="9"/>
  <c r="J260" i="9"/>
  <c r="L260" i="9" s="1"/>
  <c r="J259" i="9"/>
  <c r="L259" i="9" s="1"/>
  <c r="J258" i="9"/>
  <c r="L258" i="9" s="1"/>
  <c r="L257" i="9"/>
  <c r="J257" i="9"/>
  <c r="J256" i="9"/>
  <c r="L256" i="9" s="1"/>
  <c r="J255" i="9"/>
  <c r="L255" i="9" s="1"/>
  <c r="J254" i="9"/>
  <c r="L254" i="9" s="1"/>
  <c r="L253" i="9"/>
  <c r="J253" i="9"/>
  <c r="J252" i="9"/>
  <c r="L252" i="9" s="1"/>
  <c r="J251" i="9"/>
  <c r="L251" i="9" s="1"/>
  <c r="J250" i="9"/>
  <c r="L250" i="9" s="1"/>
  <c r="L249" i="9"/>
  <c r="J249" i="9"/>
  <c r="J248" i="9"/>
  <c r="L248" i="9" s="1"/>
  <c r="J247" i="9"/>
  <c r="L247" i="9" s="1"/>
  <c r="J246" i="9"/>
  <c r="L246" i="9" s="1"/>
  <c r="L245" i="9"/>
  <c r="J245" i="9"/>
  <c r="J244" i="9"/>
  <c r="L244" i="9" s="1"/>
  <c r="J243" i="9"/>
  <c r="L243" i="9" s="1"/>
  <c r="J242" i="9"/>
  <c r="L242" i="9" s="1"/>
  <c r="L241" i="9"/>
  <c r="J241" i="9"/>
  <c r="J240" i="9"/>
  <c r="L240" i="9" s="1"/>
  <c r="J239" i="9"/>
  <c r="L239" i="9" s="1"/>
  <c r="J238" i="9"/>
  <c r="L238" i="9" s="1"/>
  <c r="L237" i="9"/>
  <c r="J237" i="9"/>
  <c r="J236" i="9"/>
  <c r="L236" i="9" s="1"/>
  <c r="J235" i="9"/>
  <c r="L235" i="9" s="1"/>
  <c r="J234" i="9"/>
  <c r="L234" i="9" s="1"/>
  <c r="L233" i="9"/>
  <c r="J233" i="9"/>
  <c r="J232" i="9"/>
  <c r="L232" i="9" s="1"/>
  <c r="J231" i="9"/>
  <c r="L231" i="9" s="1"/>
  <c r="J230" i="9"/>
  <c r="L230" i="9" s="1"/>
  <c r="L229" i="9"/>
  <c r="J229" i="9"/>
  <c r="J228" i="9"/>
  <c r="L228" i="9" s="1"/>
  <c r="J227" i="9"/>
  <c r="L227" i="9" s="1"/>
  <c r="J226" i="9"/>
  <c r="L226" i="9" s="1"/>
  <c r="J225" i="9"/>
  <c r="L225" i="9" s="1"/>
  <c r="L224" i="9"/>
  <c r="J224" i="9"/>
  <c r="J223" i="9"/>
  <c r="L223" i="9" s="1"/>
  <c r="J222" i="9"/>
  <c r="L222" i="9" s="1"/>
  <c r="J221" i="9"/>
  <c r="L221" i="9" s="1"/>
  <c r="J220" i="9"/>
  <c r="L220" i="9" s="1"/>
  <c r="J219" i="9"/>
  <c r="L219" i="9" s="1"/>
  <c r="J218" i="9"/>
  <c r="L218" i="9" s="1"/>
  <c r="J217" i="9"/>
  <c r="L217" i="9" s="1"/>
  <c r="L216" i="9"/>
  <c r="J216" i="9"/>
  <c r="J215" i="9"/>
  <c r="L215" i="9" s="1"/>
  <c r="J214" i="9"/>
  <c r="L214" i="9" s="1"/>
  <c r="J213" i="9"/>
  <c r="L213" i="9" s="1"/>
  <c r="J212" i="9"/>
  <c r="L212" i="9" s="1"/>
  <c r="J211" i="9"/>
  <c r="L211" i="9" s="1"/>
  <c r="J210" i="9"/>
  <c r="L210" i="9" s="1"/>
  <c r="J209" i="9"/>
  <c r="L209" i="9" s="1"/>
  <c r="L208" i="9"/>
  <c r="J208" i="9"/>
  <c r="J207" i="9"/>
  <c r="L207" i="9" s="1"/>
  <c r="J206" i="9"/>
  <c r="L206" i="9" s="1"/>
  <c r="J205" i="9"/>
  <c r="L205" i="9" s="1"/>
  <c r="J204" i="9"/>
  <c r="L204" i="9" s="1"/>
  <c r="J203" i="9"/>
  <c r="L203" i="9" s="1"/>
  <c r="J202" i="9"/>
  <c r="L202" i="9" s="1"/>
  <c r="J201" i="9"/>
  <c r="L201" i="9" s="1"/>
  <c r="J200" i="9"/>
  <c r="L200" i="9" s="1"/>
  <c r="J199" i="9"/>
  <c r="K197" i="9"/>
  <c r="I197" i="9"/>
  <c r="H197" i="9"/>
  <c r="L196" i="9"/>
  <c r="J196" i="9"/>
  <c r="L195" i="9"/>
  <c r="J195" i="9"/>
  <c r="L194" i="9"/>
  <c r="J194" i="9"/>
  <c r="J193" i="9"/>
  <c r="L193" i="9" s="1"/>
  <c r="L192" i="9"/>
  <c r="J192" i="9"/>
  <c r="L191" i="9"/>
  <c r="J191" i="9"/>
  <c r="L190" i="9"/>
  <c r="J190" i="9"/>
  <c r="J189" i="9"/>
  <c r="L189" i="9" s="1"/>
  <c r="L188" i="9"/>
  <c r="J188" i="9"/>
  <c r="L187" i="9"/>
  <c r="J187" i="9"/>
  <c r="L186" i="9"/>
  <c r="J186" i="9"/>
  <c r="J185" i="9"/>
  <c r="L185" i="9" s="1"/>
  <c r="L184" i="9"/>
  <c r="J184" i="9"/>
  <c r="L183" i="9"/>
  <c r="J183" i="9"/>
  <c r="L182" i="9"/>
  <c r="J182" i="9"/>
  <c r="J181" i="9"/>
  <c r="L181" i="9" s="1"/>
  <c r="L180" i="9"/>
  <c r="J180" i="9"/>
  <c r="L179" i="9"/>
  <c r="J179" i="9"/>
  <c r="L178" i="9"/>
  <c r="J178" i="9"/>
  <c r="J177" i="9"/>
  <c r="L177" i="9" s="1"/>
  <c r="L176" i="9"/>
  <c r="J176" i="9"/>
  <c r="L175" i="9"/>
  <c r="J175" i="9"/>
  <c r="L174" i="9"/>
  <c r="J174" i="9"/>
  <c r="J173" i="9"/>
  <c r="L173" i="9" s="1"/>
  <c r="L172" i="9"/>
  <c r="J172" i="9"/>
  <c r="L171" i="9"/>
  <c r="J171" i="9"/>
  <c r="L170" i="9"/>
  <c r="J170" i="9"/>
  <c r="J169" i="9"/>
  <c r="L169" i="9" s="1"/>
  <c r="L168" i="9"/>
  <c r="J168" i="9"/>
  <c r="L167" i="9"/>
  <c r="J167" i="9"/>
  <c r="L166" i="9"/>
  <c r="J166" i="9"/>
  <c r="J165" i="9"/>
  <c r="L165" i="9" s="1"/>
  <c r="L164" i="9"/>
  <c r="J164" i="9"/>
  <c r="L163" i="9"/>
  <c r="J163" i="9"/>
  <c r="L162" i="9"/>
  <c r="J162" i="9"/>
  <c r="J161" i="9"/>
  <c r="L161" i="9" s="1"/>
  <c r="L160" i="9"/>
  <c r="J160" i="9"/>
  <c r="L159" i="9"/>
  <c r="J159" i="9"/>
  <c r="L158" i="9"/>
  <c r="J158" i="9"/>
  <c r="J157" i="9"/>
  <c r="L157" i="9" s="1"/>
  <c r="L156" i="9"/>
  <c r="J156" i="9"/>
  <c r="L155" i="9"/>
  <c r="J155" i="9"/>
  <c r="L154" i="9"/>
  <c r="J154" i="9"/>
  <c r="J153" i="9"/>
  <c r="L153" i="9" s="1"/>
  <c r="L152" i="9"/>
  <c r="J152" i="9"/>
  <c r="L151" i="9"/>
  <c r="J151" i="9"/>
  <c r="L150" i="9"/>
  <c r="J150" i="9"/>
  <c r="J149" i="9"/>
  <c r="L149" i="9" s="1"/>
  <c r="L148" i="9"/>
  <c r="J148" i="9"/>
  <c r="L147" i="9"/>
  <c r="J147" i="9"/>
  <c r="L146" i="9"/>
  <c r="J146" i="9"/>
  <c r="J145" i="9"/>
  <c r="L145" i="9" s="1"/>
  <c r="L144" i="9"/>
  <c r="J144" i="9"/>
  <c r="L143" i="9"/>
  <c r="J143" i="9"/>
  <c r="L142" i="9"/>
  <c r="J142" i="9"/>
  <c r="J141" i="9"/>
  <c r="L141" i="9" s="1"/>
  <c r="L140" i="9"/>
  <c r="J140" i="9"/>
  <c r="L139" i="9"/>
  <c r="J139" i="9"/>
  <c r="L138" i="9"/>
  <c r="J138" i="9"/>
  <c r="J137" i="9"/>
  <c r="L137" i="9" s="1"/>
  <c r="L136" i="9"/>
  <c r="J136" i="9"/>
  <c r="L135" i="9"/>
  <c r="J135" i="9"/>
  <c r="L134" i="9"/>
  <c r="J134" i="9"/>
  <c r="J133" i="9"/>
  <c r="L133" i="9" s="1"/>
  <c r="L132" i="9"/>
  <c r="J132" i="9"/>
  <c r="L131" i="9"/>
  <c r="J131" i="9"/>
  <c r="L130" i="9"/>
  <c r="J130" i="9"/>
  <c r="J129" i="9"/>
  <c r="L129" i="9" s="1"/>
  <c r="L128" i="9"/>
  <c r="J128" i="9"/>
  <c r="L127" i="9"/>
  <c r="J127" i="9"/>
  <c r="J126" i="9"/>
  <c r="L126" i="9" s="1"/>
  <c r="J125" i="9"/>
  <c r="L125" i="9" s="1"/>
  <c r="L124" i="9"/>
  <c r="J124" i="9"/>
  <c r="L123" i="9"/>
  <c r="J123" i="9"/>
  <c r="J122" i="9"/>
  <c r="L122" i="9" s="1"/>
  <c r="J121" i="9"/>
  <c r="L121" i="9" s="1"/>
  <c r="L120" i="9"/>
  <c r="J120" i="9"/>
  <c r="L119" i="9"/>
  <c r="J119" i="9"/>
  <c r="J118" i="9"/>
  <c r="L118" i="9" s="1"/>
  <c r="J117" i="9"/>
  <c r="K115" i="9"/>
  <c r="I115" i="9"/>
  <c r="I862" i="9" s="1"/>
  <c r="H115" i="9"/>
  <c r="H862" i="9" s="1"/>
  <c r="H863" i="9" s="1"/>
  <c r="L114" i="9"/>
  <c r="J114" i="9"/>
  <c r="L113" i="9"/>
  <c r="J113" i="9"/>
  <c r="J112" i="9"/>
  <c r="L112" i="9" s="1"/>
  <c r="J111" i="9"/>
  <c r="L111" i="9" s="1"/>
  <c r="J110" i="9"/>
  <c r="L110" i="9" s="1"/>
  <c r="L109" i="9"/>
  <c r="J109" i="9"/>
  <c r="J108" i="9"/>
  <c r="L108" i="9" s="1"/>
  <c r="J107" i="9"/>
  <c r="L107" i="9" s="1"/>
  <c r="L106" i="9"/>
  <c r="J106" i="9"/>
  <c r="J105" i="9"/>
  <c r="L105" i="9" s="1"/>
  <c r="J104" i="9"/>
  <c r="L104" i="9" s="1"/>
  <c r="J103" i="9"/>
  <c r="L103" i="9" s="1"/>
  <c r="L102" i="9"/>
  <c r="J102" i="9"/>
  <c r="L101" i="9"/>
  <c r="J101" i="9"/>
  <c r="J100" i="9"/>
  <c r="L100" i="9" s="1"/>
  <c r="J99" i="9"/>
  <c r="L99" i="9" s="1"/>
  <c r="L98" i="9"/>
  <c r="J98" i="9"/>
  <c r="L97" i="9"/>
  <c r="J97" i="9"/>
  <c r="J96" i="9"/>
  <c r="L96" i="9" s="1"/>
  <c r="J95" i="9"/>
  <c r="L95" i="9" s="1"/>
  <c r="J94" i="9"/>
  <c r="L94" i="9" s="1"/>
  <c r="L93" i="9"/>
  <c r="J93" i="9"/>
  <c r="J92" i="9"/>
  <c r="L92" i="9" s="1"/>
  <c r="J91" i="9"/>
  <c r="L91" i="9" s="1"/>
  <c r="L90" i="9"/>
  <c r="J90" i="9"/>
  <c r="J89" i="9"/>
  <c r="L89" i="9" s="1"/>
  <c r="J88" i="9"/>
  <c r="L88" i="9" s="1"/>
  <c r="J87" i="9"/>
  <c r="L87" i="9" s="1"/>
  <c r="L86" i="9"/>
  <c r="J86" i="9"/>
  <c r="L85" i="9"/>
  <c r="J85" i="9"/>
  <c r="J84" i="9"/>
  <c r="L84" i="9" s="1"/>
  <c r="J83" i="9"/>
  <c r="L83" i="9" s="1"/>
  <c r="L82" i="9"/>
  <c r="J82" i="9"/>
  <c r="L81" i="9"/>
  <c r="J81" i="9"/>
  <c r="J80" i="9"/>
  <c r="L80" i="9" s="1"/>
  <c r="J79" i="9"/>
  <c r="L79" i="9" s="1"/>
  <c r="J78" i="9"/>
  <c r="L78" i="9" s="1"/>
  <c r="L77" i="9"/>
  <c r="J77" i="9"/>
  <c r="J76" i="9"/>
  <c r="L76" i="9" s="1"/>
  <c r="J75" i="9"/>
  <c r="L75" i="9" s="1"/>
  <c r="L74" i="9"/>
  <c r="J74" i="9"/>
  <c r="J73" i="9"/>
  <c r="L73" i="9" s="1"/>
  <c r="J72" i="9"/>
  <c r="L72" i="9" s="1"/>
  <c r="J71" i="9"/>
  <c r="L71" i="9" s="1"/>
  <c r="L70" i="9"/>
  <c r="J70" i="9"/>
  <c r="L69" i="9"/>
  <c r="J69" i="9"/>
  <c r="J68" i="9"/>
  <c r="L68" i="9" s="1"/>
  <c r="J67" i="9"/>
  <c r="L67" i="9" s="1"/>
  <c r="L66" i="9"/>
  <c r="J66" i="9"/>
  <c r="L65" i="9"/>
  <c r="J65" i="9"/>
  <c r="J64" i="9"/>
  <c r="L64" i="9" s="1"/>
  <c r="J63" i="9"/>
  <c r="L63" i="9" s="1"/>
  <c r="J62" i="9"/>
  <c r="L62" i="9" s="1"/>
  <c r="L61" i="9"/>
  <c r="J61" i="9"/>
  <c r="J60" i="9"/>
  <c r="L60" i="9" s="1"/>
  <c r="J59" i="9"/>
  <c r="L59" i="9" s="1"/>
  <c r="L58" i="9"/>
  <c r="J58" i="9"/>
  <c r="J57" i="9"/>
  <c r="L57" i="9" s="1"/>
  <c r="L56" i="9"/>
  <c r="J56" i="9"/>
  <c r="J55" i="9"/>
  <c r="L55" i="9" s="1"/>
  <c r="J54" i="9"/>
  <c r="L54" i="9" s="1"/>
  <c r="J53" i="9"/>
  <c r="L53" i="9" s="1"/>
  <c r="J52" i="9"/>
  <c r="L52" i="9" s="1"/>
  <c r="J51" i="9"/>
  <c r="L51" i="9" s="1"/>
  <c r="L50" i="9"/>
  <c r="J50" i="9"/>
  <c r="L49" i="9"/>
  <c r="J49" i="9"/>
  <c r="J48" i="9"/>
  <c r="L48" i="9" s="1"/>
  <c r="J47" i="9"/>
  <c r="L47" i="9" s="1"/>
  <c r="J46" i="9"/>
  <c r="L46" i="9" s="1"/>
  <c r="J45" i="9"/>
  <c r="L45" i="9" s="1"/>
  <c r="J44" i="9"/>
  <c r="L44" i="9" s="1"/>
  <c r="J43" i="9"/>
  <c r="L43" i="9" s="1"/>
  <c r="L42" i="9"/>
  <c r="J42" i="9"/>
  <c r="L41" i="9"/>
  <c r="J41" i="9"/>
  <c r="L40" i="9"/>
  <c r="J40" i="9"/>
  <c r="J39" i="9"/>
  <c r="L39" i="9" s="1"/>
  <c r="J38" i="9"/>
  <c r="L38" i="9" s="1"/>
  <c r="J37" i="9"/>
  <c r="L37" i="9" s="1"/>
  <c r="J36" i="9"/>
  <c r="L36" i="9" s="1"/>
  <c r="J35" i="9"/>
  <c r="L35" i="9" s="1"/>
  <c r="J34" i="9"/>
  <c r="L34" i="9" s="1"/>
  <c r="L33" i="9"/>
  <c r="J33" i="9"/>
  <c r="L32" i="9"/>
  <c r="J32" i="9"/>
  <c r="J31" i="9"/>
  <c r="L31" i="9" s="1"/>
  <c r="J30" i="9"/>
  <c r="L30" i="9" s="1"/>
  <c r="J29" i="9"/>
  <c r="L29" i="9" s="1"/>
  <c r="J28" i="9"/>
  <c r="L28" i="9" s="1"/>
  <c r="J27" i="9"/>
  <c r="L27" i="9" s="1"/>
  <c r="L26" i="9"/>
  <c r="J26" i="9"/>
  <c r="J25" i="9"/>
  <c r="L25" i="9" s="1"/>
  <c r="L24" i="9"/>
  <c r="J24" i="9"/>
  <c r="J23" i="9"/>
  <c r="L23" i="9" s="1"/>
  <c r="J22" i="9"/>
  <c r="L22" i="9" s="1"/>
  <c r="J21" i="9"/>
  <c r="L21" i="9" s="1"/>
  <c r="J20" i="9"/>
  <c r="L20" i="9" s="1"/>
  <c r="J19" i="9"/>
  <c r="L19" i="9" s="1"/>
  <c r="L18" i="9"/>
  <c r="J18" i="9"/>
  <c r="L17" i="9"/>
  <c r="J17" i="9"/>
  <c r="J16" i="9"/>
  <c r="L16" i="9" s="1"/>
  <c r="J15" i="9"/>
  <c r="L15" i="9" s="1"/>
  <c r="J14" i="9"/>
  <c r="L14" i="9" s="1"/>
  <c r="J13" i="9"/>
  <c r="L13" i="9" s="1"/>
  <c r="J12" i="9"/>
  <c r="L12" i="9" s="1"/>
  <c r="J11" i="9"/>
  <c r="L11" i="9" s="1"/>
  <c r="M10" i="9"/>
  <c r="J10" i="9"/>
  <c r="L10" i="9" s="1"/>
  <c r="D10" i="9"/>
  <c r="F7" i="9"/>
  <c r="F6" i="9"/>
  <c r="F5" i="9"/>
  <c r="F4" i="9"/>
  <c r="B7" i="8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6" i="8"/>
  <c r="G18" i="7"/>
  <c r="D9" i="7"/>
  <c r="D8" i="7"/>
  <c r="B8" i="7"/>
  <c r="D7" i="7"/>
  <c r="D6" i="7"/>
  <c r="M581" i="5"/>
  <c r="M579" i="5"/>
  <c r="M578" i="5"/>
  <c r="M577" i="5"/>
  <c r="M576" i="5"/>
  <c r="M575" i="5"/>
  <c r="M574" i="5"/>
  <c r="M573" i="5"/>
  <c r="M572" i="5"/>
  <c r="M571" i="5"/>
  <c r="M570" i="5"/>
  <c r="M569" i="5"/>
  <c r="M568" i="5"/>
  <c r="M567" i="5"/>
  <c r="M566" i="5"/>
  <c r="M565" i="5"/>
  <c r="M564" i="5"/>
  <c r="M563" i="5"/>
  <c r="M562" i="5"/>
  <c r="M561" i="5"/>
  <c r="M560" i="5"/>
  <c r="M559" i="5"/>
  <c r="M558" i="5"/>
  <c r="M557" i="5"/>
  <c r="M556" i="5"/>
  <c r="M555" i="5"/>
  <c r="M554" i="5"/>
  <c r="M553" i="5"/>
  <c r="M552" i="5"/>
  <c r="M551" i="5"/>
  <c r="M550" i="5"/>
  <c r="M549" i="5"/>
  <c r="M548" i="5"/>
  <c r="M547" i="5"/>
  <c r="M546" i="5"/>
  <c r="M545" i="5"/>
  <c r="M544" i="5"/>
  <c r="M543" i="5"/>
  <c r="M542" i="5"/>
  <c r="M541" i="5"/>
  <c r="M540" i="5"/>
  <c r="M539" i="5"/>
  <c r="M538" i="5"/>
  <c r="M537" i="5"/>
  <c r="M536" i="5"/>
  <c r="M535" i="5"/>
  <c r="M534" i="5"/>
  <c r="M533" i="5"/>
  <c r="M532" i="5"/>
  <c r="M531" i="5"/>
  <c r="M530" i="5"/>
  <c r="M529" i="5"/>
  <c r="M528" i="5"/>
  <c r="M527" i="5"/>
  <c r="M526" i="5"/>
  <c r="M525" i="5"/>
  <c r="M524" i="5"/>
  <c r="M523" i="5"/>
  <c r="M522" i="5"/>
  <c r="M521" i="5"/>
  <c r="M520" i="5"/>
  <c r="M519" i="5"/>
  <c r="M518" i="5"/>
  <c r="M517" i="5"/>
  <c r="M516" i="5"/>
  <c r="M515" i="5"/>
  <c r="M514" i="5"/>
  <c r="M513" i="5"/>
  <c r="M512" i="5"/>
  <c r="M511" i="5"/>
  <c r="M510" i="5"/>
  <c r="M509" i="5"/>
  <c r="M508" i="5"/>
  <c r="M507" i="5"/>
  <c r="M506" i="5"/>
  <c r="M505" i="5"/>
  <c r="M504" i="5"/>
  <c r="M503" i="5"/>
  <c r="M502" i="5"/>
  <c r="M501" i="5"/>
  <c r="M500" i="5"/>
  <c r="M499" i="5"/>
  <c r="M498" i="5"/>
  <c r="M497" i="5"/>
  <c r="M496" i="5"/>
  <c r="M495" i="5"/>
  <c r="M494" i="5"/>
  <c r="M493" i="5"/>
  <c r="M492" i="5"/>
  <c r="M491" i="5"/>
  <c r="M490" i="5"/>
  <c r="M489" i="5"/>
  <c r="M488" i="5"/>
  <c r="M487" i="5"/>
  <c r="M486" i="5"/>
  <c r="M485" i="5"/>
  <c r="M484" i="5"/>
  <c r="M483" i="5"/>
  <c r="M482" i="5"/>
  <c r="M481" i="5"/>
  <c r="M480" i="5"/>
  <c r="M479" i="5"/>
  <c r="M478" i="5"/>
  <c r="M477" i="5"/>
  <c r="M476" i="5"/>
  <c r="M475" i="5"/>
  <c r="M474" i="5"/>
  <c r="M473" i="5"/>
  <c r="M472" i="5"/>
  <c r="M471" i="5"/>
  <c r="M470" i="5"/>
  <c r="M469" i="5"/>
  <c r="M468" i="5"/>
  <c r="M467" i="5"/>
  <c r="M466" i="5"/>
  <c r="M465" i="5"/>
  <c r="M464" i="5"/>
  <c r="M463" i="5"/>
  <c r="M462" i="5"/>
  <c r="M461" i="5"/>
  <c r="M460" i="5"/>
  <c r="M459" i="5"/>
  <c r="M458" i="5"/>
  <c r="M457" i="5"/>
  <c r="M456" i="5"/>
  <c r="M455" i="5"/>
  <c r="M454" i="5"/>
  <c r="M453" i="5"/>
  <c r="M452" i="5"/>
  <c r="M451" i="5"/>
  <c r="M450" i="5"/>
  <c r="M449" i="5"/>
  <c r="M448" i="5"/>
  <c r="M447" i="5"/>
  <c r="M446" i="5"/>
  <c r="M445" i="5"/>
  <c r="M444" i="5"/>
  <c r="M443" i="5"/>
  <c r="M442" i="5"/>
  <c r="M441" i="5"/>
  <c r="M440" i="5"/>
  <c r="M439" i="5"/>
  <c r="M438" i="5"/>
  <c r="M437" i="5"/>
  <c r="M436" i="5"/>
  <c r="M435" i="5"/>
  <c r="M434" i="5"/>
  <c r="M433" i="5"/>
  <c r="M432" i="5"/>
  <c r="M431" i="5"/>
  <c r="M430" i="5"/>
  <c r="M429" i="5"/>
  <c r="M428" i="5"/>
  <c r="M427" i="5"/>
  <c r="M426" i="5"/>
  <c r="M425" i="5"/>
  <c r="M424" i="5"/>
  <c r="M423" i="5"/>
  <c r="M422" i="5"/>
  <c r="M421" i="5"/>
  <c r="M420" i="5"/>
  <c r="M419" i="5"/>
  <c r="M418" i="5"/>
  <c r="M417" i="5"/>
  <c r="M416" i="5"/>
  <c r="M415" i="5"/>
  <c r="M414" i="5"/>
  <c r="M413" i="5"/>
  <c r="M412" i="5"/>
  <c r="M411" i="5"/>
  <c r="M410" i="5"/>
  <c r="M409" i="5"/>
  <c r="M408" i="5"/>
  <c r="M407" i="5"/>
  <c r="M406" i="5"/>
  <c r="M405" i="5"/>
  <c r="M404" i="5"/>
  <c r="M403" i="5"/>
  <c r="M402" i="5"/>
  <c r="M401" i="5"/>
  <c r="M400" i="5"/>
  <c r="M399" i="5"/>
  <c r="M398" i="5"/>
  <c r="M397" i="5"/>
  <c r="M396" i="5"/>
  <c r="M395" i="5"/>
  <c r="M394" i="5"/>
  <c r="M393" i="5"/>
  <c r="M392" i="5"/>
  <c r="M391" i="5"/>
  <c r="M390" i="5"/>
  <c r="M389" i="5"/>
  <c r="M388" i="5"/>
  <c r="M387" i="5"/>
  <c r="M386" i="5"/>
  <c r="M385" i="5"/>
  <c r="M384" i="5"/>
  <c r="M383" i="5"/>
  <c r="M382" i="5"/>
  <c r="M381" i="5"/>
  <c r="M380" i="5"/>
  <c r="M379" i="5"/>
  <c r="M378" i="5"/>
  <c r="M377" i="5"/>
  <c r="M376" i="5"/>
  <c r="M375" i="5"/>
  <c r="M374" i="5"/>
  <c r="M373" i="5"/>
  <c r="M372" i="5"/>
  <c r="M371" i="5"/>
  <c r="M370" i="5"/>
  <c r="M369" i="5"/>
  <c r="M368" i="5"/>
  <c r="M367" i="5"/>
  <c r="M366" i="5"/>
  <c r="M365" i="5"/>
  <c r="M364" i="5"/>
  <c r="M363" i="5"/>
  <c r="M362" i="5"/>
  <c r="M361" i="5"/>
  <c r="M360" i="5"/>
  <c r="M359" i="5"/>
  <c r="M358" i="5"/>
  <c r="M357" i="5"/>
  <c r="M356" i="5"/>
  <c r="M355" i="5"/>
  <c r="M354" i="5"/>
  <c r="M353" i="5"/>
  <c r="M352" i="5"/>
  <c r="M351" i="5"/>
  <c r="M350" i="5"/>
  <c r="M349" i="5"/>
  <c r="M348" i="5"/>
  <c r="M347" i="5"/>
  <c r="M346" i="5"/>
  <c r="M345" i="5"/>
  <c r="M344" i="5"/>
  <c r="M343" i="5"/>
  <c r="M342" i="5"/>
  <c r="M341" i="5"/>
  <c r="M340" i="5"/>
  <c r="M339" i="5"/>
  <c r="M338" i="5"/>
  <c r="M337" i="5"/>
  <c r="M336" i="5"/>
  <c r="M335" i="5"/>
  <c r="M334" i="5"/>
  <c r="M333" i="5"/>
  <c r="M332" i="5"/>
  <c r="M331" i="5"/>
  <c r="M330" i="5"/>
  <c r="M329" i="5"/>
  <c r="M328" i="5"/>
  <c r="M327" i="5"/>
  <c r="M326" i="5"/>
  <c r="M325" i="5"/>
  <c r="M324" i="5"/>
  <c r="M323" i="5"/>
  <c r="M322" i="5"/>
  <c r="M321" i="5"/>
  <c r="M320" i="5"/>
  <c r="M319" i="5"/>
  <c r="M318" i="5"/>
  <c r="M317" i="5"/>
  <c r="L103" i="5"/>
  <c r="L111" i="5" s="1"/>
  <c r="L118" i="5" s="1"/>
  <c r="J103" i="5"/>
  <c r="J111" i="5" s="1"/>
  <c r="J118" i="5" s="1"/>
  <c r="L95" i="5"/>
  <c r="K95" i="5"/>
  <c r="K103" i="5" s="1"/>
  <c r="K111" i="5" s="1"/>
  <c r="K118" i="5" s="1"/>
  <c r="J95" i="5"/>
  <c r="I95" i="5"/>
  <c r="I103" i="5" s="1"/>
  <c r="I111" i="5" s="1"/>
  <c r="I118" i="5" s="1"/>
  <c r="H95" i="5"/>
  <c r="H103" i="5" s="1"/>
  <c r="L87" i="5"/>
  <c r="K87" i="5"/>
  <c r="J87" i="5"/>
  <c r="I87" i="5"/>
  <c r="H87" i="5"/>
  <c r="G20" i="7" s="1"/>
  <c r="L78" i="5"/>
  <c r="K78" i="5"/>
  <c r="J78" i="5"/>
  <c r="I78" i="5"/>
  <c r="H78" i="5"/>
  <c r="G19" i="7" s="1"/>
  <c r="L69" i="5"/>
  <c r="K69" i="5"/>
  <c r="J69" i="5"/>
  <c r="I69" i="5"/>
  <c r="H69" i="5"/>
  <c r="L61" i="5"/>
  <c r="K61" i="5"/>
  <c r="J61" i="5"/>
  <c r="I61" i="5"/>
  <c r="H61" i="5"/>
  <c r="G17" i="7" s="1"/>
  <c r="L53" i="5"/>
  <c r="K53" i="5"/>
  <c r="J53" i="5"/>
  <c r="I53" i="5"/>
  <c r="H53" i="5"/>
  <c r="G16" i="7" s="1"/>
  <c r="L44" i="5"/>
  <c r="K44" i="5"/>
  <c r="J44" i="5"/>
  <c r="I44" i="5"/>
  <c r="H44" i="5"/>
  <c r="G15" i="7" s="1"/>
  <c r="L36" i="5"/>
  <c r="K36" i="5"/>
  <c r="J36" i="5"/>
  <c r="J581" i="5" s="1"/>
  <c r="I36" i="5"/>
  <c r="H36" i="5"/>
  <c r="G14" i="7" s="1"/>
  <c r="L25" i="5"/>
  <c r="K25" i="5"/>
  <c r="J25" i="5"/>
  <c r="I25" i="5"/>
  <c r="H25" i="5"/>
  <c r="F7" i="5"/>
  <c r="F6" i="5"/>
  <c r="F5" i="5"/>
  <c r="F4" i="5"/>
  <c r="K48" i="4"/>
  <c r="J48" i="4"/>
  <c r="K41" i="4"/>
  <c r="J41" i="4"/>
  <c r="O34" i="4"/>
  <c r="N34" i="4" s="1"/>
  <c r="K34" i="4"/>
  <c r="M34" i="4" s="1"/>
  <c r="L34" i="4" s="1"/>
  <c r="J34" i="4"/>
  <c r="M17" i="4"/>
  <c r="M16" i="4"/>
  <c r="O16" i="4" s="1"/>
  <c r="N16" i="4" s="1"/>
  <c r="M15" i="4"/>
  <c r="M14" i="4"/>
  <c r="O14" i="4" s="1"/>
  <c r="N14" i="4" s="1"/>
  <c r="M13" i="4"/>
  <c r="M12" i="4"/>
  <c r="O12" i="4" s="1"/>
  <c r="N12" i="4" s="1"/>
  <c r="M11" i="4"/>
  <c r="E7" i="4"/>
  <c r="E6" i="4"/>
  <c r="E5" i="4"/>
  <c r="E4" i="4"/>
  <c r="AD182" i="3"/>
  <c r="AB182" i="3"/>
  <c r="AE182" i="3" s="1"/>
  <c r="AD181" i="3"/>
  <c r="AB181" i="3"/>
  <c r="AE181" i="3" s="1"/>
  <c r="AE180" i="3"/>
  <c r="AD180" i="3"/>
  <c r="AB180" i="3"/>
  <c r="AD179" i="3"/>
  <c r="AE179" i="3" s="1"/>
  <c r="AB179" i="3"/>
  <c r="AD178" i="3"/>
  <c r="AB178" i="3"/>
  <c r="AE178" i="3" s="1"/>
  <c r="AD177" i="3"/>
  <c r="AB177" i="3"/>
  <c r="AE177" i="3" s="1"/>
  <c r="AE176" i="3"/>
  <c r="AD176" i="3"/>
  <c r="AB176" i="3"/>
  <c r="AD175" i="3"/>
  <c r="AB175" i="3"/>
  <c r="AE175" i="3" s="1"/>
  <c r="AD174" i="3"/>
  <c r="AB174" i="3"/>
  <c r="AE174" i="3" s="1"/>
  <c r="AD173" i="3"/>
  <c r="AB173" i="3"/>
  <c r="AE173" i="3" s="1"/>
  <c r="AE172" i="3"/>
  <c r="AD172" i="3"/>
  <c r="AB172" i="3"/>
  <c r="AD171" i="3"/>
  <c r="AE171" i="3" s="1"/>
  <c r="AB171" i="3"/>
  <c r="AD170" i="3"/>
  <c r="AB170" i="3"/>
  <c r="AE170" i="3" s="1"/>
  <c r="AD169" i="3"/>
  <c r="AB169" i="3"/>
  <c r="AE169" i="3" s="1"/>
  <c r="AE168" i="3"/>
  <c r="AD168" i="3"/>
  <c r="AB168" i="3"/>
  <c r="AD167" i="3"/>
  <c r="AB167" i="3"/>
  <c r="AE167" i="3" s="1"/>
  <c r="AD166" i="3"/>
  <c r="AB166" i="3"/>
  <c r="AE166" i="3" s="1"/>
  <c r="AD165" i="3"/>
  <c r="AB165" i="3"/>
  <c r="AE165" i="3" s="1"/>
  <c r="AE164" i="3"/>
  <c r="AD164" i="3"/>
  <c r="AB164" i="3"/>
  <c r="AD163" i="3"/>
  <c r="AE163" i="3" s="1"/>
  <c r="AB163" i="3"/>
  <c r="T162" i="3"/>
  <c r="S162" i="3"/>
  <c r="R162" i="3"/>
  <c r="P162" i="3"/>
  <c r="L162" i="3"/>
  <c r="K162" i="3"/>
  <c r="J162" i="3"/>
  <c r="H162" i="3"/>
  <c r="AD161" i="3"/>
  <c r="AB161" i="3"/>
  <c r="AE161" i="3" s="1"/>
  <c r="AE160" i="3"/>
  <c r="AD160" i="3"/>
  <c r="AB160" i="3"/>
  <c r="AD159" i="3"/>
  <c r="AB159" i="3"/>
  <c r="AE159" i="3" s="1"/>
  <c r="AD158" i="3"/>
  <c r="AB158" i="3"/>
  <c r="AE158" i="3" s="1"/>
  <c r="AD157" i="3"/>
  <c r="AB157" i="3"/>
  <c r="AE157" i="3" s="1"/>
  <c r="AE156" i="3"/>
  <c r="AD156" i="3"/>
  <c r="AB156" i="3"/>
  <c r="AE155" i="3"/>
  <c r="AD155" i="3"/>
  <c r="AB155" i="3"/>
  <c r="AD154" i="3"/>
  <c r="AB154" i="3"/>
  <c r="AE154" i="3" s="1"/>
  <c r="U153" i="3"/>
  <c r="U162" i="3" s="1"/>
  <c r="T153" i="3"/>
  <c r="S153" i="3"/>
  <c r="R153" i="3"/>
  <c r="Q153" i="3"/>
  <c r="Q162" i="3" s="1"/>
  <c r="P153" i="3"/>
  <c r="O153" i="3"/>
  <c r="O162" i="3" s="1"/>
  <c r="N153" i="3"/>
  <c r="N162" i="3" s="1"/>
  <c r="M153" i="3"/>
  <c r="M162" i="3" s="1"/>
  <c r="L153" i="3"/>
  <c r="K153" i="3"/>
  <c r="J153" i="3"/>
  <c r="I153" i="3"/>
  <c r="I162" i="3" s="1"/>
  <c r="H153" i="3"/>
  <c r="G153" i="3"/>
  <c r="G162" i="3" s="1"/>
  <c r="F153" i="3"/>
  <c r="I23" i="7" s="1"/>
  <c r="H23" i="7" s="1"/>
  <c r="AE152" i="3"/>
  <c r="AD152" i="3"/>
  <c r="AB152" i="3"/>
  <c r="AD151" i="3"/>
  <c r="AB151" i="3"/>
  <c r="AE151" i="3" s="1"/>
  <c r="AD150" i="3"/>
  <c r="AB150" i="3"/>
  <c r="AE150" i="3" s="1"/>
  <c r="AD149" i="3"/>
  <c r="AB149" i="3"/>
  <c r="AE149" i="3" s="1"/>
  <c r="AE148" i="3"/>
  <c r="AD148" i="3"/>
  <c r="AB148" i="3"/>
  <c r="AE147" i="3"/>
  <c r="AD147" i="3"/>
  <c r="AB147" i="3"/>
  <c r="AD146" i="3"/>
  <c r="AB146" i="3"/>
  <c r="AE146" i="3" s="1"/>
  <c r="AD145" i="3"/>
  <c r="AB145" i="3"/>
  <c r="AE145" i="3" s="1"/>
  <c r="AE144" i="3"/>
  <c r="AD144" i="3"/>
  <c r="AB144" i="3"/>
  <c r="AD143" i="3"/>
  <c r="U143" i="3"/>
  <c r="T143" i="3"/>
  <c r="S143" i="3"/>
  <c r="R143" i="3"/>
  <c r="Q143" i="3"/>
  <c r="P143" i="3"/>
  <c r="O143" i="3"/>
  <c r="N143" i="3"/>
  <c r="M143" i="3"/>
  <c r="L143" i="3"/>
  <c r="K143" i="3"/>
  <c r="J143" i="3"/>
  <c r="I143" i="3"/>
  <c r="H143" i="3"/>
  <c r="G143" i="3"/>
  <c r="F143" i="3"/>
  <c r="I22" i="7" s="1"/>
  <c r="H22" i="7" s="1"/>
  <c r="S122" i="3"/>
  <c r="S131" i="3" s="1"/>
  <c r="S114" i="3"/>
  <c r="L114" i="3"/>
  <c r="L122" i="3" s="1"/>
  <c r="L131" i="3" s="1"/>
  <c r="K114" i="3"/>
  <c r="K122" i="3" s="1"/>
  <c r="K131" i="3" s="1"/>
  <c r="U105" i="3"/>
  <c r="U114" i="3" s="1"/>
  <c r="U122" i="3" s="1"/>
  <c r="U131" i="3" s="1"/>
  <c r="T105" i="3"/>
  <c r="T114" i="3" s="1"/>
  <c r="T122" i="3" s="1"/>
  <c r="T131" i="3" s="1"/>
  <c r="S105" i="3"/>
  <c r="R105" i="3"/>
  <c r="R114" i="3" s="1"/>
  <c r="R122" i="3" s="1"/>
  <c r="R131" i="3" s="1"/>
  <c r="Q105" i="3"/>
  <c r="Q114" i="3" s="1"/>
  <c r="Q122" i="3" s="1"/>
  <c r="Q131" i="3" s="1"/>
  <c r="P105" i="3"/>
  <c r="P114" i="3" s="1"/>
  <c r="P122" i="3" s="1"/>
  <c r="P131" i="3" s="1"/>
  <c r="O105" i="3"/>
  <c r="O114" i="3" s="1"/>
  <c r="O122" i="3" s="1"/>
  <c r="O131" i="3" s="1"/>
  <c r="N105" i="3"/>
  <c r="N114" i="3" s="1"/>
  <c r="N122" i="3" s="1"/>
  <c r="N131" i="3" s="1"/>
  <c r="M105" i="3"/>
  <c r="M114" i="3" s="1"/>
  <c r="M122" i="3" s="1"/>
  <c r="M131" i="3" s="1"/>
  <c r="L105" i="3"/>
  <c r="K105" i="3"/>
  <c r="J105" i="3"/>
  <c r="J114" i="3" s="1"/>
  <c r="J122" i="3" s="1"/>
  <c r="J131" i="3" s="1"/>
  <c r="I105" i="3"/>
  <c r="I114" i="3" s="1"/>
  <c r="I122" i="3" s="1"/>
  <c r="I131" i="3" s="1"/>
  <c r="H105" i="3"/>
  <c r="H114" i="3" s="1"/>
  <c r="H122" i="3" s="1"/>
  <c r="H131" i="3" s="1"/>
  <c r="G105" i="3"/>
  <c r="G114" i="3" s="1"/>
  <c r="G122" i="3" s="1"/>
  <c r="G131" i="3" s="1"/>
  <c r="F105" i="3"/>
  <c r="F114" i="3" s="1"/>
  <c r="G94" i="3"/>
  <c r="T86" i="3"/>
  <c r="T94" i="3" s="1"/>
  <c r="G86" i="3"/>
  <c r="U78" i="3"/>
  <c r="U86" i="3" s="1"/>
  <c r="U94" i="3" s="1"/>
  <c r="T78" i="3"/>
  <c r="S78" i="3"/>
  <c r="S86" i="3" s="1"/>
  <c r="S94" i="3" s="1"/>
  <c r="R78" i="3"/>
  <c r="R86" i="3" s="1"/>
  <c r="R94" i="3" s="1"/>
  <c r="Q78" i="3"/>
  <c r="Q86" i="3" s="1"/>
  <c r="Q94" i="3" s="1"/>
  <c r="P78" i="3"/>
  <c r="P86" i="3" s="1"/>
  <c r="P94" i="3" s="1"/>
  <c r="O78" i="3"/>
  <c r="O86" i="3" s="1"/>
  <c r="O94" i="3" s="1"/>
  <c r="N78" i="3"/>
  <c r="N86" i="3" s="1"/>
  <c r="N94" i="3" s="1"/>
  <c r="M78" i="3"/>
  <c r="M86" i="3" s="1"/>
  <c r="M94" i="3" s="1"/>
  <c r="L78" i="3"/>
  <c r="L86" i="3" s="1"/>
  <c r="L94" i="3" s="1"/>
  <c r="K78" i="3"/>
  <c r="K86" i="3" s="1"/>
  <c r="K94" i="3" s="1"/>
  <c r="J78" i="3"/>
  <c r="J86" i="3" s="1"/>
  <c r="J94" i="3" s="1"/>
  <c r="I78" i="3"/>
  <c r="I86" i="3" s="1"/>
  <c r="I94" i="3" s="1"/>
  <c r="H78" i="3"/>
  <c r="H86" i="3" s="1"/>
  <c r="H94" i="3" s="1"/>
  <c r="G78" i="3"/>
  <c r="F78" i="3"/>
  <c r="F86" i="3" s="1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I14" i="7" s="1"/>
  <c r="H14" i="7" s="1"/>
  <c r="U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I13" i="7" s="1"/>
  <c r="H13" i="7" s="1"/>
  <c r="T17" i="3"/>
  <c r="S17" i="3"/>
  <c r="T16" i="3"/>
  <c r="T58" i="3" s="1"/>
  <c r="T15" i="3"/>
  <c r="E10" i="3"/>
  <c r="E9" i="3"/>
  <c r="E8" i="3"/>
  <c r="E7" i="3"/>
  <c r="N82" i="2"/>
  <c r="M82" i="2"/>
  <c r="L82" i="2"/>
  <c r="K82" i="2"/>
  <c r="J82" i="2"/>
  <c r="I82" i="2" s="1"/>
  <c r="N76" i="2"/>
  <c r="M76" i="2"/>
  <c r="L76" i="2"/>
  <c r="K76" i="2"/>
  <c r="J76" i="2"/>
  <c r="I76" i="2" s="1"/>
  <c r="N70" i="2"/>
  <c r="M70" i="2"/>
  <c r="L70" i="2"/>
  <c r="K70" i="2"/>
  <c r="J70" i="2"/>
  <c r="I70" i="2"/>
  <c r="N64" i="2"/>
  <c r="M64" i="2"/>
  <c r="L64" i="2"/>
  <c r="K64" i="2"/>
  <c r="J64" i="2"/>
  <c r="I64" i="2" s="1"/>
  <c r="N58" i="2"/>
  <c r="M58" i="2"/>
  <c r="L58" i="2"/>
  <c r="K58" i="2"/>
  <c r="J58" i="2"/>
  <c r="I58" i="2" s="1"/>
  <c r="N52" i="2"/>
  <c r="M52" i="2"/>
  <c r="L52" i="2"/>
  <c r="K52" i="2"/>
  <c r="J52" i="2"/>
  <c r="I52" i="2" s="1"/>
  <c r="N46" i="2"/>
  <c r="M46" i="2"/>
  <c r="L46" i="2"/>
  <c r="K46" i="2"/>
  <c r="J46" i="2"/>
  <c r="I46" i="2"/>
  <c r="N41" i="2"/>
  <c r="M41" i="2"/>
  <c r="L41" i="2"/>
  <c r="K41" i="2"/>
  <c r="J41" i="2"/>
  <c r="I41" i="2" s="1"/>
  <c r="N35" i="2"/>
  <c r="K35" i="2"/>
  <c r="N30" i="2"/>
  <c r="K30" i="2"/>
  <c r="N25" i="2"/>
  <c r="K25" i="2"/>
  <c r="N20" i="2"/>
  <c r="K20" i="2"/>
  <c r="D5" i="2"/>
  <c r="D4" i="2"/>
  <c r="D3" i="2"/>
  <c r="D2" i="2"/>
  <c r="N82" i="1"/>
  <c r="M82" i="1"/>
  <c r="L82" i="1"/>
  <c r="K82" i="1"/>
  <c r="J82" i="1"/>
  <c r="I82" i="1"/>
  <c r="N76" i="1"/>
  <c r="M76" i="1"/>
  <c r="L76" i="1"/>
  <c r="K76" i="1"/>
  <c r="J76" i="1"/>
  <c r="I76" i="1" s="1"/>
  <c r="N70" i="1"/>
  <c r="M70" i="1"/>
  <c r="L70" i="1" s="1"/>
  <c r="K70" i="1"/>
  <c r="J70" i="1"/>
  <c r="I70" i="1" s="1"/>
  <c r="N64" i="1"/>
  <c r="M64" i="1"/>
  <c r="L64" i="1"/>
  <c r="K64" i="1"/>
  <c r="J64" i="1"/>
  <c r="I64" i="1" s="1"/>
  <c r="N58" i="1"/>
  <c r="M58" i="1"/>
  <c r="L58" i="1"/>
  <c r="K58" i="1"/>
  <c r="J58" i="1"/>
  <c r="I58" i="1"/>
  <c r="N52" i="1"/>
  <c r="M52" i="1"/>
  <c r="L52" i="1"/>
  <c r="K52" i="1"/>
  <c r="J52" i="1"/>
  <c r="I52" i="1" s="1"/>
  <c r="N46" i="1"/>
  <c r="M46" i="1"/>
  <c r="L46" i="1" s="1"/>
  <c r="K46" i="1"/>
  <c r="J46" i="1"/>
  <c r="I46" i="1" s="1"/>
  <c r="N41" i="1"/>
  <c r="M41" i="1"/>
  <c r="L41" i="1"/>
  <c r="K41" i="1"/>
  <c r="J41" i="1"/>
  <c r="I41" i="1" s="1"/>
  <c r="N35" i="1"/>
  <c r="K35" i="1"/>
  <c r="N30" i="1"/>
  <c r="K30" i="1"/>
  <c r="N25" i="1"/>
  <c r="K25" i="1"/>
  <c r="N20" i="1"/>
  <c r="K20" i="1"/>
  <c r="J9" i="1"/>
  <c r="J8" i="1"/>
  <c r="D5" i="1"/>
  <c r="D4" i="1"/>
  <c r="D3" i="1"/>
  <c r="D2" i="1"/>
  <c r="AD19" i="12" l="1"/>
  <c r="AE19" i="12" s="1"/>
  <c r="AD21" i="12"/>
  <c r="AE21" i="12" s="1"/>
  <c r="AD22" i="12"/>
  <c r="AE22" i="12" s="1"/>
  <c r="AD25" i="12"/>
  <c r="AE25" i="12" s="1"/>
  <c r="AD15" i="12"/>
  <c r="AE15" i="12" s="1"/>
  <c r="AD14" i="12" s="1"/>
  <c r="AD26" i="12"/>
  <c r="AD27" i="12"/>
  <c r="AE27" i="12" s="1"/>
  <c r="AD17" i="12"/>
  <c r="AE17" i="12" s="1"/>
  <c r="AD18" i="12"/>
  <c r="AE18" i="12" s="1"/>
  <c r="M9" i="1"/>
  <c r="L9" i="1" s="1"/>
  <c r="I9" i="1"/>
  <c r="I581" i="5"/>
  <c r="L115" i="9"/>
  <c r="L862" i="9" s="1"/>
  <c r="AB153" i="3"/>
  <c r="I16" i="7"/>
  <c r="H16" i="7" s="1"/>
  <c r="F94" i="3"/>
  <c r="I17" i="7" s="1"/>
  <c r="H17" i="7" s="1"/>
  <c r="L15" i="4"/>
  <c r="O15" i="4"/>
  <c r="N15" i="4" s="1"/>
  <c r="M862" i="9"/>
  <c r="F162" i="3"/>
  <c r="M48" i="4"/>
  <c r="L48" i="4" s="1"/>
  <c r="I8" i="1"/>
  <c r="M8" i="1"/>
  <c r="L8" i="1" s="1"/>
  <c r="L199" i="9"/>
  <c r="L317" i="9" s="1"/>
  <c r="J317" i="9"/>
  <c r="AD162" i="3"/>
  <c r="L13" i="4"/>
  <c r="O13" i="4"/>
  <c r="N13" i="4" s="1"/>
  <c r="G22" i="7"/>
  <c r="H111" i="5"/>
  <c r="L581" i="5"/>
  <c r="J582" i="5"/>
  <c r="L17" i="4"/>
  <c r="O17" i="4"/>
  <c r="N17" i="4" s="1"/>
  <c r="I19" i="7"/>
  <c r="H19" i="7" s="1"/>
  <c r="F122" i="3"/>
  <c r="L11" i="4"/>
  <c r="O11" i="4"/>
  <c r="N11" i="4" s="1"/>
  <c r="G13" i="7"/>
  <c r="I15" i="7"/>
  <c r="H15" i="7" s="1"/>
  <c r="G21" i="7"/>
  <c r="AD153" i="3"/>
  <c r="I18" i="7"/>
  <c r="H18" i="7" s="1"/>
  <c r="M128" i="10"/>
  <c r="L128" i="10" s="1"/>
  <c r="I128" i="10"/>
  <c r="M147" i="10"/>
  <c r="L147" i="10" s="1"/>
  <c r="I147" i="10"/>
  <c r="AB143" i="3"/>
  <c r="AE143" i="3" s="1"/>
  <c r="L12" i="4"/>
  <c r="L14" i="4"/>
  <c r="L16" i="4"/>
  <c r="J115" i="9"/>
  <c r="J862" i="9" s="1"/>
  <c r="M115" i="10"/>
  <c r="L115" i="10" s="1"/>
  <c r="I115" i="10"/>
  <c r="M41" i="4"/>
  <c r="L41" i="4" s="1"/>
  <c r="J197" i="9"/>
  <c r="M112" i="10"/>
  <c r="L112" i="10" s="1"/>
  <c r="I112" i="10"/>
  <c r="M144" i="10"/>
  <c r="L144" i="10" s="1"/>
  <c r="I144" i="10"/>
  <c r="L117" i="9"/>
  <c r="L197" i="9" s="1"/>
  <c r="M100" i="10"/>
  <c r="I100" i="10"/>
  <c r="M131" i="10"/>
  <c r="L131" i="10" s="1"/>
  <c r="I131" i="10"/>
  <c r="M87" i="10"/>
  <c r="L87" i="10" s="1"/>
  <c r="I165" i="11"/>
  <c r="M165" i="11"/>
  <c r="L165" i="11" s="1"/>
  <c r="I86" i="10"/>
  <c r="I98" i="10"/>
  <c r="I116" i="10"/>
  <c r="I119" i="10"/>
  <c r="I132" i="10"/>
  <c r="I135" i="10"/>
  <c r="I148" i="10"/>
  <c r="I151" i="10"/>
  <c r="M151" i="11"/>
  <c r="L151" i="11" s="1"/>
  <c r="I151" i="11"/>
  <c r="I181" i="11"/>
  <c r="M181" i="11"/>
  <c r="L181" i="11" s="1"/>
  <c r="M174" i="11"/>
  <c r="L174" i="11" s="1"/>
  <c r="I174" i="11"/>
  <c r="J94" i="10"/>
  <c r="I94" i="10" s="1"/>
  <c r="I114" i="10"/>
  <c r="I117" i="10"/>
  <c r="I130" i="10"/>
  <c r="I133" i="10"/>
  <c r="I146" i="10"/>
  <c r="I149" i="10"/>
  <c r="I102" i="10"/>
  <c r="I108" i="10"/>
  <c r="I111" i="10"/>
  <c r="I124" i="10"/>
  <c r="I127" i="10"/>
  <c r="I140" i="10"/>
  <c r="I143" i="10"/>
  <c r="Q143" i="12"/>
  <c r="G113" i="12"/>
  <c r="AB113" i="12" s="1"/>
  <c r="AC113" i="12" s="1"/>
  <c r="J161" i="10"/>
  <c r="I161" i="10" s="1"/>
  <c r="M94" i="11"/>
  <c r="M171" i="11"/>
  <c r="L171" i="11" s="1"/>
  <c r="AB15" i="12"/>
  <c r="AC15" i="12" s="1"/>
  <c r="AC19" i="12"/>
  <c r="N68" i="12"/>
  <c r="AB61" i="12"/>
  <c r="AC61" i="12" s="1"/>
  <c r="AB71" i="12"/>
  <c r="AC71" i="12" s="1"/>
  <c r="N105" i="12"/>
  <c r="AB109" i="12"/>
  <c r="AC109" i="12" s="1"/>
  <c r="AB117" i="12"/>
  <c r="AC117" i="12" s="1"/>
  <c r="AB121" i="12"/>
  <c r="AC121" i="12" s="1"/>
  <c r="AC131" i="12"/>
  <c r="I156" i="11"/>
  <c r="AB37" i="12"/>
  <c r="AC37" i="12" s="1"/>
  <c r="AB41" i="12"/>
  <c r="AC41" i="12" s="1"/>
  <c r="AB45" i="12"/>
  <c r="AC45" i="12" s="1"/>
  <c r="AB49" i="12"/>
  <c r="AC49" i="12" s="1"/>
  <c r="AC75" i="12"/>
  <c r="H82" i="12"/>
  <c r="AB82" i="12" s="1"/>
  <c r="AC82" i="12" s="1"/>
  <c r="T105" i="12"/>
  <c r="AB84" i="12"/>
  <c r="AC96" i="12"/>
  <c r="G105" i="12"/>
  <c r="AC67" i="12"/>
  <c r="I152" i="11"/>
  <c r="M163" i="11"/>
  <c r="L163" i="11" s="1"/>
  <c r="M179" i="11"/>
  <c r="L179" i="11" s="1"/>
  <c r="AE26" i="12"/>
  <c r="AC23" i="12"/>
  <c r="AC26" i="12"/>
  <c r="AC33" i="12"/>
  <c r="AB51" i="12"/>
  <c r="AC51" i="12" s="1"/>
  <c r="AC58" i="12"/>
  <c r="AC84" i="12"/>
  <c r="AC90" i="12"/>
  <c r="AC99" i="12"/>
  <c r="AC103" i="12"/>
  <c r="AB133" i="12"/>
  <c r="AC133" i="12" s="1"/>
  <c r="AC35" i="12"/>
  <c r="G68" i="12"/>
  <c r="AB68" i="12" s="1"/>
  <c r="AC68" i="12" s="1"/>
  <c r="J194" i="11"/>
  <c r="I194" i="11" s="1"/>
  <c r="G27" i="12"/>
  <c r="AB27" i="12" s="1"/>
  <c r="AC27" i="12" s="1"/>
  <c r="AC28" i="12"/>
  <c r="AC53" i="12"/>
  <c r="T68" i="12"/>
  <c r="AE29" i="12" s="1"/>
  <c r="AC64" i="12"/>
  <c r="H105" i="12"/>
  <c r="AC74" i="12"/>
  <c r="H93" i="12"/>
  <c r="AB93" i="12" s="1"/>
  <c r="AC93" i="12" s="1"/>
  <c r="R105" i="12"/>
  <c r="AB102" i="12"/>
  <c r="AC102" i="12" s="1"/>
  <c r="AC110" i="12"/>
  <c r="AC114" i="12"/>
  <c r="AC118" i="12"/>
  <c r="AB124" i="12"/>
  <c r="AC124" i="12" s="1"/>
  <c r="AC128" i="12"/>
  <c r="AC137" i="12"/>
  <c r="AC70" i="12"/>
  <c r="AC108" i="12"/>
  <c r="AD20" i="12"/>
  <c r="AE20" i="12" s="1"/>
  <c r="AD28" i="12"/>
  <c r="AE28" i="12" s="1"/>
  <c r="G111" i="12"/>
  <c r="AB111" i="12" s="1"/>
  <c r="AC111" i="12" s="1"/>
  <c r="M118" i="13"/>
  <c r="L118" i="13" s="1"/>
  <c r="O157" i="13"/>
  <c r="N157" i="13" s="1"/>
  <c r="O168" i="13"/>
  <c r="N168" i="13" s="1"/>
  <c r="O189" i="13"/>
  <c r="N189" i="13" s="1"/>
  <c r="O214" i="13"/>
  <c r="N214" i="13" s="1"/>
  <c r="L214" i="13"/>
  <c r="O248" i="13"/>
  <c r="N248" i="13" s="1"/>
  <c r="L248" i="13"/>
  <c r="O280" i="13"/>
  <c r="N280" i="13" s="1"/>
  <c r="L280" i="13"/>
  <c r="AC149" i="12"/>
  <c r="AC170" i="12"/>
  <c r="O169" i="13"/>
  <c r="N169" i="13" s="1"/>
  <c r="L169" i="13"/>
  <c r="L226" i="13"/>
  <c r="L235" i="13"/>
  <c r="O235" i="13"/>
  <c r="N235" i="13" s="1"/>
  <c r="L267" i="13"/>
  <c r="O267" i="13"/>
  <c r="N267" i="13" s="1"/>
  <c r="O299" i="13"/>
  <c r="N299" i="13" s="1"/>
  <c r="L299" i="13"/>
  <c r="O159" i="13"/>
  <c r="N159" i="13" s="1"/>
  <c r="L159" i="13"/>
  <c r="O162" i="13"/>
  <c r="N162" i="13" s="1"/>
  <c r="L162" i="13"/>
  <c r="O191" i="13"/>
  <c r="N191" i="13" s="1"/>
  <c r="L191" i="13"/>
  <c r="O194" i="13"/>
  <c r="N194" i="13" s="1"/>
  <c r="L194" i="13"/>
  <c r="L215" i="13"/>
  <c r="O215" i="13"/>
  <c r="N215" i="13" s="1"/>
  <c r="O240" i="13"/>
  <c r="N240" i="13" s="1"/>
  <c r="L240" i="13"/>
  <c r="O272" i="13"/>
  <c r="N272" i="13" s="1"/>
  <c r="L272" i="13"/>
  <c r="O300" i="13"/>
  <c r="N300" i="13" s="1"/>
  <c r="L300" i="13"/>
  <c r="AD23" i="12"/>
  <c r="AE23" i="12" s="1"/>
  <c r="AB70" i="12"/>
  <c r="H107" i="12"/>
  <c r="O120" i="13"/>
  <c r="N120" i="13" s="1"/>
  <c r="L120" i="13"/>
  <c r="O124" i="13"/>
  <c r="N124" i="13" s="1"/>
  <c r="L124" i="13"/>
  <c r="O128" i="13"/>
  <c r="N128" i="13" s="1"/>
  <c r="L128" i="13"/>
  <c r="O132" i="13"/>
  <c r="N132" i="13" s="1"/>
  <c r="L132" i="13"/>
  <c r="O136" i="13"/>
  <c r="N136" i="13" s="1"/>
  <c r="L136" i="13"/>
  <c r="O140" i="13"/>
  <c r="N140" i="13" s="1"/>
  <c r="L140" i="13"/>
  <c r="O144" i="13"/>
  <c r="N144" i="13" s="1"/>
  <c r="L144" i="13"/>
  <c r="O148" i="13"/>
  <c r="N148" i="13" s="1"/>
  <c r="L148" i="13"/>
  <c r="L227" i="13"/>
  <c r="O227" i="13"/>
  <c r="N227" i="13" s="1"/>
  <c r="O245" i="13"/>
  <c r="N245" i="13" s="1"/>
  <c r="L259" i="13"/>
  <c r="O259" i="13"/>
  <c r="N259" i="13" s="1"/>
  <c r="L291" i="13"/>
  <c r="O291" i="13"/>
  <c r="N291" i="13" s="1"/>
  <c r="O315" i="13"/>
  <c r="N315" i="13" s="1"/>
  <c r="L315" i="13"/>
  <c r="AD16" i="12"/>
  <c r="AE16" i="12" s="1"/>
  <c r="AC140" i="12"/>
  <c r="AC162" i="12"/>
  <c r="O152" i="13"/>
  <c r="N152" i="13" s="1"/>
  <c r="O184" i="13"/>
  <c r="N184" i="13" s="1"/>
  <c r="O208" i="13"/>
  <c r="N208" i="13" s="1"/>
  <c r="L208" i="13"/>
  <c r="O219" i="13"/>
  <c r="N219" i="13" s="1"/>
  <c r="O232" i="13"/>
  <c r="N232" i="13" s="1"/>
  <c r="L232" i="13"/>
  <c r="O264" i="13"/>
  <c r="N264" i="13" s="1"/>
  <c r="L264" i="13"/>
  <c r="O302" i="13"/>
  <c r="N302" i="13" s="1"/>
  <c r="L302" i="13"/>
  <c r="O153" i="13"/>
  <c r="N153" i="13" s="1"/>
  <c r="L153" i="13"/>
  <c r="O185" i="13"/>
  <c r="N185" i="13" s="1"/>
  <c r="L185" i="13"/>
  <c r="L205" i="13"/>
  <c r="O205" i="13"/>
  <c r="N205" i="13" s="1"/>
  <c r="O237" i="13"/>
  <c r="N237" i="13" s="1"/>
  <c r="L242" i="13"/>
  <c r="L251" i="13"/>
  <c r="O251" i="13"/>
  <c r="N251" i="13" s="1"/>
  <c r="L283" i="13"/>
  <c r="O283" i="13"/>
  <c r="N283" i="13" s="1"/>
  <c r="O297" i="13"/>
  <c r="N297" i="13" s="1"/>
  <c r="L297" i="13"/>
  <c r="AC178" i="12"/>
  <c r="O175" i="13"/>
  <c r="N175" i="13" s="1"/>
  <c r="L175" i="13"/>
  <c r="O178" i="13"/>
  <c r="N178" i="13" s="1"/>
  <c r="L178" i="13"/>
  <c r="O224" i="13"/>
  <c r="N224" i="13" s="1"/>
  <c r="L224" i="13"/>
  <c r="O256" i="13"/>
  <c r="N256" i="13" s="1"/>
  <c r="L256" i="13"/>
  <c r="O288" i="13"/>
  <c r="N288" i="13" s="1"/>
  <c r="L288" i="13"/>
  <c r="O122" i="13"/>
  <c r="N122" i="13" s="1"/>
  <c r="L122" i="13"/>
  <c r="O126" i="13"/>
  <c r="N126" i="13" s="1"/>
  <c r="L126" i="13"/>
  <c r="O130" i="13"/>
  <c r="N130" i="13" s="1"/>
  <c r="L130" i="13"/>
  <c r="O134" i="13"/>
  <c r="N134" i="13" s="1"/>
  <c r="L134" i="13"/>
  <c r="O138" i="13"/>
  <c r="N138" i="13" s="1"/>
  <c r="L138" i="13"/>
  <c r="O142" i="13"/>
  <c r="N142" i="13" s="1"/>
  <c r="L142" i="13"/>
  <c r="O146" i="13"/>
  <c r="N146" i="13" s="1"/>
  <c r="L146" i="13"/>
  <c r="O150" i="13"/>
  <c r="N150" i="13" s="1"/>
  <c r="L150" i="13"/>
  <c r="L221" i="13"/>
  <c r="O221" i="13"/>
  <c r="N221" i="13" s="1"/>
  <c r="L243" i="13"/>
  <c r="O243" i="13"/>
  <c r="N243" i="13" s="1"/>
  <c r="L275" i="13"/>
  <c r="O275" i="13"/>
  <c r="N275" i="13" s="1"/>
  <c r="O313" i="13"/>
  <c r="N313" i="13" s="1"/>
  <c r="L313" i="13"/>
  <c r="O305" i="13"/>
  <c r="N305" i="13" s="1"/>
  <c r="L305" i="13"/>
  <c r="L318" i="13"/>
  <c r="O321" i="13"/>
  <c r="N321" i="13" s="1"/>
  <c r="L321" i="13"/>
  <c r="O293" i="13"/>
  <c r="N293" i="13" s="1"/>
  <c r="L293" i="13"/>
  <c r="O309" i="13"/>
  <c r="N309" i="13" s="1"/>
  <c r="L309" i="13"/>
  <c r="O324" i="13"/>
  <c r="N324" i="13" s="1"/>
  <c r="M324" i="13"/>
  <c r="L324" i="13" s="1"/>
  <c r="O303" i="13"/>
  <c r="N303" i="13" s="1"/>
  <c r="L303" i="13"/>
  <c r="L316" i="13"/>
  <c r="O319" i="13"/>
  <c r="N319" i="13" s="1"/>
  <c r="L319" i="13"/>
  <c r="L158" i="13"/>
  <c r="L174" i="13"/>
  <c r="L190" i="13"/>
  <c r="O217" i="13"/>
  <c r="N217" i="13" s="1"/>
  <c r="L230" i="13"/>
  <c r="L238" i="13"/>
  <c r="L246" i="13"/>
  <c r="L254" i="13"/>
  <c r="L262" i="13"/>
  <c r="L270" i="13"/>
  <c r="L278" i="13"/>
  <c r="L286" i="13"/>
  <c r="L304" i="13"/>
  <c r="O307" i="13"/>
  <c r="N307" i="13" s="1"/>
  <c r="L307" i="13"/>
  <c r="L320" i="13"/>
  <c r="O301" i="13"/>
  <c r="N301" i="13" s="1"/>
  <c r="L301" i="13"/>
  <c r="O317" i="13"/>
  <c r="N317" i="13" s="1"/>
  <c r="L317" i="13"/>
  <c r="O213" i="13"/>
  <c r="N213" i="13" s="1"/>
  <c r="O295" i="13"/>
  <c r="N295" i="13" s="1"/>
  <c r="L295" i="13"/>
  <c r="O311" i="13"/>
  <c r="N311" i="13" s="1"/>
  <c r="L311" i="13"/>
  <c r="J863" i="9" l="1"/>
  <c r="I863" i="9" s="1"/>
  <c r="L94" i="11"/>
  <c r="M159" i="11"/>
  <c r="L159" i="11" s="1"/>
  <c r="AE153" i="3"/>
  <c r="M194" i="11"/>
  <c r="L194" i="11" s="1"/>
  <c r="AB162" i="3"/>
  <c r="AE162" i="3" s="1"/>
  <c r="I24" i="7"/>
  <c r="H24" i="7" s="1"/>
  <c r="AB105" i="12"/>
  <c r="AC105" i="12" s="1"/>
  <c r="L100" i="10"/>
  <c r="M161" i="10"/>
  <c r="L161" i="10" s="1"/>
  <c r="H143" i="12"/>
  <c r="AB107" i="12"/>
  <c r="AC107" i="12" s="1"/>
  <c r="O118" i="13"/>
  <c r="N118" i="13" s="1"/>
  <c r="G143" i="12"/>
  <c r="AB143" i="12" s="1"/>
  <c r="AC143" i="12" s="1"/>
  <c r="F131" i="3"/>
  <c r="I21" i="7" s="1"/>
  <c r="H21" i="7" s="1"/>
  <c r="I20" i="7"/>
  <c r="H20" i="7" s="1"/>
  <c r="O48" i="4"/>
  <c r="N48" i="4" s="1"/>
  <c r="M94" i="10"/>
  <c r="L94" i="10" s="1"/>
  <c r="G23" i="7"/>
  <c r="H118" i="5"/>
  <c r="O41" i="4"/>
  <c r="N41" i="4" s="1"/>
  <c r="G24" i="7" l="1"/>
  <c r="H581" i="5"/>
  <c r="H582" i="5" s="1"/>
  <c r="I582" i="5" s="1"/>
</calcChain>
</file>

<file path=xl/sharedStrings.xml><?xml version="1.0" encoding="utf-8"?>
<sst xmlns="http://schemas.openxmlformats.org/spreadsheetml/2006/main" count="7862" uniqueCount="2075">
  <si>
    <t xml:space="preserve">PURCHASES JOURNAL </t>
  </si>
  <si>
    <t>Name:</t>
  </si>
  <si>
    <t>IT Developer's Referencing Section</t>
  </si>
  <si>
    <t>Address:</t>
  </si>
  <si>
    <t>VAT Reg .TIN:</t>
  </si>
  <si>
    <t>RDO: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</si>
  <si>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</si>
  <si>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</si>
  <si>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</si>
  <si>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</si>
  <si>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</si>
  <si>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</si>
  <si>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</si>
  <si>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</si>
  <si>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</si>
  <si>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</si>
  <si>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IT Developer's Automated</t>
  </si>
  <si>
    <t>Invoice</t>
  </si>
  <si>
    <t>Input  Tax</t>
  </si>
  <si>
    <t>Reference Invoice</t>
  </si>
  <si>
    <t>JAN</t>
  </si>
  <si>
    <t>233-251-708</t>
  </si>
  <si>
    <t>FEDERAL BRENT RETAIL INC</t>
  </si>
  <si>
    <t>076 PASAY</t>
  </si>
  <si>
    <t>Supplies</t>
  </si>
  <si>
    <t>PJ-00001</t>
  </si>
  <si>
    <t>PJINV-20260802-195054-00001</t>
  </si>
  <si>
    <t>008-188-059</t>
  </si>
  <si>
    <t>KNOXPORT INC</t>
  </si>
  <si>
    <t>BGC, TAGUIG</t>
  </si>
  <si>
    <t>Miscellaneous</t>
  </si>
  <si>
    <t>PJ-00003</t>
  </si>
  <si>
    <t>PJINV-20260918-010112-00003</t>
  </si>
  <si>
    <t>TOTAL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</si>
  <si>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</si>
  <si>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</si>
  <si>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</si>
  <si>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</si>
  <si>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</si>
  <si>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</si>
  <si>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</si>
  <si>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</si>
  <si>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</si>
  <si>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</si>
  <si>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</si>
  <si>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EWT</t>
  </si>
  <si>
    <t>Witholding</t>
  </si>
  <si>
    <t>PNV-00002</t>
  </si>
  <si>
    <t>PNVINV-20260802-195122-00002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</si>
  <si>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</si>
  <si>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</si>
  <si>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</si>
  <si>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</si>
  <si>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</si>
  <si>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</si>
  <si>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</si>
  <si>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</si>
  <si>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</si>
  <si>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</si>
  <si>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</si>
  <si>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</si>
  <si>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</si>
  <si>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</si>
  <si>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</si>
  <si>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</si>
  <si>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N+1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</si>
  <si>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</si>
  <si>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</si>
  <si>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</si>
  <si>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</si>
  <si>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</si>
  <si>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</si>
  <si>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</si>
  <si>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</si>
  <si>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</si>
  <si>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</si>
  <si>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</si>
  <si>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</si>
  <si>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</si>
  <si>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</si>
  <si>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</si>
  <si>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ENTRY LOGS</t>
  </si>
  <si>
    <t>PJ</t>
  </si>
  <si>
    <t>PNV</t>
  </si>
  <si>
    <t>next row counter</t>
  </si>
  <si>
    <t>Inserted from PJ Row 8 | 8/2/2026 7:50:54 PM</t>
  </si>
  <si>
    <t>Inserted Non-Vat Row 8 | EWT: 0 | 8/2/2026 7:51:22 PM</t>
  </si>
  <si>
    <t>Inserted from PJ Row 9 | 9/18/2026 1:01:12 AM</t>
  </si>
  <si>
    <t>JANUARY</t>
  </si>
  <si>
    <t>FEBRUARY</t>
  </si>
  <si>
    <t xml:space="preserve">SALES JOURNAL </t>
  </si>
  <si>
    <t>Customers' TIN</t>
  </si>
  <si>
    <t>Customers' Name</t>
  </si>
  <si>
    <t>Net Sales</t>
  </si>
  <si>
    <t>CPA Automated</t>
  </si>
  <si>
    <t>Sales Invoice</t>
  </si>
  <si>
    <t>Output Tax</t>
  </si>
  <si>
    <t>Tan, Theodore</t>
  </si>
  <si>
    <t>NCR Metro Manila</t>
  </si>
  <si>
    <t>Full Payment for Service</t>
  </si>
  <si>
    <t>SJ-00001</t>
  </si>
  <si>
    <t>SJINV-20260802-183549-01819-00001</t>
  </si>
  <si>
    <t>Pascual, Alonzo</t>
  </si>
  <si>
    <t>SJ-00003</t>
  </si>
  <si>
    <t>SJINV-20260831-134954-01820-00003</t>
  </si>
  <si>
    <t>Mercado, Jose</t>
  </si>
  <si>
    <t>SJ-00004</t>
  </si>
  <si>
    <t>SJINV-20260831-135040-01821-00004</t>
  </si>
  <si>
    <t>SJ-00005</t>
  </si>
  <si>
    <t>SJINV-20260831-135123-01822-00005</t>
  </si>
  <si>
    <t>SJ-00006</t>
  </si>
  <si>
    <t>SJINV-20260831-135148-01823-00006</t>
  </si>
  <si>
    <t>Quintos, Matteo</t>
  </si>
  <si>
    <t>SJ-00007</t>
  </si>
  <si>
    <t>SJINV-20260910-181809-01826-00007</t>
  </si>
  <si>
    <t>Derpo, Phreus</t>
  </si>
  <si>
    <t>SJ-00008</t>
  </si>
  <si>
    <t>SJINV-20260910-181853-01831-00008</t>
  </si>
  <si>
    <t>01</t>
  </si>
  <si>
    <t>October</t>
  </si>
  <si>
    <t xml:space="preserve">November </t>
  </si>
  <si>
    <t>December</t>
  </si>
  <si>
    <t xml:space="preserve">CASH RECEIPTS JOURNAL         </t>
  </si>
  <si>
    <t xml:space="preserve"> Referencing Section</t>
  </si>
  <si>
    <t>Service Invoice No.</t>
  </si>
  <si>
    <t xml:space="preserve">   Credit</t>
  </si>
  <si>
    <t>Entry Logs</t>
  </si>
  <si>
    <t>Sales Journal</t>
  </si>
  <si>
    <t>Cash in Bank</t>
  </si>
  <si>
    <t>CWT/IT</t>
  </si>
  <si>
    <t>Output Vat</t>
  </si>
  <si>
    <t>Exempt Sales</t>
  </si>
  <si>
    <t>Sales</t>
  </si>
  <si>
    <t>No.</t>
  </si>
  <si>
    <t>Inserted from SJ Row 11 | Invoice: 1819 | 8/2/2026 6:35:49 PM</t>
  </si>
  <si>
    <t>Updated from SJ Row 12 | Invoice: 1820 | 8/31/2026 1:50:49 PM</t>
  </si>
  <si>
    <t>Inserted from SJ Row 14 | Invoice: 1821 | 8/31/2026 1:50:40 PM</t>
  </si>
  <si>
    <t>Inserted from SJ Row 14 | Invoice: 1822 | 8/31/2026 1:51:23 PM</t>
  </si>
  <si>
    <t>Inserted from SJ Row 15 | Invoice: 1823 | 8/31/2026 1:51:48 PM</t>
  </si>
  <si>
    <t>Inserted from SJ Row 16 | Invoice: 1826 | 9/10/2026 6:18:09 PM</t>
  </si>
  <si>
    <t>Inserted from SJ Row 17 | Invoice: 1831 | 9/10/2026 6:18:53 PM</t>
  </si>
  <si>
    <t xml:space="preserve">GENERAL JOURNAL </t>
  </si>
  <si>
    <t>Global City Smiles Dental and Medical Wellness Inc.</t>
  </si>
  <si>
    <t>Unit 1501 15th Floor MDI Corporate Center 39th St. Cor 10th Ave. Fort Bonifacio Taguig City</t>
  </si>
  <si>
    <t>613-594-172-000</t>
  </si>
  <si>
    <t>044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</si>
  <si>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</si>
  <si>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</si>
  <si>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</si>
  <si>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</si>
  <si>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</si>
  <si>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</si>
  <si>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</si>
  <si>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</si>
  <si>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</si>
  <si>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</si>
  <si>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</si>
  <si>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</si>
  <si>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Transportation and Travel</t>
  </si>
  <si>
    <t>Cost of Revenue</t>
  </si>
  <si>
    <t>Pantry Supplies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</si>
  <si>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</si>
  <si>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</si>
  <si>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</si>
  <si>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</si>
  <si>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</si>
  <si>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</si>
  <si>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</si>
  <si>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</si>
  <si>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Advances to Employee</t>
  </si>
  <si>
    <t>Repairs and Maintenance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</si>
  <si>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</si>
  <si>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</si>
  <si>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</si>
  <si>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</si>
  <si>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</si>
  <si>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</si>
  <si>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</si>
  <si>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</si>
  <si>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</si>
  <si>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</si>
  <si>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</si>
  <si>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</si>
  <si>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</si>
  <si>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</si>
  <si>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</si>
  <si>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</si>
  <si>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</si>
  <si>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</si>
  <si>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</si>
  <si>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</si>
  <si>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</si>
  <si>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</si>
  <si>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</si>
  <si>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</si>
  <si>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</si>
  <si>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</si>
  <si>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</si>
  <si>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</si>
  <si>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</si>
  <si>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</si>
  <si>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</si>
  <si>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</si>
  <si>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</si>
  <si>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</si>
  <si>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</si>
  <si>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</si>
  <si>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</si>
  <si>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</si>
  <si>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</si>
  <si>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</si>
  <si>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</si>
  <si>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Taxes and Licences</t>
  </si>
  <si>
    <t>Delivery</t>
  </si>
  <si>
    <t>Software Subscription</t>
  </si>
  <si>
    <t>Advertisement</t>
  </si>
  <si>
    <t>Marketing Expense</t>
  </si>
  <si>
    <t>Gas, Oil, Parking, Toll Fees</t>
  </si>
  <si>
    <t>Other Penalties and Charges</t>
  </si>
  <si>
    <t>Insurance</t>
  </si>
  <si>
    <t>Global City Smiles Dental Medical Wellness Inc</t>
  </si>
  <si>
    <t>Master Files for Chart of Accounts</t>
  </si>
  <si>
    <t>NO</t>
  </si>
  <si>
    <t>TIN#</t>
  </si>
  <si>
    <t>PARTICULARS</t>
  </si>
  <si>
    <t>ADDRESS</t>
  </si>
  <si>
    <t>CHART OF ACCOUNT</t>
  </si>
  <si>
    <t>008-888-659</t>
  </si>
  <si>
    <t>VPHARMA HEALTH AND WELNESS INC</t>
  </si>
  <si>
    <t>ALABANG, MUNTINLUPA</t>
  </si>
  <si>
    <t>Clinic Materials and Supplies</t>
  </si>
  <si>
    <t>246-099-058</t>
  </si>
  <si>
    <t>TRAVELLERS INTL HOTEL INC</t>
  </si>
  <si>
    <t>NEWPORT, PASAY</t>
  </si>
  <si>
    <t>008-120-744</t>
  </si>
  <si>
    <t>RUSTAN</t>
  </si>
  <si>
    <t>SAN LORENZO, MAKATI</t>
  </si>
  <si>
    <t>Representation</t>
  </si>
  <si>
    <t>008-625-341</t>
  </si>
  <si>
    <t>THE MESSHALL</t>
  </si>
  <si>
    <t>MAGALLANES, MAKATI</t>
  </si>
  <si>
    <t>252-126-611</t>
  </si>
  <si>
    <t>EUROFUEL INC</t>
  </si>
  <si>
    <t>183 PASAY</t>
  </si>
  <si>
    <t>Fuel and Oil</t>
  </si>
  <si>
    <t>008-909-992</t>
  </si>
  <si>
    <t>SOUTHEASTASIA RETAIL INC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</si>
  <si>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</si>
  <si>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</si>
  <si>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</si>
  <si>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</si>
  <si>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</si>
  <si>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</si>
  <si>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</si>
  <si>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</si>
  <si>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</si>
  <si>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</si>
  <si>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</si>
  <si>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</si>
  <si>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UNO, LAS PIÑAS</t>
  </si>
  <si>
    <t>JOLLIBEE BLUEBAY WALK</t>
  </si>
  <si>
    <t>76 PASAY</t>
  </si>
  <si>
    <t>246-969-491</t>
  </si>
  <si>
    <t>S AND R</t>
  </si>
  <si>
    <t>648-700-952</t>
  </si>
  <si>
    <t>GOOD MORNING FOOD</t>
  </si>
  <si>
    <t>008-087-158</t>
  </si>
  <si>
    <t>PNC GARBROS FOODS INC</t>
  </si>
  <si>
    <t>208-006-656</t>
  </si>
  <si>
    <t>SM STORE</t>
  </si>
  <si>
    <t>ORANBO, PASIG</t>
  </si>
  <si>
    <t>214-706-591</t>
  </si>
  <si>
    <t>WATSONS</t>
  </si>
  <si>
    <t>608-395-184</t>
  </si>
  <si>
    <t>GIANETO PIZZERIA</t>
  </si>
  <si>
    <t>010-624-401</t>
  </si>
  <si>
    <t>MIT SUKOSHI FRESH</t>
  </si>
  <si>
    <t>655-591-162</t>
  </si>
  <si>
    <t>MINISO</t>
  </si>
  <si>
    <t>000-405-340</t>
  </si>
  <si>
    <t>ROBINSONS</t>
  </si>
  <si>
    <t>000-123-826</t>
  </si>
  <si>
    <t>GRAND UNION SUPERMARKET INC</t>
  </si>
  <si>
    <t>FILINVEST, MUNTINLUPA</t>
  </si>
  <si>
    <t>009-754-702</t>
  </si>
  <si>
    <t>GOOD SMALL SHEEP INC</t>
  </si>
  <si>
    <t>DAANG BAKAL, MANDALUYONG</t>
  </si>
  <si>
    <t>163-955-615</t>
  </si>
  <si>
    <t>725 TAGTEAM FUEL STATION</t>
  </si>
  <si>
    <t>007-875-333</t>
  </si>
  <si>
    <t>SOUTHERN ONGVILLE CORP</t>
  </si>
  <si>
    <t>CANDELARIA, QUEZON</t>
  </si>
  <si>
    <t>905-035-955</t>
  </si>
  <si>
    <t>N MART GENERAL MERCHANDIZE</t>
  </si>
  <si>
    <t>BAMBANG, NUEVA ECIJA</t>
  </si>
  <si>
    <t>241-838-060</t>
  </si>
  <si>
    <t>FACIAL CARE CENTRE</t>
  </si>
  <si>
    <t>009-149--884</t>
  </si>
  <si>
    <t>LANDMARK SUPERMARKET</t>
  </si>
  <si>
    <t>240-940-697</t>
  </si>
  <si>
    <t>INENGS</t>
  </si>
  <si>
    <t>009-271-384</t>
  </si>
  <si>
    <t>OTADER DENTAL AND MEDICAL</t>
  </si>
  <si>
    <t>MALATE, MANILA</t>
  </si>
  <si>
    <t>000-340-727</t>
  </si>
  <si>
    <t>ALPHADENT CORPORATION</t>
  </si>
  <si>
    <t>SAN ANTONIO, QUEZON</t>
  </si>
  <si>
    <t>006-614-702</t>
  </si>
  <si>
    <t>PROS APAC CORP</t>
  </si>
  <si>
    <t>003-935-334</t>
  </si>
  <si>
    <t>ST PATRICK MEDICAL SYSTEMS INC</t>
  </si>
  <si>
    <t>SHAW BLVD., MANDALUYONG</t>
  </si>
  <si>
    <t>216-037-865</t>
  </si>
  <si>
    <t>DENTAL DOMAIN CORP</t>
  </si>
  <si>
    <t>CULIAT, QUEZON CITY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</si>
  <si>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</si>
  <si>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</si>
  <si>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</si>
  <si>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</si>
  <si>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</si>
  <si>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</si>
  <si>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UNO, LAS PIÑAS</t>
  </si>
  <si>
    <t>010-119-810</t>
  </si>
  <si>
    <t>RJD MERRY HARVEST CORP</t>
  </si>
  <si>
    <t>SILANG, CAVITE</t>
  </si>
  <si>
    <t>000-522-680</t>
  </si>
  <si>
    <t>ALBA INTERNATIONAL INC</t>
  </si>
  <si>
    <t>007-551-518</t>
  </si>
  <si>
    <t>NUTRITION FOR LIFE</t>
  </si>
  <si>
    <t>008-664-864</t>
  </si>
  <si>
    <t>GRANDWEN GAS CORP</t>
  </si>
  <si>
    <t>BACLARAN, PASAY</t>
  </si>
  <si>
    <t>009-195-748</t>
  </si>
  <si>
    <t>BIG SKY NATION INC</t>
  </si>
  <si>
    <t>241-437-266</t>
  </si>
  <si>
    <t>YELOW CAB PIZZA</t>
  </si>
  <si>
    <t>STA. ROSA, LAGUNA</t>
  </si>
  <si>
    <t>636-985956</t>
  </si>
  <si>
    <t>WILSON MOA</t>
  </si>
  <si>
    <t>MOA, PASAY</t>
  </si>
  <si>
    <t>206-114-170</t>
  </si>
  <si>
    <t>PETRON EXPRESS CENTER</t>
  </si>
  <si>
    <t>BALAGTAS, BULACAN</t>
  </si>
  <si>
    <t>005-148-299</t>
  </si>
  <si>
    <t>ERNA TRADINGCORP</t>
  </si>
  <si>
    <t>TALON 4, LAS PIÑAS</t>
  </si>
  <si>
    <t>008-367-582</t>
  </si>
  <si>
    <t>JAVELLANA ADVANCED AESTHETICS CLINIC</t>
  </si>
  <si>
    <t>226-784-068-000</t>
  </si>
  <si>
    <t>MDI Group Holdings Inc</t>
  </si>
  <si>
    <t>BGC, TAGUIG CITY</t>
  </si>
  <si>
    <t>Rental</t>
  </si>
  <si>
    <t>TALON UNO, LAS PIÑAS</t>
  </si>
  <si>
    <t>007-189-834</t>
  </si>
  <si>
    <t>KENNY ROGERS</t>
  </si>
  <si>
    <t>001-096-140</t>
  </si>
  <si>
    <t>ALMON MARINA INC</t>
  </si>
  <si>
    <t>236-414-781</t>
  </si>
  <si>
    <t>YOKI FARM</t>
  </si>
  <si>
    <t>PALOCPOC, CAVITE</t>
  </si>
  <si>
    <t>203-301-457</t>
  </si>
  <si>
    <t>CINNABON</t>
  </si>
  <si>
    <t>000-388-474</t>
  </si>
  <si>
    <t>MERCURY</t>
  </si>
  <si>
    <t>TALON 5, LAS PIÑAS</t>
  </si>
  <si>
    <t>SOUTH SUPERMARKET</t>
  </si>
  <si>
    <t>241-498-356</t>
  </si>
  <si>
    <t>HONEYBON</t>
  </si>
  <si>
    <t>JOLLIBEE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</si>
  <si>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</si>
  <si>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</si>
  <si>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</si>
  <si>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</si>
  <si>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</si>
  <si>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</si>
  <si>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</si>
  <si>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200-005-881</t>
  </si>
  <si>
    <t>ARISTOCRAT BAKESHOP</t>
  </si>
  <si>
    <t>000-060-696</t>
  </si>
  <si>
    <t>RUSTANS</t>
  </si>
  <si>
    <t>909-079-780</t>
  </si>
  <si>
    <t>INGUSAN GASOLINE STATION</t>
  </si>
  <si>
    <t>000-299-299</t>
  </si>
  <si>
    <t>ABACUS BOOK AND CARD CORP</t>
  </si>
  <si>
    <t>POBLACION, MAKATI</t>
  </si>
  <si>
    <t>003-058-789</t>
  </si>
  <si>
    <t>SM PRIME HOLDINGS INC</t>
  </si>
  <si>
    <t>183-378-131</t>
  </si>
  <si>
    <t>MG PETRON CORDON SERVICE STATION</t>
  </si>
  <si>
    <t>CORDON, ISABELA</t>
  </si>
  <si>
    <t>630-167-414</t>
  </si>
  <si>
    <t>NAIL GARDEN</t>
  </si>
  <si>
    <t>230-577-870</t>
  </si>
  <si>
    <t>LALONG FUEL STATION</t>
  </si>
  <si>
    <t>SAN PABLO, LAGUNA</t>
  </si>
  <si>
    <t>LANDERS</t>
  </si>
  <si>
    <t>TAMBO, PARAÑAQUE</t>
  </si>
  <si>
    <t>FESTIVAL MALL</t>
  </si>
  <si>
    <t>010-262-979</t>
  </si>
  <si>
    <t>LIN ET VIE PELLE MERCHANDISING</t>
  </si>
  <si>
    <t>005-695-758</t>
  </si>
  <si>
    <t>UNICITY</t>
  </si>
  <si>
    <t>GREEN DELTA LAB PHILIPPINES INC</t>
  </si>
  <si>
    <t>260-019-682</t>
  </si>
  <si>
    <t>BURDA MEDICAL APPAREL</t>
  </si>
  <si>
    <t>SANTA CRUZ,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</si>
  <si>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</si>
  <si>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</si>
  <si>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</si>
  <si>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</si>
  <si>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</si>
  <si>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</si>
  <si>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ANTONIO, MAKATI</t>
  </si>
  <si>
    <t>000-324-286</t>
  </si>
  <si>
    <t>GOLDEN PEAK SALES CORP</t>
  </si>
  <si>
    <t>SAN NICOLAS, MANILA</t>
  </si>
  <si>
    <t>225-527-914</t>
  </si>
  <si>
    <t>METRO RETAIL STORES GROUP INC</t>
  </si>
  <si>
    <t>208-544-458</t>
  </si>
  <si>
    <t>MKYR TRANSPORT SERVICES</t>
  </si>
  <si>
    <t>BATASAN HILLS, QUEZON CITY</t>
  </si>
  <si>
    <t>PROS-APAC CORP</t>
  </si>
  <si>
    <t>201-619-152</t>
  </si>
  <si>
    <t>VILLACORTA DENTAL LABORATY INC</t>
  </si>
  <si>
    <t>SANTA ROSA, LAGUNA</t>
  </si>
  <si>
    <t>120-568-073</t>
  </si>
  <si>
    <t>7-ELEVEN</t>
  </si>
  <si>
    <t>MERCURY DRUG</t>
  </si>
  <si>
    <t>226-784-068</t>
  </si>
  <si>
    <t>MDI Group Holdings Inc 2</t>
  </si>
  <si>
    <t>Association Dues</t>
  </si>
  <si>
    <t>TIN NOT FOUND</t>
  </si>
  <si>
    <t>Rosalina Ignacio</t>
  </si>
  <si>
    <t>—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</si>
  <si>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</si>
  <si>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</si>
  <si>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</si>
  <si>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</si>
  <si>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</si>
  <si>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</si>
  <si>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</si>
  <si>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</si>
  <si>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</si>
  <si>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</si>
  <si>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</si>
  <si>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</si>
  <si>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</si>
  <si>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</si>
  <si>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</si>
  <si>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</si>
  <si>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</si>
  <si>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</si>
  <si>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</si>
  <si>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</si>
  <si>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</si>
  <si>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</si>
  <si>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</si>
  <si>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</si>
  <si>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</si>
  <si>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</si>
  <si>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</si>
  <si>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</si>
  <si>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</si>
  <si>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</si>
  <si>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</si>
  <si>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</si>
  <si>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</si>
  <si>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</si>
  <si>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</si>
  <si>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</si>
  <si>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</si>
  <si>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</si>
  <si>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</si>
  <si>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</si>
  <si>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</si>
  <si>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</si>
  <si>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</si>
  <si>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</si>
  <si>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</si>
  <si>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</si>
  <si>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</si>
  <si>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</si>
  <si>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</si>
  <si>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</si>
  <si>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</si>
  <si>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</si>
  <si>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</si>
  <si>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</si>
  <si>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</si>
  <si>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</si>
  <si>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</si>
  <si>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</si>
  <si>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</si>
  <si>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</si>
  <si>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</si>
  <si>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</si>
  <si>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</si>
  <si>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</si>
  <si>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</si>
  <si>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</si>
  <si>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</si>
  <si>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</si>
  <si>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</si>
  <si>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</si>
  <si>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</si>
  <si>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</si>
  <si>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</si>
  <si>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</si>
  <si>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</si>
  <si>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</si>
  <si>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</si>
  <si>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</si>
  <si>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</si>
  <si>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</si>
  <si>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</si>
  <si>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</si>
  <si>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</si>
  <si>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</si>
  <si>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</si>
  <si>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</si>
  <si>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</si>
  <si>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</si>
  <si>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</si>
  <si>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</si>
  <si>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</si>
  <si>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</si>
  <si>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</si>
  <si>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</si>
  <si>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</si>
  <si>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</si>
  <si>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</si>
  <si>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</si>
  <si>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</si>
  <si>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</si>
  <si>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</si>
  <si>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</si>
  <si>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</si>
  <si>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</si>
  <si>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</si>
  <si>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</si>
  <si>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</si>
  <si>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</si>
  <si>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</si>
  <si>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</si>
  <si>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</si>
  <si>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</si>
  <si>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</si>
  <si>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</si>
  <si>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</si>
  <si>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</si>
  <si>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</si>
  <si>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</si>
  <si>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</si>
  <si>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</si>
  <si>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</si>
  <si>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</si>
  <si>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</si>
  <si>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</si>
  <si>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</si>
  <si>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</si>
  <si>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</si>
  <si>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</si>
  <si>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</si>
  <si>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</si>
  <si>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</si>
  <si>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</si>
  <si>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</si>
  <si>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</si>
  <si>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</si>
  <si>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</si>
  <si>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</si>
  <si>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</si>
  <si>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</si>
  <si>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</si>
  <si>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</si>
  <si>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</si>
  <si>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</si>
  <si>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</si>
  <si>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</si>
  <si>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</si>
  <si>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</si>
  <si>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</si>
  <si>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</si>
  <si>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</si>
  <si>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</si>
  <si>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</si>
  <si>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</si>
  <si>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</si>
  <si>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</si>
  <si>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</si>
  <si>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</si>
  <si>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</si>
  <si>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</si>
  <si>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</si>
  <si>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</si>
  <si>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</si>
  <si>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</si>
  <si>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</si>
  <si>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</si>
  <si>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</si>
  <si>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</si>
  <si>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</si>
  <si>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</si>
  <si>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</si>
  <si>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</si>
  <si>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</si>
  <si>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</si>
  <si>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</si>
  <si>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</si>
  <si>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</si>
  <si>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</si>
  <si>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</si>
  <si>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</si>
  <si>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</si>
  <si>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</si>
  <si>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</si>
  <si>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</si>
  <si>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</si>
  <si>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</si>
  <si>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</si>
  <si>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</si>
  <si>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</si>
  <si>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</si>
  <si>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</si>
  <si>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</si>
  <si>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</si>
  <si>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</si>
  <si>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</si>
  <si>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</si>
  <si>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</si>
  <si>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</si>
  <si>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</si>
  <si>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</si>
  <si>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</si>
  <si>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</si>
  <si>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</si>
  <si>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</si>
  <si>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</si>
  <si>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</si>
  <si>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</si>
  <si>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</si>
  <si>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</si>
  <si>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</si>
  <si>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</si>
  <si>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</si>
  <si>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</si>
  <si>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</si>
  <si>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</si>
  <si>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</si>
  <si>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</si>
  <si>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</si>
  <si>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</si>
  <si>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</si>
  <si>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</si>
  <si>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</si>
  <si>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</si>
  <si>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</si>
  <si>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</si>
  <si>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</si>
  <si>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</si>
  <si>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</si>
  <si>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</si>
  <si>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</si>
  <si>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</si>
  <si>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</si>
  <si>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</si>
  <si>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03</t>
  </si>
  <si>
    <t>Agalut, Helen</t>
  </si>
  <si>
    <t>Tan, Jessica</t>
  </si>
  <si>
    <t>04</t>
  </si>
  <si>
    <t>Badiola, Marko</t>
  </si>
  <si>
    <t>Mercado, Daniela</t>
  </si>
  <si>
    <t>Garcia, Ava</t>
  </si>
  <si>
    <t>Hammerstein, Aiden</t>
  </si>
  <si>
    <t>Sta. Cruz, Aaleyah</t>
  </si>
  <si>
    <t>05</t>
  </si>
  <si>
    <t>Kim, Arthur</t>
  </si>
  <si>
    <t>Laiz, Francisco</t>
  </si>
  <si>
    <t>Lumagbas, Paul</t>
  </si>
  <si>
    <t>Lumagbas, Cairo</t>
  </si>
  <si>
    <t>06</t>
  </si>
  <si>
    <t>Oliva, Ruby</t>
  </si>
  <si>
    <t>Anog, Louise</t>
  </si>
  <si>
    <t>Llanes, Samara</t>
  </si>
  <si>
    <t>07</t>
  </si>
  <si>
    <t>Jesalva, Jocelyn</t>
  </si>
  <si>
    <t>Santiago, Alex</t>
  </si>
  <si>
    <t>Solar, Gwen</t>
  </si>
  <si>
    <t>Silva, Sofia</t>
  </si>
  <si>
    <t>Morada, David</t>
  </si>
  <si>
    <t>Gudin, Jorus</t>
  </si>
  <si>
    <t>08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</si>
  <si>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</si>
  <si>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</si>
  <si>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</si>
  <si>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</si>
  <si>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</si>
  <si>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</si>
  <si>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</si>
  <si>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</si>
  <si>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</si>
  <si>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</si>
  <si>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</si>
  <si>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</si>
  <si>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</si>
  <si>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</si>
  <si>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</si>
  <si>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</si>
  <si>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</si>
  <si>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</si>
  <si>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</si>
  <si>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</si>
  <si>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</si>
  <si>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</si>
  <si>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</si>
  <si>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</si>
  <si>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</si>
  <si>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</si>
  <si>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</si>
  <si>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</si>
  <si>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</si>
  <si>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</si>
  <si>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</si>
  <si>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</si>
  <si>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</si>
  <si>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</si>
  <si>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</si>
  <si>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</si>
  <si>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</si>
  <si>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</si>
  <si>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</si>
  <si>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</si>
  <si>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</si>
  <si>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</si>
  <si>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</si>
  <si>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</si>
  <si>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</si>
  <si>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</si>
  <si>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</si>
  <si>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</si>
  <si>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</si>
  <si>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</si>
  <si>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</si>
  <si>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</si>
  <si>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</si>
  <si>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</si>
  <si>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</si>
  <si>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</si>
  <si>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</si>
  <si>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</si>
  <si>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</si>
  <si>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</si>
  <si>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</si>
  <si>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</si>
  <si>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</si>
  <si>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</si>
  <si>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</si>
  <si>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</si>
  <si>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</si>
  <si>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</si>
  <si>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</si>
  <si>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</si>
  <si>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</si>
  <si>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</si>
  <si>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</si>
  <si>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</si>
  <si>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</si>
  <si>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</si>
  <si>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</si>
  <si>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</si>
  <si>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</si>
  <si>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</si>
  <si>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</si>
  <si>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</si>
  <si>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</si>
  <si>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</si>
  <si>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</si>
  <si>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</si>
  <si>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</si>
  <si>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</si>
  <si>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</si>
  <si>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</si>
  <si>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</si>
  <si>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</si>
  <si>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</si>
  <si>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</si>
  <si>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</si>
  <si>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</si>
  <si>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</si>
  <si>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</si>
  <si>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</si>
  <si>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</si>
  <si>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</si>
  <si>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</si>
  <si>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</si>
  <si>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</si>
  <si>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</si>
  <si>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</si>
  <si>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</si>
  <si>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</si>
  <si>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</si>
  <si>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</si>
  <si>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</si>
  <si>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</si>
  <si>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</si>
  <si>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</si>
  <si>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</si>
  <si>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</si>
  <si>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</si>
  <si>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</si>
  <si>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</si>
  <si>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</si>
  <si>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</si>
  <si>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</si>
  <si>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</si>
  <si>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</si>
  <si>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</si>
  <si>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</si>
  <si>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</si>
  <si>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</si>
  <si>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</si>
  <si>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</si>
  <si>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</si>
  <si>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</si>
  <si>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</si>
  <si>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</si>
  <si>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</si>
  <si>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</si>
  <si>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</si>
  <si>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</si>
  <si>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</si>
  <si>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</si>
  <si>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</si>
  <si>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</si>
  <si>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</si>
  <si>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</si>
  <si>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</si>
  <si>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</si>
  <si>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</si>
  <si>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</si>
  <si>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</si>
  <si>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</si>
  <si>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</si>
  <si>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</si>
  <si>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</si>
  <si>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</si>
  <si>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</si>
  <si>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</si>
  <si>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</si>
  <si>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</si>
  <si>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</si>
  <si>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</si>
  <si>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</si>
  <si>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</si>
  <si>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</si>
  <si>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</si>
  <si>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</si>
  <si>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</si>
  <si>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</si>
  <si>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</si>
  <si>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</si>
  <si>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</si>
  <si>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</si>
  <si>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</si>
  <si>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</si>
  <si>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</si>
  <si>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09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</si>
  <si>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</si>
  <si>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</si>
  <si>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</si>
  <si>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</si>
  <si>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</si>
  <si>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</si>
  <si>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</si>
  <si>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</si>
  <si>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</si>
  <si>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</si>
  <si>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</si>
  <si>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</si>
  <si>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</si>
  <si>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</si>
  <si>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</si>
  <si>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</si>
  <si>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</si>
  <si>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</si>
  <si>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</si>
  <si>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</si>
  <si>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</si>
  <si>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</si>
  <si>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</si>
  <si>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</si>
  <si>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</si>
  <si>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</si>
  <si>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</si>
  <si>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</si>
  <si>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</si>
  <si>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</si>
  <si>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</si>
  <si>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</si>
  <si>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</si>
  <si>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</si>
  <si>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</si>
  <si>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</si>
  <si>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</si>
  <si>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</si>
  <si>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</si>
  <si>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</si>
  <si>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</si>
  <si>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</si>
  <si>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</si>
  <si>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</si>
  <si>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</si>
  <si>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</si>
  <si>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</si>
  <si>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</si>
  <si>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</si>
  <si>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</si>
  <si>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</si>
  <si>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</si>
  <si>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</si>
  <si>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</si>
  <si>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</si>
  <si>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</si>
  <si>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</si>
  <si>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</si>
  <si>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</si>
  <si>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</si>
  <si>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</si>
  <si>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</si>
  <si>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</si>
  <si>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</si>
  <si>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</si>
  <si>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</si>
  <si>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PARTICULARS</t>
  </si>
  <si>
    <t>SAMPLE</t>
  </si>
  <si>
    <t xml:space="preserve">VPHARMA HEALTH AND WELNESS INC </t>
  </si>
  <si>
    <t>ALABANG MUNTINLUPA</t>
  </si>
  <si>
    <t>PJ-0001</t>
  </si>
  <si>
    <t>PJINV-20260711-143802-0001</t>
  </si>
  <si>
    <t>NEWPORT PASAY</t>
  </si>
  <si>
    <t>PJ-0002</t>
  </si>
  <si>
    <t>PJINV-20260711-143802-0002</t>
  </si>
  <si>
    <t xml:space="preserve">RUSTAN </t>
  </si>
  <si>
    <t>SAN LORENZO MAKATI</t>
  </si>
  <si>
    <t>PJ-0003</t>
  </si>
  <si>
    <t>PJINV-20260711-143802-0003</t>
  </si>
  <si>
    <t>MAGALLANES MAKATI</t>
  </si>
  <si>
    <t>PJ-0004</t>
  </si>
  <si>
    <t>PJINV-20260711-143802-0004</t>
  </si>
  <si>
    <t>VILLAMOR PASAY</t>
  </si>
  <si>
    <t>PJ-0005</t>
  </si>
  <si>
    <t>PJINV-20260711-143802-0005</t>
  </si>
  <si>
    <t>BGC TAGUIG</t>
  </si>
  <si>
    <t>PJ-0006</t>
  </si>
  <si>
    <t>PJINV-20260711-143802-0006</t>
  </si>
  <si>
    <t>PJ-0007</t>
  </si>
  <si>
    <t>PJINV-20260711-143802-0007</t>
  </si>
  <si>
    <t>PJ-0008</t>
  </si>
  <si>
    <t>PJINV-20260711-143802-0008</t>
  </si>
  <si>
    <t>PJ-0009</t>
  </si>
  <si>
    <t>PJINV-20260711-143802-0009</t>
  </si>
  <si>
    <t>PJ-0010</t>
  </si>
  <si>
    <t>PJINV-20260711-143802-0010</t>
  </si>
  <si>
    <t>PJ-0011</t>
  </si>
  <si>
    <t>PJINV-20260711-143802-0011</t>
  </si>
  <si>
    <t>PJ-0012</t>
  </si>
  <si>
    <t>PJINV-20260711-143802-0012</t>
  </si>
  <si>
    <t>ALMANZA UNO LAS PINAS</t>
  </si>
  <si>
    <t>PJ-0013</t>
  </si>
  <si>
    <t>PJINV-20260711-143802-0013</t>
  </si>
  <si>
    <t>PJ-0014</t>
  </si>
  <si>
    <t>PJINV-20260711-143802-0014</t>
  </si>
  <si>
    <t>BACLARAN PASAY</t>
  </si>
  <si>
    <t>PJ-0015</t>
  </si>
  <si>
    <t>PJINV-20260711-143802-0015</t>
  </si>
  <si>
    <t>PJ-0016</t>
  </si>
  <si>
    <t>PJINV-20260711-143802-0016</t>
  </si>
  <si>
    <t xml:space="preserve">PNC GARBROS FOODS INC </t>
  </si>
  <si>
    <t>PJ-0017</t>
  </si>
  <si>
    <t>PJINV-20260711-143802-0017</t>
  </si>
  <si>
    <t>PJ-0018</t>
  </si>
  <si>
    <t>PJINV-20260711-143802-0018</t>
  </si>
  <si>
    <t>ORANBO PASIG</t>
  </si>
  <si>
    <t>PJ-0019</t>
  </si>
  <si>
    <t>PJINV-20260711-143802-0019</t>
  </si>
  <si>
    <t xml:space="preserve">WATSONS </t>
  </si>
  <si>
    <t>PJ-0020</t>
  </si>
  <si>
    <t>PJINV-20260711-143802-0020</t>
  </si>
  <si>
    <t>PJ-0021</t>
  </si>
  <si>
    <t>PJINV-20260711-143802-0021</t>
  </si>
  <si>
    <t xml:space="preserve">MIT SUKOSHI FRESH </t>
  </si>
  <si>
    <t>PJ-0022</t>
  </si>
  <si>
    <t>PJINV-20260711-143802-0022</t>
  </si>
  <si>
    <t>PJ-0023</t>
  </si>
  <si>
    <t>PJINV-20260711-143802-0023</t>
  </si>
  <si>
    <t>PJ-0024</t>
  </si>
  <si>
    <t>PJINV-20260711-143802-0024</t>
  </si>
  <si>
    <t>PJ-0025</t>
  </si>
  <si>
    <t>PJINV-20260711-143802-0025</t>
  </si>
  <si>
    <t>PJ-0026</t>
  </si>
  <si>
    <t>PJINV-20260711-143802-0026</t>
  </si>
  <si>
    <t>GRAND UNION  SUPERMARKET INC</t>
  </si>
  <si>
    <t>FILINVEST MUNTINLUPA</t>
  </si>
  <si>
    <t>PJ-0027</t>
  </si>
  <si>
    <t>PJINV-20260711-143802-0027</t>
  </si>
  <si>
    <t>PJ-0028</t>
  </si>
  <si>
    <t>PJINV-20260711-143802-0028</t>
  </si>
  <si>
    <t xml:space="preserve">DAANG BAKAL MANDALUYONG </t>
  </si>
  <si>
    <t>PJ-0029</t>
  </si>
  <si>
    <t>PJINV-20260711-143802-0029</t>
  </si>
  <si>
    <t>PJ-0030</t>
  </si>
  <si>
    <t>PJINV-20260711-143802-0030</t>
  </si>
  <si>
    <t>PJ-0031</t>
  </si>
  <si>
    <t>PJINV-20260711-143802-0031</t>
  </si>
  <si>
    <t>CANDELARIA QUEZON</t>
  </si>
  <si>
    <t>PJ-0032</t>
  </si>
  <si>
    <t>PJINV-20260711-143802-0032</t>
  </si>
  <si>
    <t xml:space="preserve">N MART GENERAL MERCHANDIZE </t>
  </si>
  <si>
    <t>BAMBANG NUEVA ECIJA</t>
  </si>
  <si>
    <t>PJ-0033</t>
  </si>
  <si>
    <t>PJINV-20260711-143802-0033</t>
  </si>
  <si>
    <t xml:space="preserve">FACIAL CARE CENTRE </t>
  </si>
  <si>
    <t>PJ-0034</t>
  </si>
  <si>
    <t>PJINV-20260711-143802-0034</t>
  </si>
  <si>
    <t>PJ-0035</t>
  </si>
  <si>
    <t>PJINV-20260711-143802-0035</t>
  </si>
  <si>
    <t>PJ-0036</t>
  </si>
  <si>
    <t>PJINV-20260711-143802-0036</t>
  </si>
  <si>
    <t>PJ-0037</t>
  </si>
  <si>
    <t>PJINV-20260711-143802-0037</t>
  </si>
  <si>
    <t>PJ-0038</t>
  </si>
  <si>
    <t>PJINV-20260711-143802-0038</t>
  </si>
  <si>
    <t>PJ-0039</t>
  </si>
  <si>
    <t>PJINV-20260711-143802-0039</t>
  </si>
  <si>
    <t xml:space="preserve">INENGS </t>
  </si>
  <si>
    <t>PJ-0040</t>
  </si>
  <si>
    <t>PJINV-20260711-143802-0040</t>
  </si>
  <si>
    <t>PJ-0041</t>
  </si>
  <si>
    <t>PJINV-20260711-143802-0041</t>
  </si>
  <si>
    <t>MALATE MANILA</t>
  </si>
  <si>
    <t>PJ-0042</t>
  </si>
  <si>
    <t>PJINV-20260711-143802-0042</t>
  </si>
  <si>
    <t>PJ-0043</t>
  </si>
  <si>
    <t>PJINV-20260711-143802-0043</t>
  </si>
  <si>
    <t>SAN ANTONIO QUEZON</t>
  </si>
  <si>
    <t>PJ-0044</t>
  </si>
  <si>
    <t>PJINV-20260711-143802-0044</t>
  </si>
  <si>
    <t>PJ-0045</t>
  </si>
  <si>
    <t>PJINV-20260711-143802-0045</t>
  </si>
  <si>
    <t>PJ-0046</t>
  </si>
  <si>
    <t>PJINV-20260711-143802-0046</t>
  </si>
  <si>
    <t>SHAW BLVD MANDALUYONG</t>
  </si>
  <si>
    <t>PJ-0047</t>
  </si>
  <si>
    <t>PJINV-20260711-143802-0047</t>
  </si>
  <si>
    <t>CULIAT QUEZON</t>
  </si>
  <si>
    <t>PJ-0048</t>
  </si>
  <si>
    <t>PJINV-20260711-143802-0048</t>
  </si>
  <si>
    <t>PJ-0049</t>
  </si>
  <si>
    <t>PJINV-20260711-143802-0049</t>
  </si>
  <si>
    <t>PJ-0050</t>
  </si>
  <si>
    <t>PJINV-20260711-143802-0050</t>
  </si>
  <si>
    <t>PJ-0051</t>
  </si>
  <si>
    <t>PJINV-20260711-143802-0051</t>
  </si>
  <si>
    <t>PJ-0052</t>
  </si>
  <si>
    <t>PJINV-20260711-143802-0052</t>
  </si>
  <si>
    <t>PAMPLONA UNO LAS PINAS</t>
  </si>
  <si>
    <t>PJ-0053</t>
  </si>
  <si>
    <t>PJINV-20260711-143802-0053</t>
  </si>
  <si>
    <t>SILANG CAVITE</t>
  </si>
  <si>
    <t>PJ-0054</t>
  </si>
  <si>
    <t>PJINV-20260711-143802-0054</t>
  </si>
  <si>
    <t>PJ-0055</t>
  </si>
  <si>
    <t>PJINV-20260711-143802-0055</t>
  </si>
  <si>
    <t>PJ-0056</t>
  </si>
  <si>
    <t>PJINV-20260711-143802-0056</t>
  </si>
  <si>
    <t xml:space="preserve">NUTRITION FOR LIFE </t>
  </si>
  <si>
    <t>PJ-0057</t>
  </si>
  <si>
    <t>PJINV-20260711-143802-0057</t>
  </si>
  <si>
    <t>PJ-0058</t>
  </si>
  <si>
    <t>PJINV-20260711-143802-0058</t>
  </si>
  <si>
    <t>TALON UNO LAS PINAS</t>
  </si>
  <si>
    <t>PJ-0059</t>
  </si>
  <si>
    <t>PJINV-20260711-143802-0059</t>
  </si>
  <si>
    <t>PJ-0060</t>
  </si>
  <si>
    <t>PJINV-20260711-143802-0060</t>
  </si>
  <si>
    <t>PJ-0061</t>
  </si>
  <si>
    <t>PJINV-20260711-143802-0061</t>
  </si>
  <si>
    <t>PJ-0062</t>
  </si>
  <si>
    <t>PJINV-20260711-143802-0062</t>
  </si>
  <si>
    <t>PJ-0063</t>
  </si>
  <si>
    <t>PJINV-20260711-143802-0063</t>
  </si>
  <si>
    <t xml:space="preserve">YELOW CAB PIZZA </t>
  </si>
  <si>
    <t xml:space="preserve">STA ROSA LAGUNA </t>
  </si>
  <si>
    <t>PJ-0064</t>
  </si>
  <si>
    <t>PJINV-20260711-143802-0064</t>
  </si>
  <si>
    <t>MOA PASAY</t>
  </si>
  <si>
    <t>PJ-0065</t>
  </si>
  <si>
    <t>PJINV-20260711-143802-0065</t>
  </si>
  <si>
    <t>PJ-0066</t>
  </si>
  <si>
    <t>PJINV-20260711-143802-0066</t>
  </si>
  <si>
    <t>BALAGTAS BULACAN</t>
  </si>
  <si>
    <t>PJ-0067</t>
  </si>
  <si>
    <t>PJINV-20260711-143802-0067</t>
  </si>
  <si>
    <t>PJ-0068</t>
  </si>
  <si>
    <t>PJINV-20260711-143802-0068</t>
  </si>
  <si>
    <t>TALON 4 LAS PINAS</t>
  </si>
  <si>
    <t>PJ-0069</t>
  </si>
  <si>
    <t>PJINV-20260711-143802-0069</t>
  </si>
  <si>
    <t>PJ-0070</t>
  </si>
  <si>
    <t>PJINV-20260711-143802-0070</t>
  </si>
  <si>
    <t>PJ-0071</t>
  </si>
  <si>
    <t>PJINV-20260711-143802-0071</t>
  </si>
  <si>
    <t>PJ-0072</t>
  </si>
  <si>
    <t>PJINV-20260711-143802-0072</t>
  </si>
  <si>
    <t>TALON 5 LAS PINAS</t>
  </si>
  <si>
    <t>PJ-0073</t>
  </si>
  <si>
    <t>PJINV-20260711-143802-0073</t>
  </si>
  <si>
    <t>PJ-0074</t>
  </si>
  <si>
    <t>PJINV-20260711-143802-0074</t>
  </si>
  <si>
    <t>PJ-0075</t>
  </si>
  <si>
    <t>PJINV-20260711-143802-0075</t>
  </si>
  <si>
    <t>PJ-0076</t>
  </si>
  <si>
    <t>PJINV-20260711-143802-0076</t>
  </si>
  <si>
    <t>PJ-0077</t>
  </si>
  <si>
    <t>PJINV-20260711-143802-0077</t>
  </si>
  <si>
    <t>PJ-0078</t>
  </si>
  <si>
    <t>PJINV-20260711-143802-0078</t>
  </si>
  <si>
    <t>PJ-0079</t>
  </si>
  <si>
    <t>PJINV-20260711-143802-0079</t>
  </si>
  <si>
    <t>PJ-0080</t>
  </si>
  <si>
    <t>PJINV-20260711-143802-0080</t>
  </si>
  <si>
    <t>BGC TAGUIG CITY</t>
  </si>
  <si>
    <t>PJ-0081</t>
  </si>
  <si>
    <t>PJINV-20260711-143802-0081</t>
  </si>
  <si>
    <t>PJ-0082</t>
  </si>
  <si>
    <t>PJINV-20260711-143802-0082</t>
  </si>
  <si>
    <t xml:space="preserve">ROBINSONS </t>
  </si>
  <si>
    <t>PJ-0083</t>
  </si>
  <si>
    <t>PJINV-20260711-143802-0083</t>
  </si>
  <si>
    <t>PJ-0084</t>
  </si>
  <si>
    <t>PJINV-20260711-143802-0084</t>
  </si>
  <si>
    <t>PJ-0085</t>
  </si>
  <si>
    <t>PJINV-20260711-143802-0085</t>
  </si>
  <si>
    <t>PJ-0086</t>
  </si>
  <si>
    <t>PJINV-20260711-143802-0086</t>
  </si>
  <si>
    <t>PALOCPOC CAVITE</t>
  </si>
  <si>
    <t>PJ-0087</t>
  </si>
  <si>
    <t>PJINV-20260711-143802-0087</t>
  </si>
  <si>
    <t>PJ-0088</t>
  </si>
  <si>
    <t>PJINV-20260711-143802-0088</t>
  </si>
  <si>
    <t>PJ-0089</t>
  </si>
  <si>
    <t>PJINV-20260711-143802-0089</t>
  </si>
  <si>
    <t>PJ-0090</t>
  </si>
  <si>
    <t>PJINV-20260711-143802-0090</t>
  </si>
  <si>
    <t>PJ-0091</t>
  </si>
  <si>
    <t>PJINV-20260711-143802-0091</t>
  </si>
  <si>
    <t>PJ-0092</t>
  </si>
  <si>
    <t>PJINV-20260711-143802-0092</t>
  </si>
  <si>
    <t>PJ-0093</t>
  </si>
  <si>
    <t>PJINV-20260711-143802-0093</t>
  </si>
  <si>
    <t>PJ-0094</t>
  </si>
  <si>
    <t>PJINV-20260711-143802-0094</t>
  </si>
  <si>
    <t xml:space="preserve"> 240-940-697</t>
  </si>
  <si>
    <t>PJ-0095</t>
  </si>
  <si>
    <t>PJINV-20260711-143802-0095</t>
  </si>
  <si>
    <t>PJ-0096</t>
  </si>
  <si>
    <t>PJINV-20260711-143802-0096</t>
  </si>
  <si>
    <t>PJ-0097</t>
  </si>
  <si>
    <t>PJINV-20260711-143802-0097</t>
  </si>
  <si>
    <t>BF RESORT LAS PINAS</t>
  </si>
  <si>
    <t>PJ-0098</t>
  </si>
  <si>
    <t>PJINV-20260711-143802-0098</t>
  </si>
  <si>
    <t>PJ-0099</t>
  </si>
  <si>
    <t>PJINV-20260711-143802-0099</t>
  </si>
  <si>
    <t>PJ-0100</t>
  </si>
  <si>
    <t>PJINV-20260711-143802-0100</t>
  </si>
  <si>
    <t xml:space="preserve">JOLLIBEE </t>
  </si>
  <si>
    <t xml:space="preserve">ALMANZA UNO LAS PINAS </t>
  </si>
  <si>
    <t>PJ-0101</t>
  </si>
  <si>
    <t>PJINV-20260711-143802-0101</t>
  </si>
  <si>
    <t>PJ-0102</t>
  </si>
  <si>
    <t>PJINV-20260711-143802-0102</t>
  </si>
  <si>
    <t>PJ-0103</t>
  </si>
  <si>
    <t>PJINV-20260711-143802-0103</t>
  </si>
  <si>
    <t>PJ-0104</t>
  </si>
  <si>
    <t>PJINV-20260711-143802-0104</t>
  </si>
  <si>
    <t>PJ-0105</t>
  </si>
  <si>
    <t>PJINV-20260711-143802-0105</t>
  </si>
  <si>
    <t>PJ-0106</t>
  </si>
  <si>
    <t>PJINV-20260711-143802-0106</t>
  </si>
  <si>
    <t>BFGC TAGUIG</t>
  </si>
  <si>
    <t>PJ-0107</t>
  </si>
  <si>
    <t>PJINV-20260711-143802-0107</t>
  </si>
  <si>
    <t>PJ-0108</t>
  </si>
  <si>
    <t>PJINV-20260711-143802-0108</t>
  </si>
  <si>
    <t xml:space="preserve">RUSTANS </t>
  </si>
  <si>
    <t>PJ-0109</t>
  </si>
  <si>
    <t>PJINV-20260711-143802-0109</t>
  </si>
  <si>
    <t>PJ-0110</t>
  </si>
  <si>
    <t>PJINV-20260711-143802-0110</t>
  </si>
  <si>
    <t>PJ-0111</t>
  </si>
  <si>
    <t>PJINV-20260711-143802-0111</t>
  </si>
  <si>
    <t>POBLACION MAKATI</t>
  </si>
  <si>
    <t>PJ-0112</t>
  </si>
  <si>
    <t>PJINV-20260711-143802-0112</t>
  </si>
  <si>
    <t xml:space="preserve"> BGC TAGUIG</t>
  </si>
  <si>
    <t>PJ-0113</t>
  </si>
  <si>
    <t>PJINV-20260711-143802-0113</t>
  </si>
  <si>
    <t>PJ-0114</t>
  </si>
  <si>
    <t>PJINV-20260711-143802-0114</t>
  </si>
  <si>
    <t>PJ-0115</t>
  </si>
  <si>
    <t>PJINV-20260711-143802-0115</t>
  </si>
  <si>
    <t>PJ-0116</t>
  </si>
  <si>
    <t>PJINV-20260711-143802-0116</t>
  </si>
  <si>
    <t>PJ-0117</t>
  </si>
  <si>
    <t>PJINV-20260711-143802-0117</t>
  </si>
  <si>
    <t>PJ-0118</t>
  </si>
  <si>
    <t>PJINV-20260711-143802-0118</t>
  </si>
  <si>
    <t>PJ-0119</t>
  </si>
  <si>
    <t>PJINV-20260711-143802-0119</t>
  </si>
  <si>
    <t>PJ-0120</t>
  </si>
  <si>
    <t>PJINV-20260711-143802-0120</t>
  </si>
  <si>
    <t>PJ-0121</t>
  </si>
  <si>
    <t>PJINV-20260711-143802-0121</t>
  </si>
  <si>
    <t>MG PETRON CORDON  SERVICE STATION</t>
  </si>
  <si>
    <t xml:space="preserve">CORDON ISABELA </t>
  </si>
  <si>
    <t>PJ-0122</t>
  </si>
  <si>
    <t>PJINV-20260711-143802-0122</t>
  </si>
  <si>
    <t xml:space="preserve">NAIL GARDEN </t>
  </si>
  <si>
    <t>PJ-0123</t>
  </si>
  <si>
    <t>PJINV-20260711-143802-0123</t>
  </si>
  <si>
    <t>SAN PABLO LAGUNA</t>
  </si>
  <si>
    <t>PJ-0124</t>
  </si>
  <si>
    <t>PJINV-20260711-143802-0124</t>
  </si>
  <si>
    <t xml:space="preserve">LANDERS </t>
  </si>
  <si>
    <t>TAMBO PARANAQUE</t>
  </si>
  <si>
    <t>PJ-0125</t>
  </si>
  <si>
    <t>PJINV-20260711-143802-0125</t>
  </si>
  <si>
    <t>PJ-0126</t>
  </si>
  <si>
    <t>PJINV-20260711-143802-0126</t>
  </si>
  <si>
    <t>PJ-0127</t>
  </si>
  <si>
    <t>PJINV-20260711-143802-0127</t>
  </si>
  <si>
    <t>PJ-0128</t>
  </si>
  <si>
    <t>PJINV-20260711-143802-0128</t>
  </si>
  <si>
    <t>PJ-0129</t>
  </si>
  <si>
    <t>PJINV-20260711-143802-0129</t>
  </si>
  <si>
    <t xml:space="preserve">LIN ET VIE PELLE MERCHANDISING </t>
  </si>
  <si>
    <t>PJ-0130</t>
  </si>
  <si>
    <t>PJINV-20260711-143802-0130</t>
  </si>
  <si>
    <t>PJ-0131</t>
  </si>
  <si>
    <t>PJINV-20260711-143802-0131</t>
  </si>
  <si>
    <t>PJ-0132</t>
  </si>
  <si>
    <t>PJINV-20260711-143802-0132</t>
  </si>
  <si>
    <t>PJ-0133</t>
  </si>
  <si>
    <t>PJINV-20260711-143802-0133</t>
  </si>
  <si>
    <t>PJ-0134</t>
  </si>
  <si>
    <t>PJINV-20260711-143802-0134</t>
  </si>
  <si>
    <t>PJ-0135</t>
  </si>
  <si>
    <t>PJINV-20260711-143802-0135</t>
  </si>
  <si>
    <t>PJ-0136</t>
  </si>
  <si>
    <t>PJINV-20260711-143802-0136</t>
  </si>
  <si>
    <t>SANTA CRUZ MANILA</t>
  </si>
  <si>
    <t>PJ-0137</t>
  </si>
  <si>
    <t>PJINV-20260711-143802-0137</t>
  </si>
  <si>
    <t>PJ-0138</t>
  </si>
  <si>
    <t>PJINV-20260711-143802-0138</t>
  </si>
  <si>
    <t>PJ-0139</t>
  </si>
  <si>
    <t>PJINV-20260711-143802-0139</t>
  </si>
  <si>
    <t>SAN ANTONIO MAKATI</t>
  </si>
  <si>
    <t>PJ-0140</t>
  </si>
  <si>
    <t>PJINV-20260711-143802-0140</t>
  </si>
  <si>
    <t>SAN NICOLAS MANILA</t>
  </si>
  <si>
    <t>PJ-0141</t>
  </si>
  <si>
    <t>PJINV-20260711-143802-0141</t>
  </si>
  <si>
    <t>PJ-0142</t>
  </si>
  <si>
    <t>PJINV-20260711-143802-0142</t>
  </si>
  <si>
    <t>PJ-0143</t>
  </si>
  <si>
    <t>PJINV-20260711-143802-0143</t>
  </si>
  <si>
    <t>PJ-0144</t>
  </si>
  <si>
    <t>PJINV-20260711-143802-0144</t>
  </si>
  <si>
    <t>PJ-0145</t>
  </si>
  <si>
    <t>PJINV-20260711-143802-0145</t>
  </si>
  <si>
    <t xml:space="preserve">BGC TAGUIG </t>
  </si>
  <si>
    <t>PJ-0146</t>
  </si>
  <si>
    <t>PJINV-20260711-143802-0146</t>
  </si>
  <si>
    <t>PJ-0147</t>
  </si>
  <si>
    <t>PJINV-20260711-143802-0147</t>
  </si>
  <si>
    <t>PJ-0148</t>
  </si>
  <si>
    <t>PJINV-20260711-143802-0148</t>
  </si>
  <si>
    <t>PJ-0149</t>
  </si>
  <si>
    <t>PJINV-20260711-143802-0149</t>
  </si>
  <si>
    <t>PJ-0150</t>
  </si>
  <si>
    <t>PJINV-20260711-143802-0150</t>
  </si>
  <si>
    <t>PJ-0151</t>
  </si>
  <si>
    <t>PJINV-20260711-143802-0151</t>
  </si>
  <si>
    <t>PJ-0152</t>
  </si>
  <si>
    <t>PJINV-20260711-143802-0152</t>
  </si>
  <si>
    <t>PJ-0153</t>
  </si>
  <si>
    <t>PJINV-20260711-143802-0153</t>
  </si>
  <si>
    <t xml:space="preserve">MKYR TRANSPORT SERVICES </t>
  </si>
  <si>
    <t>BATASAN HILLS QUEZON</t>
  </si>
  <si>
    <t>PJ-0154</t>
  </si>
  <si>
    <t>PJINV-20260711-143802-0154</t>
  </si>
  <si>
    <t>PJ-0155</t>
  </si>
  <si>
    <t>PJINV-20260711-143802-0155</t>
  </si>
  <si>
    <t>SANTA ROSA LAGUNA</t>
  </si>
  <si>
    <t>PJ-0156</t>
  </si>
  <si>
    <t>PJINV-20260711-143802-0156</t>
  </si>
  <si>
    <t>PJ-0157</t>
  </si>
  <si>
    <t>PJINV-20260711-143802-0157</t>
  </si>
  <si>
    <t xml:space="preserve"> GOLDEN PEAK SALES CORP</t>
  </si>
  <si>
    <t>PJ-0158</t>
  </si>
  <si>
    <t>PJINV-20260711-143802-0158</t>
  </si>
  <si>
    <t>PJ-0159</t>
  </si>
  <si>
    <t>PJINV-20260711-143802-0159</t>
  </si>
  <si>
    <t>PJ-0160</t>
  </si>
  <si>
    <t>PJINV-20260711-143802-0160</t>
  </si>
  <si>
    <t>PJ-0161</t>
  </si>
  <si>
    <t>PJINV-20260711-143802-0161</t>
  </si>
  <si>
    <t>PJ-0162</t>
  </si>
  <si>
    <t>PJINV-20260711-143802-0162</t>
  </si>
  <si>
    <t xml:space="preserve">7-ELEVEN </t>
  </si>
  <si>
    <t>PJ-0163</t>
  </si>
  <si>
    <t>PJINV-20260711-143802-0163</t>
  </si>
  <si>
    <t>PJ-0164</t>
  </si>
  <si>
    <t>PJINV-20260711-143802-0164</t>
  </si>
  <si>
    <t>PJ-0165</t>
  </si>
  <si>
    <t>PJINV-20260711-143802-0165</t>
  </si>
  <si>
    <t>PJ-0166</t>
  </si>
  <si>
    <t>PJINV-20260711-143802-0166</t>
  </si>
  <si>
    <t>PJ-0167</t>
  </si>
  <si>
    <t>PJINV-20260711-143802-0167</t>
  </si>
  <si>
    <t>PJ-0168</t>
  </si>
  <si>
    <t>PJINV-20260711-143802-0168</t>
  </si>
  <si>
    <t>PJ-0169</t>
  </si>
  <si>
    <t>PJINV-20260711-143802-0169</t>
  </si>
  <si>
    <t>PJ-0170</t>
  </si>
  <si>
    <t>PJINV-20260711-143802-0170</t>
  </si>
  <si>
    <t>PJ-0171</t>
  </si>
  <si>
    <t>PJINV-20260711-143802-0171</t>
  </si>
  <si>
    <t>PJ-0172</t>
  </si>
  <si>
    <t>PJINV-20260711-143802-0172</t>
  </si>
  <si>
    <t>PJ-0173</t>
  </si>
  <si>
    <t>PJINV-20260711-143802-0173</t>
  </si>
  <si>
    <t>PJINV-20260801-224506-00003</t>
  </si>
  <si>
    <t>PJ-00007</t>
  </si>
  <si>
    <t>PJINV-20260801-225935-00007</t>
  </si>
  <si>
    <t>Ana Ramona Locsin Dec 16-31 PF</t>
  </si>
  <si>
    <t>Clinicians Fee- Visiting</t>
  </si>
  <si>
    <t>Virgilio Malenab Jr Dec 16-31 PF</t>
  </si>
  <si>
    <t>Janina Tayag December PF</t>
  </si>
  <si>
    <t>Clinicians Fee- Corporators</t>
  </si>
  <si>
    <t>Rosalina Ignacio December PF</t>
  </si>
  <si>
    <t>Daisy Cornejo December PF</t>
  </si>
  <si>
    <t>BIR 1601-EQ</t>
  </si>
  <si>
    <t>Alphadent Corporation tetric ceram</t>
  </si>
  <si>
    <t>St. Patrick Medical Systems Inc microbex &amp; tepe brush</t>
  </si>
  <si>
    <t>BIR 2550Q</t>
  </si>
  <si>
    <t>Value Added Tax Payable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</si>
  <si>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</si>
  <si>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</si>
  <si>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</si>
  <si>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</si>
  <si>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</si>
  <si>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</si>
  <si>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</si>
  <si>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</si>
  <si>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</si>
  <si>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</si>
  <si>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</si>
  <si>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</si>
  <si>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Government ER Share Cont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</si>
  <si>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</si>
  <si>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</si>
  <si>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</si>
  <si>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</si>
  <si>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</si>
  <si>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</si>
  <si>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</si>
  <si>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</si>
  <si>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 xml:space="preserve">Ana Ramona Locsin 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</si>
  <si>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</si>
  <si>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</si>
  <si>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</si>
  <si>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</si>
  <si>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</si>
  <si>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</si>
  <si>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</si>
  <si>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</si>
  <si>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Jyospeed Printing Services embroidery for scrubs</t>
  </si>
  <si>
    <t>Green Dental Lab Philippines Inc crown</t>
  </si>
  <si>
    <t>Ongvile For Pantry</t>
  </si>
  <si>
    <t xml:space="preserve">Cash for pettycash </t>
  </si>
  <si>
    <t>Rio Escullar cash advance</t>
  </si>
  <si>
    <t>BIR 0619-E</t>
  </si>
  <si>
    <t>Rosalina Ignacio January PF</t>
  </si>
  <si>
    <t>Daisy Cornejo January PF</t>
  </si>
  <si>
    <t>Janina Tayag January PF</t>
  </si>
  <si>
    <t>Christian Anthony Ermita -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</si>
  <si>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</si>
  <si>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</si>
  <si>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</si>
  <si>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</si>
  <si>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</si>
  <si>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</si>
  <si>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</si>
  <si>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</si>
  <si>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</si>
  <si>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</si>
  <si>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</si>
  <si>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</si>
  <si>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</si>
  <si>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</si>
  <si>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</si>
  <si>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</si>
  <si>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</si>
  <si>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</si>
  <si>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</si>
  <si>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</si>
  <si>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</si>
  <si>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</si>
  <si>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</si>
  <si>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</si>
  <si>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</si>
  <si>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</si>
  <si>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</si>
  <si>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</si>
  <si>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</si>
  <si>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</si>
  <si>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</si>
  <si>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</si>
  <si>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</si>
  <si>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</si>
  <si>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</si>
  <si>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</si>
  <si>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</si>
  <si>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</si>
  <si>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</si>
  <si>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>SJINV-20260711-160601-01819-00001</t>
  </si>
  <si>
    <t>SJ-00002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</si>
  <si>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</si>
  <si>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</si>
  <si>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</si>
  <si>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</si>
  <si>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</si>
  <si>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</si>
  <si>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</si>
  <si>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SJ-00009</t>
  </si>
  <si>
    <t>SJINV-20260711-160601-01827-00009</t>
  </si>
  <si>
    <t>SJ-00010</t>
  </si>
  <si>
    <t>SJINV-20260711-160601-01828-00010</t>
  </si>
  <si>
    <t>SJ-00011</t>
  </si>
  <si>
    <t>SJINV-20260711-160601-01829-00011</t>
  </si>
  <si>
    <t>SJ-00012</t>
  </si>
  <si>
    <t>SJINV-20260711-160601-01830-00012</t>
  </si>
  <si>
    <t>SJ-00013</t>
  </si>
  <si>
    <t>SJINV-20260711-160601-01831-00013</t>
  </si>
  <si>
    <t>SJ-00014</t>
  </si>
  <si>
    <t>SJINV-20260711-160601-01832-00014</t>
  </si>
  <si>
    <t>SJ-00015</t>
  </si>
  <si>
    <t>SJINV-20260711-160601-01833-00015</t>
  </si>
  <si>
    <t>SJ-00016</t>
  </si>
  <si>
    <t>SJINV-20260711-160601-01834-00016</t>
  </si>
  <si>
    <t>SJ-00017</t>
  </si>
  <si>
    <t>SJINV-20260711-160601-01835-00017</t>
  </si>
  <si>
    <t>SJ-00018</t>
  </si>
  <si>
    <t>SJINV-20260711-160601-01836-00018</t>
  </si>
  <si>
    <t>SJ-00019</t>
  </si>
  <si>
    <t>SJINV-20260711-160601-01837-00019</t>
  </si>
  <si>
    <t>SJ-00020</t>
  </si>
  <si>
    <t>SJINV-20260711-160601-01838-00020</t>
  </si>
  <si>
    <t>SJ-00021</t>
  </si>
  <si>
    <t>SJINV-20260711-160601-01839-00021</t>
  </si>
  <si>
    <t>SJ-00022</t>
  </si>
  <si>
    <t>SJINV-20260711-160601-01840-00022</t>
  </si>
  <si>
    <t>SJ-00023</t>
  </si>
  <si>
    <t>SJINV-20260711-160601-01841-00023</t>
  </si>
  <si>
    <t>SJ-00024</t>
  </si>
  <si>
    <t>SJINV-20260711-160601-01842-00024</t>
  </si>
  <si>
    <t>SJ-00025</t>
  </si>
  <si>
    <t>SJINV-20260711-160601-01843-00025</t>
  </si>
  <si>
    <t>SJ-00026</t>
  </si>
  <si>
    <t>SJINV-20260711-160601-01844-00026</t>
  </si>
  <si>
    <t>SJ-00027</t>
  </si>
  <si>
    <t>SJINV-20260711-160601-01845-00027</t>
  </si>
  <si>
    <t>SJ-00028</t>
  </si>
  <si>
    <t>SJINV-20260711-160601-01846-00028</t>
  </si>
  <si>
    <t>SJ-00029</t>
  </si>
  <si>
    <t>SJINV-20260711-160601-01847-00029</t>
  </si>
  <si>
    <t>SJ-00030</t>
  </si>
  <si>
    <t>SJINV-20260711-160601-01848-00030</t>
  </si>
  <si>
    <t>SJ-00031</t>
  </si>
  <si>
    <t>SJINV-20260711-160601-01849-00031</t>
  </si>
  <si>
    <t>SJ-00032</t>
  </si>
  <si>
    <t>SJINV-20260711-160601-01850-00032</t>
  </si>
  <si>
    <t>SJ-00033</t>
  </si>
  <si>
    <t>SJINV-20260711-160601-01852-00033</t>
  </si>
  <si>
    <t>SJ-00034</t>
  </si>
  <si>
    <t>SJINV-20260711-160601-01853-00034</t>
  </si>
  <si>
    <t>SJ-00035</t>
  </si>
  <si>
    <t>SJINV-20260711-160601-01856-00035</t>
  </si>
  <si>
    <t>SJ-00036</t>
  </si>
  <si>
    <t>SJINV-20260711-160601-01857-00036</t>
  </si>
  <si>
    <t>SJ-00037</t>
  </si>
  <si>
    <t>SJINV-20260711-160601-01851-00037</t>
  </si>
  <si>
    <t>SJ-00038</t>
  </si>
  <si>
    <t>SJINV-20260711-160601-01854-00038</t>
  </si>
  <si>
    <t>SJ-00039</t>
  </si>
  <si>
    <t>SJINV-20260711-160601-01858-00039</t>
  </si>
  <si>
    <t>SJ-00040</t>
  </si>
  <si>
    <t>SJINV-20260711-160601-01859-00040</t>
  </si>
  <si>
    <t>SJ-00041</t>
  </si>
  <si>
    <t>SJINV-20260711-160601-01860-00041</t>
  </si>
  <si>
    <t>SJ-00042</t>
  </si>
  <si>
    <t>SJINV-20260711-160601-01861-00042</t>
  </si>
  <si>
    <t>SJ-00043</t>
  </si>
  <si>
    <t>SJINV-20260711-160601-01862-00043</t>
  </si>
  <si>
    <t>SJ-00044</t>
  </si>
  <si>
    <t>SJINV-20260711-160601-01863-00044</t>
  </si>
  <si>
    <t>SJ-00045</t>
  </si>
  <si>
    <t>SJINV-20260711-160601-01864-00045</t>
  </si>
  <si>
    <t>SJ-00046</t>
  </si>
  <si>
    <t>SJINV-20260711-160601-01865-00046</t>
  </si>
  <si>
    <t>SJ-00047</t>
  </si>
  <si>
    <t>SJINV-20260711-160601-01866-00047</t>
  </si>
  <si>
    <t>SJ-00048</t>
  </si>
  <si>
    <t>SJINV-20260711-160601-01867-00048</t>
  </si>
  <si>
    <t>SJ-00049</t>
  </si>
  <si>
    <t>SJINV-20260711-160601-01868-00049</t>
  </si>
  <si>
    <t>SJ-00050</t>
  </si>
  <si>
    <t>SJINV-20260711-160601-01869-00050</t>
  </si>
  <si>
    <t>SJ-00051</t>
  </si>
  <si>
    <t>SJINV-20260711-160601-01870-00051</t>
  </si>
  <si>
    <t>SJ-00052</t>
  </si>
  <si>
    <t>SJINV-20260711-160601-01871-00052</t>
  </si>
  <si>
    <t>SJ-00053</t>
  </si>
  <si>
    <t>SJINV-20260711-160601-01874-00053</t>
  </si>
  <si>
    <t>SJ-00054</t>
  </si>
  <si>
    <t>SJINV-20260711-160601-01875-00054</t>
  </si>
  <si>
    <t>SJ-00055</t>
  </si>
  <si>
    <t>SJINV-20260711-160601-01877-00055</t>
  </si>
  <si>
    <t>SJ-00056</t>
  </si>
  <si>
    <t>SJINV-20260711-160601-01896-00056</t>
  </si>
  <si>
    <t>SJ-00057</t>
  </si>
  <si>
    <t>SJINV-20260711-160601-01872-00057</t>
  </si>
  <si>
    <t>SJ-00058</t>
  </si>
  <si>
    <t>SJINV-20260711-160601-01873-00058</t>
  </si>
  <si>
    <t>SJ-00059</t>
  </si>
  <si>
    <t>SJINV-20260711-160601-01876-00059</t>
  </si>
  <si>
    <t>SJ-00060</t>
  </si>
  <si>
    <t>SJINV-20260711-160601-01878-00060</t>
  </si>
  <si>
    <t>SJ-00061</t>
  </si>
  <si>
    <t>SJINV-20260711-160601-01879-00061</t>
  </si>
  <si>
    <t>SJ-00062</t>
  </si>
  <si>
    <t>SJINV-20260711-160601-01880-00062</t>
  </si>
  <si>
    <t>SJ-00063</t>
  </si>
  <si>
    <t>SJINV-20260711-160601-01881-00063</t>
  </si>
  <si>
    <t>SJ-00064</t>
  </si>
  <si>
    <t>SJINV-20260711-160601-01883-00064</t>
  </si>
  <si>
    <t>SJ-00065</t>
  </si>
  <si>
    <t>SJINV-20260711-160601-01884-00065</t>
  </si>
  <si>
    <t>SJ-00066</t>
  </si>
  <si>
    <t>SJINV-20260711-160601-01882-00066</t>
  </si>
  <si>
    <t>SJ-00067</t>
  </si>
  <si>
    <t>SJINV-20260711-160601-01886-00067</t>
  </si>
  <si>
    <t>SJ-00068</t>
  </si>
  <si>
    <t>SJINV-20260711-160601-01885-00068</t>
  </si>
  <si>
    <t>SJ-00069</t>
  </si>
  <si>
    <t>SJINV-20260711-160601-01888-00069</t>
  </si>
  <si>
    <t>SJ-00070</t>
  </si>
  <si>
    <t>SJINV-20260711-160601-01887-00070</t>
  </si>
  <si>
    <t>SJ-00071</t>
  </si>
  <si>
    <t>SJINV-20260711-160601-01890-00071</t>
  </si>
  <si>
    <t>SJ-00072</t>
  </si>
  <si>
    <t>SJINV-20260711-160601-01895-00072</t>
  </si>
  <si>
    <t>SJ-00073</t>
  </si>
  <si>
    <t>SJINV-20260711-160601-01897-00073</t>
  </si>
  <si>
    <t>SJ-00074</t>
  </si>
  <si>
    <t>SJINV-20260711-160601-01889-00074</t>
  </si>
  <si>
    <t>SJ-00075</t>
  </si>
  <si>
    <t>SJINV-20260711-160601-01891-00075</t>
  </si>
  <si>
    <t>SJ-00076</t>
  </si>
  <si>
    <t>SJINV-20260711-160601-01892-00076</t>
  </si>
  <si>
    <t>SJ-00077</t>
  </si>
  <si>
    <t>SJINV-20260711-160601-01893-00077</t>
  </si>
  <si>
    <t>SJ-00078</t>
  </si>
  <si>
    <t>SJINV-20260711-160601-01894-00078</t>
  </si>
  <si>
    <t>SJ-00079</t>
  </si>
  <si>
    <t>SJINV-20260711-160601-01898-00079</t>
  </si>
  <si>
    <t>SJ-00080</t>
  </si>
  <si>
    <t>SJINV-20260711-160601-01899-00080</t>
  </si>
  <si>
    <t>SJ-00081</t>
  </si>
  <si>
    <t>SJINV-20260711-160601-01900-00081</t>
  </si>
  <si>
    <t>SJ-00082</t>
  </si>
  <si>
    <t>SJINV-20260711-160601-01901-00082</t>
  </si>
  <si>
    <t>SJ-00083</t>
  </si>
  <si>
    <t>SJINV-20260711-160601-01903-00083</t>
  </si>
  <si>
    <t>SJ-00084</t>
  </si>
  <si>
    <t>SJINV-20260711-160601-01904-00084</t>
  </si>
  <si>
    <t>SJ-00085</t>
  </si>
  <si>
    <t>SJINV-20260711-160601-01905-00085</t>
  </si>
  <si>
    <t>SJ-00086</t>
  </si>
  <si>
    <t>SJINV-20260711-160601-01906-00086</t>
  </si>
  <si>
    <t>SJ-00087</t>
  </si>
  <si>
    <t>SJINV-20260711-160601-01907-00087</t>
  </si>
  <si>
    <t>SJ-00088</t>
  </si>
  <si>
    <t>SJINV-20260711-160601-01908-00088</t>
  </si>
  <si>
    <t>SJ-00089</t>
  </si>
  <si>
    <t>SJINV-20260711-160601-01910-00089</t>
  </si>
  <si>
    <t>SJ-00090</t>
  </si>
  <si>
    <t>SJINV-20260711-160601-01911-00090</t>
  </si>
  <si>
    <t>SJ-00091</t>
  </si>
  <si>
    <t>SJINV-20260711-160601-01912-00091</t>
  </si>
  <si>
    <t>SJ-00092</t>
  </si>
  <si>
    <t>SJINV-20260711-160601-01913-00092</t>
  </si>
  <si>
    <t>SJ-00093</t>
  </si>
  <si>
    <t>SJINV-20260711-160601-01914-00093</t>
  </si>
  <si>
    <t>SJ-00094</t>
  </si>
  <si>
    <t>SJINV-20260711-160601-01915-00094</t>
  </si>
  <si>
    <t>SJ-00095</t>
  </si>
  <si>
    <t>SJINV-20260711-160601-01916-00095</t>
  </si>
  <si>
    <t>SJ-00096</t>
  </si>
  <si>
    <t>SJINV-20260711-160601-01917-00096</t>
  </si>
  <si>
    <t>SJ-00097</t>
  </si>
  <si>
    <t>SJINV-20260711-160601-01918-00097</t>
  </si>
  <si>
    <t>SJ-00098</t>
  </si>
  <si>
    <t>SJINV-20260711-160601-01919-00098</t>
  </si>
  <si>
    <t>SJ-00099</t>
  </si>
  <si>
    <t>SJINV-20260711-160601-01920-00099</t>
  </si>
  <si>
    <t>SJ-00100</t>
  </si>
  <si>
    <t>SJINV-20260711-160601-01921-00100</t>
  </si>
  <si>
    <t>SJ-00101</t>
  </si>
  <si>
    <t>SJINV-20260711-160601-01922-00101</t>
  </si>
  <si>
    <t>SJ-00102</t>
  </si>
  <si>
    <t>SJINV-20260711-160601-01923-00102</t>
  </si>
  <si>
    <t>SJ-00103</t>
  </si>
  <si>
    <t>SJINV-20260711-160601-01925-00103</t>
  </si>
  <si>
    <t>SJ-00104</t>
  </si>
  <si>
    <t>SJINV-20260711-160601-01928-00104</t>
  </si>
  <si>
    <t>SJ-00105</t>
  </si>
  <si>
    <t>SJINV-20260711-160601-01927-00105</t>
  </si>
  <si>
    <t>SJ-00106</t>
  </si>
  <si>
    <t>SJINV-20260711-160601-01929-00106</t>
  </si>
  <si>
    <t>SJ-00107</t>
  </si>
  <si>
    <t>SJINV-20260711-160601-01930-00107</t>
  </si>
  <si>
    <t>SJ-00108</t>
  </si>
  <si>
    <t>SJINV-20260711-160601-01931-00108</t>
  </si>
  <si>
    <t>SJ-00109</t>
  </si>
  <si>
    <t>SJINV-20260711-160601-01932-00109</t>
  </si>
  <si>
    <t>SJ-00110</t>
  </si>
  <si>
    <t>SJINV-20260711-160601-01933-00110</t>
  </si>
  <si>
    <t>SJ-00111</t>
  </si>
  <si>
    <t>SJINV-20260711-160601-01935-00111</t>
  </si>
  <si>
    <t>SJ-00112</t>
  </si>
  <si>
    <t>SJINV-20260711-160601-01936-00112</t>
  </si>
  <si>
    <t>SJ-00113</t>
  </si>
  <si>
    <t>SJINV-20260711-160601-01937-00113</t>
  </si>
  <si>
    <t>SJ-00114</t>
  </si>
  <si>
    <t>SJINV-20260711-160601-01938-00114</t>
  </si>
  <si>
    <t>SJ-00115</t>
  </si>
  <si>
    <t>SJINV-20260711-160601-01939-00115</t>
  </si>
  <si>
    <t>SJ-00116</t>
  </si>
  <si>
    <t>SJINV-20260711-160601-01934-00116</t>
  </si>
  <si>
    <t>SJ-00117</t>
  </si>
  <si>
    <t>SJINV-20260711-160601-01940-00117</t>
  </si>
  <si>
    <t>SJ-00118</t>
  </si>
  <si>
    <t>SJINV-20260711-160601-01941-00118</t>
  </si>
  <si>
    <t>SJ-00119</t>
  </si>
  <si>
    <t>SJINV-20260711-160601-01942-00119</t>
  </si>
  <si>
    <t>SJ-00120</t>
  </si>
  <si>
    <t>SJINV-20260711-160601-01944-00120</t>
  </si>
  <si>
    <t>SJ-00121</t>
  </si>
  <si>
    <t>SJINV-20260711-160601-01943-00121</t>
  </si>
  <si>
    <t>SJ-00122</t>
  </si>
  <si>
    <t>SJINV-20260711-160601-01945-00122</t>
  </si>
  <si>
    <t>SJ-00123</t>
  </si>
  <si>
    <t>SJINV-20260711-160601-01946-00123</t>
  </si>
  <si>
    <t>SJ-00124</t>
  </si>
  <si>
    <t>SJINV-20260711-160601-01947-00124</t>
  </si>
  <si>
    <t>SJ-00125</t>
  </si>
  <si>
    <t>SJINV-20260711-160601-01948-00125</t>
  </si>
  <si>
    <t>SJ-00126</t>
  </si>
  <si>
    <t>SJINV-20260711-160601-01949-00126</t>
  </si>
  <si>
    <t>SJ-00127</t>
  </si>
  <si>
    <t>SJINV-20260711-160601-01950-00127</t>
  </si>
  <si>
    <t>SJ-00128</t>
  </si>
  <si>
    <t>SJINV-20260711-160601-01951-00128</t>
  </si>
  <si>
    <t>SJ-00129</t>
  </si>
  <si>
    <t>SJINV-20260711-160601-01952-00129</t>
  </si>
  <si>
    <t>SJ-00130</t>
  </si>
  <si>
    <t>SJINV-20260711-160601-01953-00130</t>
  </si>
  <si>
    <t>SJ-00131</t>
  </si>
  <si>
    <t>SJINV-20260711-160601-01954-00131</t>
  </si>
  <si>
    <t>SJ-00132</t>
  </si>
  <si>
    <t>SJINV-20260711-160601-01955-00132</t>
  </si>
  <si>
    <t>SJ-00133</t>
  </si>
  <si>
    <t>SJINV-20260711-160601-01956-00133</t>
  </si>
  <si>
    <t>SJ-00134</t>
  </si>
  <si>
    <t>SJINV-20260711-160601-01957-00134</t>
  </si>
  <si>
    <t>SJ-00135</t>
  </si>
  <si>
    <t>SJINV-20260711-160601-01959-00135</t>
  </si>
  <si>
    <t>SJ-00136</t>
  </si>
  <si>
    <t>SJINV-20260711-160601-01961-00136</t>
  </si>
  <si>
    <t>SJ-00137</t>
  </si>
  <si>
    <t>SJINV-20260711-160601-01960-00137</t>
  </si>
  <si>
    <t>SJ-00138</t>
  </si>
  <si>
    <t>SJINV-20260711-160601-01962-00138</t>
  </si>
  <si>
    <t>SJ-00139</t>
  </si>
  <si>
    <t>SJINV-20260711-160601-01964-00139</t>
  </si>
  <si>
    <t>SJ-00140</t>
  </si>
  <si>
    <t>SJINV-20260711-160601-01965-00140</t>
  </si>
  <si>
    <t>SJ-00141</t>
  </si>
  <si>
    <t>SJINV-20260711-160601-01967-00141</t>
  </si>
  <si>
    <t>SJ-00142</t>
  </si>
  <si>
    <t>SJINV-20260711-160601-01963-00142</t>
  </si>
  <si>
    <t>SJ-00143</t>
  </si>
  <si>
    <t>SJINV-20260711-160601-01966-00143</t>
  </si>
  <si>
    <t>SJ-00144</t>
  </si>
  <si>
    <t>SJINV-20260711-160601-01968-00144</t>
  </si>
  <si>
    <t>SJ-00145</t>
  </si>
  <si>
    <t>SJINV-20260711-160601-01969-00145</t>
  </si>
  <si>
    <t>SJ-00146</t>
  </si>
  <si>
    <t>SJINV-20260711-160601-01970-00146</t>
  </si>
  <si>
    <t>SJ-00147</t>
  </si>
  <si>
    <t>SJINV-20260711-160601-01971-00147</t>
  </si>
  <si>
    <t>SJ-00148</t>
  </si>
  <si>
    <t>SJINV-20260711-160601-01972-00148</t>
  </si>
  <si>
    <t>SJ-00149</t>
  </si>
  <si>
    <t>SJINV-20260711-160601-01973-00149</t>
  </si>
  <si>
    <t>SJ-00150</t>
  </si>
  <si>
    <t>SJINV-20260711-160601-01974-00150</t>
  </si>
  <si>
    <t>SJ-00151</t>
  </si>
  <si>
    <t>SJINV-20260711-160601-01975-00151</t>
  </si>
  <si>
    <t>SJ-00152</t>
  </si>
  <si>
    <t>SJINV-20260711-160601-01976-00152</t>
  </si>
  <si>
    <t>SJ-00153</t>
  </si>
  <si>
    <t>SJINV-20260711-160601-01977-00153</t>
  </si>
  <si>
    <t>SJ-00154</t>
  </si>
  <si>
    <t>SJINV-20260711-160601-01978-00154</t>
  </si>
  <si>
    <t>SJ-00155</t>
  </si>
  <si>
    <t>SJINV-20260711-160601-01979-00155</t>
  </si>
  <si>
    <t>SJ-00156</t>
  </si>
  <si>
    <t>SJINV-20260711-160601-01980-00156</t>
  </si>
  <si>
    <t>SJ-00157</t>
  </si>
  <si>
    <t>SJINV-20260711-160601-01983-00157</t>
  </si>
  <si>
    <t>SJ-00158</t>
  </si>
  <si>
    <t>SJINV-20260711-160601-01981-00158</t>
  </si>
  <si>
    <t>SJ-00159</t>
  </si>
  <si>
    <t>SJINV-20260711-160601-01982-00159</t>
  </si>
  <si>
    <t>SJ-00160</t>
  </si>
  <si>
    <t>SJINV-20260711-160601-01985-00160</t>
  </si>
  <si>
    <t>SJ-00161</t>
  </si>
  <si>
    <t>SJINV-20260711-160601-01984-00161</t>
  </si>
  <si>
    <t>SJ-00162</t>
  </si>
  <si>
    <t>SJINV-20260711-160601-01986-00162</t>
  </si>
  <si>
    <t>SJ-00163</t>
  </si>
  <si>
    <t>SJINV-20260711-160601-01987-00163</t>
  </si>
  <si>
    <t>SJ-00164</t>
  </si>
  <si>
    <t>SJINV-20260711-160601-01988-00164</t>
  </si>
  <si>
    <t>SJ-00165</t>
  </si>
  <si>
    <t>SJINV-20260711-160601-01989-00165</t>
  </si>
  <si>
    <t>SJ-00166</t>
  </si>
  <si>
    <t>SJINV-20260711-160601-01990-00166</t>
  </si>
  <si>
    <t>SJ-00167</t>
  </si>
  <si>
    <t>SJINV-20260711-160601-01991-00167</t>
  </si>
  <si>
    <t>SJ-00168</t>
  </si>
  <si>
    <t>SJINV-20260711-160601-01992-00168</t>
  </si>
  <si>
    <t>SJ-00169</t>
  </si>
  <si>
    <t>SJINV-20260711-160601-01993-00169</t>
  </si>
  <si>
    <t>SJ-00170</t>
  </si>
  <si>
    <t>SJINV-20260711-160601-01994-00170</t>
  </si>
  <si>
    <t>SJ-00171</t>
  </si>
  <si>
    <t>SJINV-20260711-160601-01995-00171</t>
  </si>
  <si>
    <t>SJ-00172</t>
  </si>
  <si>
    <t>SJINV-20260711-160601-01996-00172</t>
  </si>
  <si>
    <t>SJ-00173</t>
  </si>
  <si>
    <t>SJINV-20260711-160601-01997-00173</t>
  </si>
  <si>
    <t>SJ-00174</t>
  </si>
  <si>
    <t>SJINV-20260711-160601-01998-00174</t>
  </si>
  <si>
    <t>SJ-00175</t>
  </si>
  <si>
    <t>SJINV-20260711-160601-02051-00175</t>
  </si>
  <si>
    <t>SJ-00176</t>
  </si>
  <si>
    <t>SJINV-20260711-160601-02052-00176</t>
  </si>
  <si>
    <t>SJ-00177</t>
  </si>
  <si>
    <t>SJINV-20260711-160601-01999-00177</t>
  </si>
  <si>
    <t>SJ-00178</t>
  </si>
  <si>
    <t>SJINV-20260711-160601-02000-00178</t>
  </si>
  <si>
    <t>SJ-00179</t>
  </si>
  <si>
    <t>SJINV-20260711-160601-02053-00179</t>
  </si>
  <si>
    <t>SJ-00180</t>
  </si>
  <si>
    <t>SJINV-20260711-160601-02001-00180</t>
  </si>
  <si>
    <t>SJ-00181</t>
  </si>
  <si>
    <t>SJINV-20260711-160601-02002-00181</t>
  </si>
  <si>
    <t>SJ-00182</t>
  </si>
  <si>
    <t>SJINV-20260711-160601-02003-00182</t>
  </si>
  <si>
    <t>SJ-00183</t>
  </si>
  <si>
    <t>SJINV-20260711-160601-02004-00183</t>
  </si>
  <si>
    <t>SJ-00184</t>
  </si>
  <si>
    <t>SJINV-20260711-160601-02005-00184</t>
  </si>
  <si>
    <t>SJ-00185</t>
  </si>
  <si>
    <t>SJINV-20260711-160601-02006-00185</t>
  </si>
  <si>
    <t>SJ-00186</t>
  </si>
  <si>
    <t>SJINV-20260711-160601-02007-00186</t>
  </si>
  <si>
    <t>SJ-00187</t>
  </si>
  <si>
    <t>SJINV-20260711-160601-02009-00187</t>
  </si>
  <si>
    <t>SJ-00188</t>
  </si>
  <si>
    <t>SJINV-20260711-160601-02010-00188</t>
  </si>
  <si>
    <t>SJ-00189</t>
  </si>
  <si>
    <t>SJINV-20260711-160601-02012-00189</t>
  </si>
  <si>
    <t>SJ-00190</t>
  </si>
  <si>
    <t>SJINV-20260711-160601-02013-00190</t>
  </si>
  <si>
    <t>SJ-00191</t>
  </si>
  <si>
    <t>SJINV-20260711-160601-02011-00191</t>
  </si>
  <si>
    <t>SJ-00192</t>
  </si>
  <si>
    <t>SJINV-20260711-160601-02017-00192</t>
  </si>
  <si>
    <t>SJ-00193</t>
  </si>
  <si>
    <t>SJINV-20260711-160601-02019-00193</t>
  </si>
  <si>
    <t>SJ-00194</t>
  </si>
  <si>
    <t>SJINV-20260711-160601-02014-00194</t>
  </si>
  <si>
    <t>SJ-00195</t>
  </si>
  <si>
    <t>SJINV-20260711-160601-02015-00195</t>
  </si>
  <si>
    <t>SJ-00196</t>
  </si>
  <si>
    <t>SJINV-20260711-160601-02018-00196</t>
  </si>
  <si>
    <t>SJ-00197</t>
  </si>
  <si>
    <t>SJINV-20260711-160601-02016-00197</t>
  </si>
  <si>
    <t>SJ-00198</t>
  </si>
  <si>
    <t>SJINV-20260711-160601-02020-00198</t>
  </si>
  <si>
    <t>SJ-00199</t>
  </si>
  <si>
    <t>SJINV-20260711-160601-02021-00199</t>
  </si>
  <si>
    <t>SJ-00200</t>
  </si>
  <si>
    <t>SJINV-20260711-160601-02022-00200</t>
  </si>
  <si>
    <t>SJ-00201</t>
  </si>
  <si>
    <t>SJINV-20260711-160601-02023-00201</t>
  </si>
  <si>
    <t>SJ-00202</t>
  </si>
  <si>
    <t>SJINV-20260711-160601-02026-00202</t>
  </si>
  <si>
    <t>SJ-00203</t>
  </si>
  <si>
    <t>SJINV-20260711-160601-02025-00203</t>
  </si>
  <si>
    <t>SJ-00204</t>
  </si>
  <si>
    <t>SJINV-20260711-160601-02024-00204</t>
  </si>
  <si>
    <t>SJ-00205</t>
  </si>
  <si>
    <t>SJINV-20260711-160601-02028-00205</t>
  </si>
  <si>
    <t>SJ-00206</t>
  </si>
  <si>
    <t>SJINV-20260711-160601-02031-00206</t>
  </si>
  <si>
    <t>SJ-00207</t>
  </si>
  <si>
    <t>SJINV-20260711-160601-02030-00207</t>
  </si>
  <si>
    <t>SJ-00208</t>
  </si>
  <si>
    <t>SJINV-20260711-160601-02033-00208</t>
  </si>
  <si>
    <t>SJ-00209</t>
  </si>
  <si>
    <t>SJINV-20260711-160601-02032-00209</t>
  </si>
  <si>
    <t>SJ-00210</t>
  </si>
  <si>
    <t>SJINV-20260711-160601-02027-00210</t>
  </si>
  <si>
    <t>SJ-00211</t>
  </si>
  <si>
    <t>SJINV-20260711-160601-02034-00211</t>
  </si>
  <si>
    <t>SJ-00212</t>
  </si>
  <si>
    <t>SJINV-20260711-160601-02035-00212</t>
  </si>
  <si>
    <t>SJ-00213</t>
  </si>
  <si>
    <t>SJINV-20260711-160601-02036-00213</t>
  </si>
  <si>
    <t>SJ-00214</t>
  </si>
  <si>
    <t>SJINV-20260711-160601-02037-00214</t>
  </si>
  <si>
    <t>SJ-00215</t>
  </si>
  <si>
    <t>SJINV-20260711-160601-02038-00215</t>
  </si>
  <si>
    <t>SJ-00216</t>
  </si>
  <si>
    <t>SJINV-20260711-160601-02039-00216</t>
  </si>
  <si>
    <t>SJ-00217</t>
  </si>
  <si>
    <t>SJINV-20260711-160601-02040-00217</t>
  </si>
  <si>
    <t>SJ-00218</t>
  </si>
  <si>
    <t>SJINV-20260711-160601-02041-00218</t>
  </si>
  <si>
    <t>SJ-00219</t>
  </si>
  <si>
    <t>SJINV-20260711-160601-02042-00219</t>
  </si>
  <si>
    <t>SJ-00220</t>
  </si>
  <si>
    <t>SJINV-20260711-160601-02043-00220</t>
  </si>
  <si>
    <t>SJ-00221</t>
  </si>
  <si>
    <t>SJINV-20260711-160601-02044-00221</t>
  </si>
  <si>
    <t>SJ-00222</t>
  </si>
  <si>
    <t>SJINV-20260711-160601-02045-00222</t>
  </si>
  <si>
    <t>SJ-00223</t>
  </si>
  <si>
    <t>SJINV-20260711-160601-02046-00223</t>
  </si>
  <si>
    <t>SJ-00224</t>
  </si>
  <si>
    <t>SJINV-20260711-160601-02047-00224</t>
  </si>
  <si>
    <t>SJ-00225</t>
  </si>
  <si>
    <t>SJINV-20260711-160601-02048-00225</t>
  </si>
  <si>
    <t>SJ-00226</t>
  </si>
  <si>
    <t>SJINV-20260711-160601-02056-00226</t>
  </si>
  <si>
    <t>SJ-00227</t>
  </si>
  <si>
    <t>SJINV-20260711-160601-02054-00227</t>
  </si>
  <si>
    <t>SJ-00228</t>
  </si>
  <si>
    <t>SJINV-20260711-160601-02050-00228</t>
  </si>
  <si>
    <t>SJ-00229</t>
  </si>
  <si>
    <t>SJINV-20260711-160601-02049-00229</t>
  </si>
  <si>
    <t>SJ-00230</t>
  </si>
  <si>
    <t>SJINV-20260711-160601-02055-00230</t>
  </si>
  <si>
    <t>SJ-00231</t>
  </si>
  <si>
    <t>SJINV-20260711-160601-02057-00231</t>
  </si>
  <si>
    <t>SJ-00232</t>
  </si>
  <si>
    <t>SJINV-20260711-160601-02058-00232</t>
  </si>
  <si>
    <t>SJ-00233</t>
  </si>
  <si>
    <t>SJINV-20260711-160601-02059-00233</t>
  </si>
  <si>
    <t>SJ-00234</t>
  </si>
  <si>
    <t>SJINV-20260711-160601-02060-00234</t>
  </si>
  <si>
    <t>SJ-00235</t>
  </si>
  <si>
    <t>SJINV-20260711-160601-02063-00235</t>
  </si>
  <si>
    <t>SJ-00236</t>
  </si>
  <si>
    <t>SJINV-20260711-160601-02065-00236</t>
  </si>
  <si>
    <t>SJ-00237</t>
  </si>
  <si>
    <t>SJINV-20260711-160601-02068-00237</t>
  </si>
  <si>
    <t>SJ-00238</t>
  </si>
  <si>
    <t>SJINV-20260711-160601-02069-00238</t>
  </si>
  <si>
    <t>SJ-00239</t>
  </si>
  <si>
    <t>SJINV-20260711-160601-02062-00239</t>
  </si>
  <si>
    <t>SJ-00240</t>
  </si>
  <si>
    <t>SJINV-20260711-160601-02064-00240</t>
  </si>
  <si>
    <t>SJ-00241</t>
  </si>
  <si>
    <t>SJINV-20260711-160601-02066-00241</t>
  </si>
  <si>
    <t>SJ-00242</t>
  </si>
  <si>
    <t>SJINV-20260711-160601-02067-00242</t>
  </si>
  <si>
    <t>SJ-00243</t>
  </si>
  <si>
    <t>SJINV-20260711-160601-02070-00243</t>
  </si>
  <si>
    <t>SJ-00244</t>
  </si>
  <si>
    <t>SJINV-20260711-160601-02071-00244</t>
  </si>
  <si>
    <t>SJ-00245</t>
  </si>
  <si>
    <t>SJINV-20260711-160601-02073-00245</t>
  </si>
  <si>
    <t>SJ-00246</t>
  </si>
  <si>
    <t>SJINV-20260711-160601-02074-00246</t>
  </si>
  <si>
    <t>SJ-00247</t>
  </si>
  <si>
    <t>SJINV-20260711-160601-02077-00247</t>
  </si>
  <si>
    <t>SJ-00248</t>
  </si>
  <si>
    <t>SJINV-20260711-160601-02079-00248</t>
  </si>
  <si>
    <t>SJ-00249</t>
  </si>
  <si>
    <t>SJINV-20260711-160601-02080-00249</t>
  </si>
  <si>
    <t>SJ-00250</t>
  </si>
  <si>
    <t>SJINV-20260711-160601-02075-00250</t>
  </si>
  <si>
    <t>SJ-00251</t>
  </si>
  <si>
    <t>SJINV-20260711-160601-02076-00251</t>
  </si>
  <si>
    <t>SJ-00252</t>
  </si>
  <si>
    <t>SJINV-20260711-160601-02078-00252</t>
  </si>
  <si>
    <t>SJ-00253</t>
  </si>
  <si>
    <t>SJINV-20260711-160601-02082-00253</t>
  </si>
  <si>
    <t>SJ-00254</t>
  </si>
  <si>
    <t>SJINV-20260711-160601-02083-00254</t>
  </si>
  <si>
    <t>SJ-00255</t>
  </si>
  <si>
    <t>SJINV-20260711-160601-02081-00255</t>
  </si>
  <si>
    <t>SJ-00256</t>
  </si>
  <si>
    <t>SJINV-20260711-160601-02084-00256</t>
  </si>
  <si>
    <t>SJ-00257</t>
  </si>
  <si>
    <t>SJINV-20260711-160601-02085-00257</t>
  </si>
  <si>
    <t>SJ-00258</t>
  </si>
  <si>
    <t>SJINV-20260711-160601-02086-00258</t>
  </si>
  <si>
    <t>SJ-00259</t>
  </si>
  <si>
    <t>SJINV-20260711-160601-02087-00259</t>
  </si>
  <si>
    <t>SJ-00260</t>
  </si>
  <si>
    <t>SJINV-20260711-160601-02088-00260</t>
  </si>
  <si>
    <t>SJ-00261</t>
  </si>
  <si>
    <t>SJINV-20260711-160601-02089-00261</t>
  </si>
  <si>
    <t>SJ-00262</t>
  </si>
  <si>
    <t>SJINV-20260711-160601-02091-00262</t>
  </si>
  <si>
    <t>SJ-00263</t>
  </si>
  <si>
    <t>SJINV-20260711-160601-02090-00263</t>
  </si>
  <si>
    <t>SJ-00264</t>
  </si>
  <si>
    <t>SJINV-20260711-160601-02092-00264</t>
  </si>
  <si>
    <t>SJ-00265</t>
  </si>
  <si>
    <t>SJINV-20260711-160601-02093-00265</t>
  </si>
  <si>
    <t>SJ-00266</t>
  </si>
  <si>
    <t>SJINV-20260711-160601-02095-00266</t>
  </si>
  <si>
    <t>SJ-00267</t>
  </si>
  <si>
    <t>SJINV-20260711-160601-02096-00267</t>
  </si>
  <si>
    <t>SJ-00268</t>
  </si>
  <si>
    <t>SJINV-20260711-160601-02098-00268</t>
  </si>
  <si>
    <t>SJ-00269</t>
  </si>
  <si>
    <t>SJINV-20260711-160601-02094-00269</t>
  </si>
  <si>
    <t>SJ-00270</t>
  </si>
  <si>
    <t>SJINV-20260711-160601-02100-00270</t>
  </si>
  <si>
    <t>SJ-00271</t>
  </si>
  <si>
    <t>SJINV-20260711-160601-02097-00271</t>
  </si>
  <si>
    <t>SJ-00272</t>
  </si>
  <si>
    <t>SJINV-20260711-160601-02102-00272</t>
  </si>
  <si>
    <t>SJ-00273</t>
  </si>
  <si>
    <t>SJINV-20260711-160601-02099-00273</t>
  </si>
  <si>
    <t>SJ-00274</t>
  </si>
  <si>
    <t>SJINV-20260711-160601-02104-00274</t>
  </si>
  <si>
    <t>SJ-00275</t>
  </si>
  <si>
    <t>SJINV-20260711-160601-02105-00275</t>
  </si>
  <si>
    <t>SJ-00276</t>
  </si>
  <si>
    <t>SJINV-20260711-160601-02106-00276</t>
  </si>
  <si>
    <t>SJ-00277</t>
  </si>
  <si>
    <t>SJINV-20260711-160601-02107-00277</t>
  </si>
  <si>
    <t>SJ-00278</t>
  </si>
  <si>
    <t>SJINV-20260711-160601-02108-00278</t>
  </si>
  <si>
    <t>SJ-00279</t>
  </si>
  <si>
    <t>SJINV-20260711-160601-02109-00279</t>
  </si>
  <si>
    <t>SJ-00280</t>
  </si>
  <si>
    <t>SJINV-20260711-160601-02110-00280</t>
  </si>
  <si>
    <t>SJ-00281</t>
  </si>
  <si>
    <t>SJINV-20260711-160601-02111-00281</t>
  </si>
  <si>
    <t>SJ-00282</t>
  </si>
  <si>
    <t>SJINV-20260711-160601-02112-00282</t>
  </si>
  <si>
    <t>SJ-00283</t>
  </si>
  <si>
    <t>SJINV-20260711-160601-02113-00283</t>
  </si>
  <si>
    <t>SJ-00284</t>
  </si>
  <si>
    <t>SJINV-20260711-160601-02115-00284</t>
  </si>
  <si>
    <t>SJ-00285</t>
  </si>
  <si>
    <t>SJINV-20260711-160601-02116-00285</t>
  </si>
  <si>
    <t>SJ-00286</t>
  </si>
  <si>
    <t>SJINV-20260711-160601-02114-00286</t>
  </si>
  <si>
    <t>SJ-00287</t>
  </si>
  <si>
    <t>SJINV-20260711-160601-02117-00287</t>
  </si>
  <si>
    <t>SJ-00288</t>
  </si>
  <si>
    <t>SJINV-20260711-160601-02118-00288</t>
  </si>
  <si>
    <t>SJ-00289</t>
  </si>
  <si>
    <t>SJINV-20260711-160601-02119-00289</t>
  </si>
  <si>
    <t>SJ-00290</t>
  </si>
  <si>
    <t>SJINV-20260711-160601-02120-00290</t>
  </si>
  <si>
    <t>SJ-00291</t>
  </si>
  <si>
    <t>SJINV-20260711-160601-02121-00291</t>
  </si>
  <si>
    <t>SJ-00292</t>
  </si>
  <si>
    <t>SJINV-20260711-160601-02122-00292</t>
  </si>
  <si>
    <t>SJ-00293</t>
  </si>
  <si>
    <t>SJINV-20260711-160601-02123-00293</t>
  </si>
  <si>
    <t>SJ-00294</t>
  </si>
  <si>
    <t>SJINV-20260711-160601-02125-00294</t>
  </si>
  <si>
    <t>SJ-00295</t>
  </si>
  <si>
    <t>SJINV-20260711-160601-02124-00295</t>
  </si>
  <si>
    <t>SJ-00296</t>
  </si>
  <si>
    <t>SJINV-20260711-160601-02126-00296</t>
  </si>
  <si>
    <t>SJ-00297</t>
  </si>
  <si>
    <t>SJINV-20260711-160601-02127-00297</t>
  </si>
  <si>
    <t>SJ-00298</t>
  </si>
  <si>
    <t>SJINV-20260711-160601-02128-00298</t>
  </si>
  <si>
    <t>SJ-00299</t>
  </si>
  <si>
    <t>SJINV-20260711-160601-02130-00299</t>
  </si>
  <si>
    <t>SJ-00300</t>
  </si>
  <si>
    <t>SJINV-20260711-160601-02131-00300</t>
  </si>
  <si>
    <t>SJ-00301</t>
  </si>
  <si>
    <t>SJINV-20260711-160601-02129-00301</t>
  </si>
  <si>
    <t>SJ-00302</t>
  </si>
  <si>
    <t>SJINV-20260711-160601-02133-00302</t>
  </si>
  <si>
    <t>SJ-00303</t>
  </si>
  <si>
    <t>SJINV-20260711-160601-02008-00303</t>
  </si>
  <si>
    <t>SAMPLE COMPANY</t>
  </si>
  <si>
    <t>SAMPLE ADDRESS</t>
  </si>
  <si>
    <t>SAMPLE ENTRY</t>
  </si>
  <si>
    <t>Sales Invoice #</t>
  </si>
  <si>
    <t>v8.1 COA Mapping Decision — 5 GJ labels (6,154.00) to 46-account COA</t>
  </si>
  <si>
    <t>HOLD lifted by documented mapping (v8.1_MANIFEST.json + fix-plan Part A F7).</t>
  </si>
  <si>
    <t>Source label (GJ)</t>
  </si>
  <si>
    <t>D/C</t>
  </si>
  <si>
    <t>Mapped GL account</t>
  </si>
  <si>
    <t>Basis</t>
  </si>
  <si>
    <t>Status</t>
  </si>
  <si>
    <t>Medical Equipment</t>
  </si>
  <si>
    <t>credit</t>
  </si>
  <si>
    <t>depreciation credit leg</t>
  </si>
  <si>
    <t>MAPPED v8.1</t>
  </si>
  <si>
    <t>debit</t>
  </si>
  <si>
    <t>consumables bucket</t>
  </si>
  <si>
    <t>immaterial bank fee</t>
  </si>
  <si>
    <t>immaterial charge</t>
  </si>
  <si>
    <t>Total mapped: 6,154.00. Unmapped after: 0.00.</t>
  </si>
  <si>
    <t>GL_AUDIT — engine appends one row per ValidateGLConsistency run</t>
  </si>
  <si>
    <t>Timestamp</t>
  </si>
  <si>
    <t>Summary</t>
  </si>
  <si>
    <t>Detail</t>
  </si>
  <si>
    <t>2026-09-28 19:09:43Z</t>
  </si>
  <si>
    <t>v8.0 BASELINE</t>
  </si>
  <si>
    <t>v8.0 | CDJ+CRJ+GJ | Debit=256,145.75 | Credit=256,145.75 | Unmapped=6,154.00 | HOLD</t>
  </si>
  <si>
    <t>5 GJ labels on HOLD per fix-plan Part A F7 (pre-v8.1 state)</t>
  </si>
  <si>
    <t>v8.1 MAPPED</t>
  </si>
  <si>
    <t>v8.1b | 5 labels mapped (6,154.00) | Unmapped=0.00 expected | run RefreshAllGL(2026)</t>
  </si>
  <si>
    <t>Medical Equipment-&gt;Dental Equipment; Cost of Revenue/Supplies-&gt;Clinic Material and Supplies; Bank Charge/Charges-&gt;Miscellaneous</t>
  </si>
  <si>
    <t>GL_V8_CALC skeleton — overwritten by BuildV8CalcSheet(2026). Expect 552 rows (46x12).</t>
  </si>
  <si>
    <t>Account Title</t>
  </si>
  <si>
    <t>Month</t>
  </si>
  <si>
    <t>Communication</t>
  </si>
  <si>
    <t>PNV-00004</t>
  </si>
  <si>
    <t>PNVINV-20260929-100627-00004</t>
  </si>
  <si>
    <t>Inserted Non-Vat Row 9 | EWT: 0 | 9/29/2026 10:06:27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</si>
</sst>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#,##0_ ;\-#,##0\ "/>
    <numFmt numFmtId="165" formatCode="_-* #,##0.00_-;\-* #,##0.00_-;_-* &quot;-&quot;??_-;_-@"/>
    <numFmt numFmtId="166" formatCode="#,##0.00;\(#,##0.00\)"/>
    <numFmt numFmtId="167" formatCode="yyyy\-mm\-dd"/>
    <numFmt numFmtId="168" formatCode="d/m/yyyy"/>
    <numFmt numFmtId="169" formatCode="[$-3409]dd\-mmm\-yy"/>
    <numFmt numFmtId="170" formatCode="00000"/>
    <numFmt numFmtId="171" formatCode="[$-10464]m/d/yy"/>
    <numFmt numFmtId="172" formatCode="_-* #,##0.00_-;\-* #,##0.00_-;_-* &quot;-&quot;??_-;_-@_-"/>
  </numFmts>
  <fonts count="6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  <font>
      <b/>
      <sz val="12"/>
      <color rgb="FF1F3864"/>
      <name val="Calibri"/>
    </font>
    <font>
      <b/>
      <sz val="10"/>
      <color rgb="FFFFFFFF"/>
      <name val="Calibri"/>
    </font>
    <font>
      <b/>
      <sz val="11"/>
      <name val="Calibri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</fills>
  <borders count="9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2">
    <xf numFmtId="0" fontId="0" fillId="0" borderId="3"/>
    <xf numFmtId="43" fontId="43" fillId="0" borderId="3"/>
  </cellStyleXfs>
  <cellXfs count="612">
    <xf numFmtId="0" fontId="0" fillId="0" borderId="0" xfId="0" applyBorder="1"/>
    <xf numFmtId="49" fontId="6" fillId="0" borderId="7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9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horizontal="center" vertical="center"/>
    </xf>
    <xf numFmtId="165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165" fontId="13" fillId="2" borderId="7" xfId="0" quotePrefix="1" applyNumberFormat="1" applyFont="1" applyFill="1" applyBorder="1" applyAlignment="1">
      <alignment horizontal="center" vertical="center"/>
    </xf>
    <xf numFmtId="165" fontId="13" fillId="2" borderId="7" xfId="0" quotePrefix="1" applyNumberFormat="1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vertical="center"/>
    </xf>
    <xf numFmtId="165" fontId="13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vertical="center"/>
    </xf>
    <xf numFmtId="165" fontId="13" fillId="2" borderId="9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vertical="center"/>
    </xf>
    <xf numFmtId="0" fontId="13" fillId="2" borderId="9" xfId="0" applyFont="1" applyFill="1" applyBorder="1" applyAlignment="1">
      <alignment horizontal="center" vertical="center"/>
    </xf>
    <xf numFmtId="165" fontId="13" fillId="2" borderId="9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5" fontId="20" fillId="0" borderId="0" xfId="0" applyNumberFormat="1" applyFont="1" applyBorder="1"/>
    <xf numFmtId="165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4" fontId="22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/>
    </xf>
    <xf numFmtId="164" fontId="23" fillId="0" borderId="13" xfId="0" applyNumberFormat="1" applyFont="1" applyBorder="1" applyAlignment="1">
      <alignment horizontal="center" vertical="center"/>
    </xf>
    <xf numFmtId="164" fontId="23" fillId="0" borderId="14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 wrapText="1"/>
    </xf>
    <xf numFmtId="164" fontId="22" fillId="0" borderId="14" xfId="0" applyNumberFormat="1" applyFont="1" applyBorder="1" applyAlignment="1">
      <alignment horizontal="left" vertical="center" wrapText="1"/>
    </xf>
    <xf numFmtId="164" fontId="22" fillId="0" borderId="15" xfId="0" applyNumberFormat="1" applyFont="1" applyBorder="1" applyAlignment="1">
      <alignment horizontal="center" vertical="center"/>
    </xf>
    <xf numFmtId="165" fontId="22" fillId="0" borderId="18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left" vertical="center" wrapText="1"/>
    </xf>
    <xf numFmtId="165" fontId="22" fillId="0" borderId="20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/>
    <xf numFmtId="4" fontId="13" fillId="2" borderId="1" xfId="0" applyNumberFormat="1" applyFont="1" applyFill="1" applyBorder="1"/>
    <xf numFmtId="167" fontId="24" fillId="0" borderId="16" xfId="0" applyNumberFormat="1" applyFont="1" applyBorder="1" applyAlignment="1">
      <alignment horizontal="center" vertical="center"/>
    </xf>
    <xf numFmtId="1" fontId="13" fillId="0" borderId="7" xfId="0" quotePrefix="1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/>
    </xf>
    <xf numFmtId="166" fontId="13" fillId="0" borderId="18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left" vertical="center" wrapText="1"/>
    </xf>
    <xf numFmtId="166" fontId="13" fillId="0" borderId="20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 applyAlignment="1">
      <alignment horizontal="left" vertical="center"/>
    </xf>
    <xf numFmtId="166" fontId="13" fillId="0" borderId="21" xfId="0" applyNumberFormat="1" applyFont="1" applyBorder="1" applyAlignment="1">
      <alignment horizontal="center" vertical="center"/>
    </xf>
    <xf numFmtId="166" fontId="13" fillId="0" borderId="5" xfId="0" applyNumberFormat="1" applyFont="1" applyBorder="1" applyAlignment="1">
      <alignment horizontal="center" vertical="center"/>
    </xf>
    <xf numFmtId="166" fontId="13" fillId="0" borderId="21" xfId="0" applyNumberFormat="1" applyFont="1" applyBorder="1" applyAlignment="1">
      <alignment horizontal="left" vertical="center"/>
    </xf>
    <xf numFmtId="166" fontId="13" fillId="0" borderId="22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left" vertical="center" wrapText="1"/>
    </xf>
    <xf numFmtId="166" fontId="13" fillId="0" borderId="24" xfId="0" applyNumberFormat="1" applyFont="1" applyBorder="1" applyAlignment="1">
      <alignment horizontal="center" vertical="center"/>
    </xf>
    <xf numFmtId="166" fontId="13" fillId="0" borderId="17" xfId="0" applyNumberFormat="1" applyFont="1" applyBorder="1" applyAlignment="1">
      <alignment horizontal="left" vertical="center"/>
    </xf>
    <xf numFmtId="166" fontId="13" fillId="0" borderId="25" xfId="0" applyNumberFormat="1" applyFont="1" applyBorder="1" applyAlignment="1">
      <alignment horizontal="left" vertical="center"/>
    </xf>
    <xf numFmtId="166" fontId="13" fillId="0" borderId="26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left" vertical="center" wrapText="1"/>
    </xf>
    <xf numFmtId="166" fontId="13" fillId="0" borderId="28" xfId="0" applyNumberFormat="1" applyFont="1" applyBorder="1" applyAlignment="1">
      <alignment horizontal="center" vertical="center"/>
    </xf>
    <xf numFmtId="166" fontId="13" fillId="3" borderId="18" xfId="0" applyNumberFormat="1" applyFont="1" applyFill="1" applyBorder="1" applyAlignment="1">
      <alignment horizontal="center" vertical="center"/>
    </xf>
    <xf numFmtId="166" fontId="13" fillId="0" borderId="29" xfId="0" applyNumberFormat="1" applyFont="1" applyBorder="1" applyAlignment="1">
      <alignment horizontal="left" vertical="center"/>
    </xf>
    <xf numFmtId="166" fontId="13" fillId="0" borderId="30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left" vertical="center" wrapText="1"/>
    </xf>
    <xf numFmtId="166" fontId="13" fillId="0" borderId="32" xfId="0" applyNumberFormat="1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14" fontId="24" fillId="0" borderId="16" xfId="0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 wrapText="1"/>
    </xf>
    <xf numFmtId="166" fontId="13" fillId="0" borderId="33" xfId="0" applyNumberFormat="1" applyFont="1" applyBorder="1" applyAlignment="1">
      <alignment horizontal="left" vertical="center"/>
    </xf>
    <xf numFmtId="166" fontId="13" fillId="0" borderId="34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left" vertical="center" wrapText="1"/>
    </xf>
    <xf numFmtId="166" fontId="13" fillId="0" borderId="36" xfId="0" applyNumberFormat="1" applyFont="1" applyBorder="1" applyAlignment="1">
      <alignment horizontal="center" vertical="center"/>
    </xf>
    <xf numFmtId="168" fontId="24" fillId="0" borderId="16" xfId="0" applyNumberFormat="1" applyFont="1" applyBorder="1" applyAlignment="1">
      <alignment horizontal="center" vertical="center"/>
    </xf>
    <xf numFmtId="168" fontId="24" fillId="0" borderId="37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6" fontId="13" fillId="3" borderId="34" xfId="0" applyNumberFormat="1" applyFont="1" applyFill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1" fontId="13" fillId="0" borderId="39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6" fontId="13" fillId="0" borderId="7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69" fontId="8" fillId="2" borderId="7" xfId="0" applyNumberFormat="1" applyFont="1" applyFill="1" applyBorder="1" applyAlignment="1">
      <alignment horizontal="center" vertical="center"/>
    </xf>
    <xf numFmtId="0" fontId="8" fillId="2" borderId="7" xfId="0" quotePrefix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vertical="center"/>
    </xf>
    <xf numFmtId="170" fontId="8" fillId="2" borderId="7" xfId="0" applyNumberFormat="1" applyFont="1" applyFill="1" applyBorder="1" applyAlignment="1">
      <alignment horizontal="center" vertical="center"/>
    </xf>
    <xf numFmtId="165" fontId="8" fillId="2" borderId="7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9" xfId="0" applyFont="1" applyFill="1" applyBorder="1" applyAlignment="1">
      <alignment horizontal="center" vertical="center"/>
    </xf>
    <xf numFmtId="170" fontId="8" fillId="2" borderId="9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vertical="center"/>
    </xf>
    <xf numFmtId="171" fontId="19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5" fontId="4" fillId="0" borderId="45" xfId="0" applyNumberFormat="1" applyFont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28" fillId="2" borderId="9" xfId="0" quotePrefix="1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vertical="center"/>
    </xf>
    <xf numFmtId="165" fontId="28" fillId="2" borderId="9" xfId="0" applyNumberFormat="1" applyFont="1" applyFill="1" applyBorder="1" applyAlignment="1">
      <alignment horizontal="center" vertical="center"/>
    </xf>
    <xf numFmtId="165" fontId="27" fillId="2" borderId="1" xfId="0" applyNumberFormat="1" applyFont="1" applyFill="1" applyBorder="1"/>
    <xf numFmtId="0" fontId="28" fillId="0" borderId="8" xfId="0" applyFont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165" fontId="28" fillId="0" borderId="8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5" fontId="28" fillId="3" borderId="10" xfId="0" applyNumberFormat="1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vertical="center"/>
    </xf>
    <xf numFmtId="165" fontId="12" fillId="2" borderId="11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vertical="center"/>
    </xf>
    <xf numFmtId="165" fontId="28" fillId="2" borderId="7" xfId="0" applyNumberFormat="1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vertical="center"/>
    </xf>
    <xf numFmtId="165" fontId="28" fillId="2" borderId="11" xfId="0" applyNumberFormat="1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0" fontId="28" fillId="3" borderId="11" xfId="0" applyFont="1" applyFill="1" applyBorder="1" applyAlignment="1">
      <alignment horizontal="center" vertical="center"/>
    </xf>
    <xf numFmtId="165" fontId="28" fillId="3" borderId="11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vertical="center"/>
    </xf>
    <xf numFmtId="165" fontId="28" fillId="3" borderId="9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left" vertical="center"/>
    </xf>
    <xf numFmtId="165" fontId="28" fillId="2" borderId="1" xfId="0" applyNumberFormat="1" applyFont="1" applyFill="1" applyBorder="1"/>
    <xf numFmtId="165" fontId="29" fillId="2" borderId="1" xfId="0" applyNumberFormat="1" applyFont="1" applyFill="1" applyBorder="1"/>
    <xf numFmtId="165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5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9" xfId="0" applyFont="1" applyFill="1" applyBorder="1" applyAlignment="1">
      <alignment horizontal="center" vertical="center"/>
    </xf>
    <xf numFmtId="0" fontId="25" fillId="2" borderId="9" xfId="0" applyFont="1" applyFill="1" applyBorder="1" applyAlignment="1">
      <alignment vertical="center" wrapText="1"/>
    </xf>
    <xf numFmtId="0" fontId="25" fillId="2" borderId="9" xfId="0" applyFont="1" applyFill="1" applyBorder="1" applyAlignment="1">
      <alignment vertical="center"/>
    </xf>
    <xf numFmtId="165" fontId="25" fillId="2" borderId="9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vertical="center"/>
    </xf>
    <xf numFmtId="0" fontId="25" fillId="2" borderId="7" xfId="0" applyFont="1" applyFill="1" applyBorder="1" applyAlignment="1">
      <alignment horizontal="center" vertical="center"/>
    </xf>
    <xf numFmtId="165" fontId="25" fillId="2" borderId="7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horizontal="left" vertical="center"/>
    </xf>
    <xf numFmtId="0" fontId="25" fillId="2" borderId="9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7" xfId="0" quotePrefix="1" applyNumberFormat="1" applyFont="1" applyBorder="1" applyAlignment="1">
      <alignment horizontal="center" vertical="center"/>
    </xf>
    <xf numFmtId="17" fontId="39" fillId="0" borderId="5" xfId="0" quotePrefix="1" applyNumberFormat="1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165" fontId="36" fillId="0" borderId="7" xfId="0" applyNumberFormat="1" applyFont="1" applyBorder="1" applyAlignment="1">
      <alignment horizontal="center" vertical="center"/>
    </xf>
    <xf numFmtId="0" fontId="36" fillId="2" borderId="7" xfId="0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vertical="center"/>
    </xf>
    <xf numFmtId="0" fontId="28" fillId="2" borderId="7" xfId="0" quotePrefix="1" applyFont="1" applyFill="1" applyBorder="1" applyAlignment="1">
      <alignment horizontal="center" vertical="center"/>
    </xf>
    <xf numFmtId="0" fontId="36" fillId="2" borderId="7" xfId="0" applyFont="1" applyFill="1" applyBorder="1" applyAlignment="1">
      <alignment vertical="center"/>
    </xf>
    <xf numFmtId="0" fontId="36" fillId="0" borderId="7" xfId="0" applyFont="1" applyBorder="1" applyAlignment="1">
      <alignment horizontal="left" vertical="center"/>
    </xf>
    <xf numFmtId="165" fontId="27" fillId="0" borderId="7" xfId="0" applyNumberFormat="1" applyFont="1" applyBorder="1" applyAlignment="1">
      <alignment horizontal="center" vertical="center" wrapText="1"/>
    </xf>
    <xf numFmtId="165" fontId="27" fillId="2" borderId="7" xfId="0" applyNumberFormat="1" applyFont="1" applyFill="1" applyBorder="1" applyAlignment="1">
      <alignment horizontal="center" vertical="center" wrapText="1"/>
    </xf>
    <xf numFmtId="165" fontId="29" fillId="0" borderId="7" xfId="0" applyNumberFormat="1" applyFont="1" applyBorder="1" applyAlignment="1">
      <alignment horizontal="center" vertical="center" wrapText="1"/>
    </xf>
    <xf numFmtId="165" fontId="29" fillId="2" borderId="7" xfId="0" applyNumberFormat="1" applyFont="1" applyFill="1" applyBorder="1" applyAlignment="1">
      <alignment horizontal="center" vertical="center" wrapText="1"/>
    </xf>
    <xf numFmtId="165" fontId="36" fillId="0" borderId="7" xfId="0" applyNumberFormat="1" applyFont="1" applyBorder="1" applyAlignment="1">
      <alignment horizontal="center" vertical="center" wrapText="1"/>
    </xf>
    <xf numFmtId="165" fontId="36" fillId="2" borderId="7" xfId="0" applyNumberFormat="1" applyFont="1" applyFill="1" applyBorder="1" applyAlignment="1">
      <alignment horizontal="center" vertical="center" wrapText="1"/>
    </xf>
    <xf numFmtId="165" fontId="40" fillId="0" borderId="7" xfId="0" applyNumberFormat="1" applyFont="1" applyBorder="1" applyAlignment="1">
      <alignment horizontal="center" vertical="center" wrapText="1"/>
    </xf>
    <xf numFmtId="165" fontId="40" fillId="2" borderId="7" xfId="0" applyNumberFormat="1" applyFont="1" applyFill="1" applyBorder="1" applyAlignment="1">
      <alignment horizontal="center" vertical="center" wrapText="1"/>
    </xf>
    <xf numFmtId="165" fontId="28" fillId="0" borderId="7" xfId="0" applyNumberFormat="1" applyFont="1" applyBorder="1" applyAlignment="1">
      <alignment horizontal="center" vertical="center" wrapText="1"/>
    </xf>
    <xf numFmtId="0" fontId="28" fillId="2" borderId="46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3" xfId="0" applyFont="1"/>
    <xf numFmtId="165" fontId="4" fillId="0" borderId="44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 wrapText="1"/>
    </xf>
    <xf numFmtId="0" fontId="5" fillId="0" borderId="49" xfId="0" applyFont="1" applyBorder="1"/>
    <xf numFmtId="164" fontId="41" fillId="0" borderId="48" xfId="0" applyNumberFormat="1" applyFont="1" applyBorder="1" applyAlignment="1">
      <alignment vertical="center"/>
    </xf>
    <xf numFmtId="164" fontId="4" fillId="0" borderId="47" xfId="0" applyNumberFormat="1" applyFont="1" applyBorder="1" applyAlignment="1">
      <alignment vertical="center"/>
    </xf>
    <xf numFmtId="49" fontId="10" fillId="2" borderId="3" xfId="0" applyNumberFormat="1" applyFont="1" applyFill="1"/>
    <xf numFmtId="49" fontId="9" fillId="2" borderId="3" xfId="0" applyNumberFormat="1" applyFont="1" applyFill="1"/>
    <xf numFmtId="49" fontId="3" fillId="2" borderId="3" xfId="0" applyNumberFormat="1" applyFont="1" applyFill="1"/>
    <xf numFmtId="0" fontId="9" fillId="2" borderId="3" xfId="0" applyFont="1" applyFill="1"/>
    <xf numFmtId="0" fontId="3" fillId="2" borderId="3" xfId="0" applyFont="1" applyFill="1"/>
    <xf numFmtId="0" fontId="25" fillId="2" borderId="3" xfId="0" applyFont="1" applyFill="1"/>
    <xf numFmtId="165" fontId="13" fillId="2" borderId="39" xfId="0" quotePrefix="1" applyNumberFormat="1" applyFont="1" applyFill="1" applyBorder="1" applyAlignment="1">
      <alignment horizontal="center" vertical="center"/>
    </xf>
    <xf numFmtId="0" fontId="13" fillId="2" borderId="39" xfId="0" applyFont="1" applyFill="1" applyBorder="1" applyAlignment="1">
      <alignment vertical="center"/>
    </xf>
    <xf numFmtId="0" fontId="13" fillId="2" borderId="39" xfId="0" applyFont="1" applyFill="1" applyBorder="1" applyAlignment="1">
      <alignment horizontal="left" vertical="center"/>
    </xf>
    <xf numFmtId="165" fontId="13" fillId="2" borderId="39" xfId="0" quotePrefix="1" applyNumberFormat="1" applyFont="1" applyFill="1" applyBorder="1" applyAlignment="1">
      <alignment horizontal="left" vertical="center"/>
    </xf>
    <xf numFmtId="165" fontId="13" fillId="2" borderId="50" xfId="0" applyNumberFormat="1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vertical="center"/>
    </xf>
    <xf numFmtId="0" fontId="13" fillId="2" borderId="39" xfId="0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horizontal="center" vertical="center"/>
    </xf>
    <xf numFmtId="165" fontId="8" fillId="2" borderId="39" xfId="0" applyNumberFormat="1" applyFont="1" applyFill="1" applyBorder="1" applyAlignment="1">
      <alignment vertical="center"/>
    </xf>
    <xf numFmtId="0" fontId="6" fillId="2" borderId="3" xfId="0" applyFont="1" applyFill="1"/>
    <xf numFmtId="0" fontId="7" fillId="2" borderId="3" xfId="0" applyFont="1" applyFill="1"/>
    <xf numFmtId="0" fontId="8" fillId="2" borderId="3" xfId="0" applyFont="1" applyFill="1"/>
    <xf numFmtId="0" fontId="6" fillId="2" borderId="3" xfId="0" applyFont="1" applyFill="1" applyAlignment="1">
      <alignment horizontal="left" vertical="center"/>
    </xf>
    <xf numFmtId="0" fontId="6" fillId="2" borderId="3" xfId="0" applyFont="1" applyFill="1" applyAlignment="1">
      <alignment horizontal="left"/>
    </xf>
    <xf numFmtId="0" fontId="11" fillId="2" borderId="3" xfId="0" applyFont="1" applyFill="1"/>
    <xf numFmtId="49" fontId="13" fillId="2" borderId="39" xfId="0" applyNumberFormat="1" applyFont="1" applyFill="1" applyBorder="1" applyAlignment="1">
      <alignment horizontal="center" vertical="center"/>
    </xf>
    <xf numFmtId="49" fontId="13" fillId="2" borderId="9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49" fontId="10" fillId="2" borderId="3" xfId="0" applyNumberFormat="1" applyFont="1" applyFill="1" applyAlignment="1">
      <alignment horizontal="center" vertical="center"/>
    </xf>
    <xf numFmtId="49" fontId="9" fillId="2" borderId="3" xfId="0" applyNumberFormat="1" applyFont="1" applyFill="1" applyAlignment="1">
      <alignment horizontal="center" vertical="center"/>
    </xf>
    <xf numFmtId="0" fontId="41" fillId="2" borderId="51" xfId="0" applyFont="1" applyFill="1" applyBorder="1" applyAlignment="1">
      <alignment horizontal="center"/>
    </xf>
    <xf numFmtId="0" fontId="9" fillId="2" borderId="51" xfId="0" applyFont="1" applyFill="1" applyBorder="1"/>
    <xf numFmtId="165" fontId="6" fillId="2" borderId="51" xfId="0" applyNumberFormat="1" applyFont="1" applyFill="1" applyBorder="1" applyAlignment="1">
      <alignment horizontal="center" vertical="center" wrapText="1"/>
    </xf>
    <xf numFmtId="0" fontId="5" fillId="0" borderId="51" xfId="0" applyFont="1" applyBorder="1"/>
    <xf numFmtId="165" fontId="13" fillId="2" borderId="51" xfId="0" applyNumberFormat="1" applyFont="1" applyFill="1" applyBorder="1" applyAlignment="1">
      <alignment horizontal="center" vertical="center"/>
    </xf>
    <xf numFmtId="165" fontId="13" fillId="2" borderId="51" xfId="0" applyNumberFormat="1" applyFont="1" applyFill="1" applyBorder="1" applyAlignment="1">
      <alignment vertical="center"/>
    </xf>
    <xf numFmtId="0" fontId="3" fillId="2" borderId="51" xfId="0" applyFont="1" applyFill="1" applyBorder="1"/>
    <xf numFmtId="0" fontId="0" fillId="0" borderId="51" xfId="0" applyBorder="1"/>
    <xf numFmtId="0" fontId="44" fillId="2" borderId="3" xfId="0" applyFont="1" applyFill="1"/>
    <xf numFmtId="0" fontId="45" fillId="2" borderId="3" xfId="0" applyFont="1" applyFill="1"/>
    <xf numFmtId="165" fontId="45" fillId="2" borderId="9" xfId="0" applyNumberFormat="1" applyFont="1" applyFill="1" applyBorder="1" applyAlignment="1">
      <alignment horizontal="center" vertical="center"/>
    </xf>
    <xf numFmtId="0" fontId="48" fillId="2" borderId="7" xfId="0" applyFont="1" applyFill="1" applyBorder="1" applyAlignment="1">
      <alignment horizontal="center" vertical="center"/>
    </xf>
    <xf numFmtId="49" fontId="48" fillId="2" borderId="7" xfId="0" applyNumberFormat="1" applyFont="1" applyFill="1" applyBorder="1" applyAlignment="1">
      <alignment horizontal="center" vertical="center"/>
    </xf>
    <xf numFmtId="165" fontId="48" fillId="2" borderId="39" xfId="0" quotePrefix="1" applyNumberFormat="1" applyFont="1" applyFill="1" applyBorder="1" applyAlignment="1">
      <alignment horizontal="center" vertical="center"/>
    </xf>
    <xf numFmtId="0" fontId="48" fillId="2" borderId="39" xfId="0" applyFont="1" applyFill="1" applyBorder="1" applyAlignment="1">
      <alignment vertical="center"/>
    </xf>
    <xf numFmtId="0" fontId="48" fillId="2" borderId="39" xfId="0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horizontal="center" vertical="center"/>
    </xf>
    <xf numFmtId="49" fontId="48" fillId="2" borderId="39" xfId="0" applyNumberFormat="1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vertical="center"/>
    </xf>
    <xf numFmtId="165" fontId="46" fillId="2" borderId="39" xfId="0" applyNumberFormat="1" applyFont="1" applyFill="1" applyBorder="1" applyAlignment="1">
      <alignment vertical="center"/>
    </xf>
    <xf numFmtId="0" fontId="48" fillId="2" borderId="9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horizontal="center" vertical="center"/>
    </xf>
    <xf numFmtId="165" fontId="13" fillId="2" borderId="52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vertical="center"/>
    </xf>
    <xf numFmtId="0" fontId="13" fillId="2" borderId="6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vertical="center"/>
    </xf>
    <xf numFmtId="0" fontId="13" fillId="2" borderId="52" xfId="0" applyFont="1" applyFill="1" applyBorder="1" applyAlignment="1">
      <alignment vertical="center"/>
    </xf>
    <xf numFmtId="0" fontId="13" fillId="2" borderId="52" xfId="0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vertical="center"/>
    </xf>
    <xf numFmtId="165" fontId="13" fillId="2" borderId="52" xfId="0" applyNumberFormat="1" applyFont="1" applyFill="1" applyBorder="1" applyAlignment="1">
      <alignment vertical="center"/>
    </xf>
    <xf numFmtId="165" fontId="8" fillId="2" borderId="39" xfId="0" applyNumberFormat="1" applyFont="1" applyFill="1" applyBorder="1" applyAlignment="1">
      <alignment horizontal="center" vertical="center"/>
    </xf>
    <xf numFmtId="165" fontId="8" fillId="2" borderId="6" xfId="0" applyNumberFormat="1" applyFont="1" applyFill="1" applyBorder="1" applyAlignment="1">
      <alignment horizontal="center" vertical="center"/>
    </xf>
    <xf numFmtId="0" fontId="8" fillId="2" borderId="39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70" fontId="8" fillId="2" borderId="39" xfId="0" applyNumberFormat="1" applyFont="1" applyFill="1" applyBorder="1" applyAlignment="1">
      <alignment horizontal="center" vertical="center"/>
    </xf>
    <xf numFmtId="43" fontId="13" fillId="2" borderId="7" xfId="1" applyFont="1" applyFill="1" applyBorder="1" applyAlignment="1">
      <alignment vertical="center"/>
    </xf>
    <xf numFmtId="43" fontId="13" fillId="2" borderId="7" xfId="0" applyNumberFormat="1" applyFont="1" applyFill="1" applyBorder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6" xfId="0" applyFont="1" applyFill="1" applyBorder="1" applyAlignment="1">
      <alignment horizontal="center" vertical="center"/>
    </xf>
    <xf numFmtId="170" fontId="8" fillId="2" borderId="6" xfId="0" applyNumberFormat="1" applyFont="1" applyFill="1" applyBorder="1" applyAlignment="1">
      <alignment horizontal="center" vertical="center"/>
    </xf>
    <xf numFmtId="0" fontId="42" fillId="2" borderId="3" xfId="0" applyFont="1" applyFill="1" applyAlignment="1">
      <alignment horizontal="center"/>
    </xf>
    <xf numFmtId="0" fontId="42" fillId="2" borderId="3" xfId="0" applyFont="1" applyFill="1" applyAlignment="1">
      <alignment horizontal="center" vertical="center"/>
    </xf>
    <xf numFmtId="0" fontId="49" fillId="2" borderId="3" xfId="0" applyFont="1" applyFill="1"/>
    <xf numFmtId="0" fontId="50" fillId="2" borderId="3" xfId="0" applyFont="1" applyFill="1"/>
    <xf numFmtId="0" fontId="47" fillId="2" borderId="3" xfId="0" applyFont="1" applyFill="1" applyAlignment="1">
      <alignment horizontal="center"/>
    </xf>
    <xf numFmtId="0" fontId="47" fillId="2" borderId="3" xfId="0" applyFont="1" applyFill="1" applyAlignment="1">
      <alignment horizontal="center" vertical="center"/>
    </xf>
    <xf numFmtId="0" fontId="50" fillId="2" borderId="3" xfId="0" applyFont="1" applyFill="1" applyAlignment="1">
      <alignment horizontal="center" vertical="center"/>
    </xf>
    <xf numFmtId="0" fontId="51" fillId="2" borderId="3" xfId="0" applyFont="1" applyFill="1" applyAlignment="1">
      <alignment horizontal="left" vertical="center"/>
    </xf>
    <xf numFmtId="164" fontId="45" fillId="0" borderId="9" xfId="0" quotePrefix="1" applyNumberFormat="1" applyFont="1" applyBorder="1" applyAlignment="1">
      <alignment horizontal="center" vertical="center" wrapText="1"/>
    </xf>
    <xf numFmtId="0" fontId="46" fillId="2" borderId="7" xfId="0" applyFont="1" applyFill="1" applyBorder="1" applyAlignment="1">
      <alignment horizontal="center" vertical="center"/>
    </xf>
    <xf numFmtId="165" fontId="46" fillId="2" borderId="7" xfId="0" applyNumberFormat="1" applyFont="1" applyFill="1" applyBorder="1" applyAlignment="1">
      <alignment horizontal="center" vertical="center"/>
    </xf>
    <xf numFmtId="165" fontId="46" fillId="2" borderId="9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43" fontId="46" fillId="2" borderId="39" xfId="0" applyNumberFormat="1" applyFont="1" applyFill="1" applyBorder="1" applyAlignment="1">
      <alignment horizontal="center" vertical="center"/>
    </xf>
    <xf numFmtId="49" fontId="45" fillId="0" borderId="55" xfId="0" applyNumberFormat="1" applyFont="1" applyBorder="1" applyAlignment="1">
      <alignment horizontal="center" vertical="center"/>
    </xf>
    <xf numFmtId="49" fontId="45" fillId="0" borderId="56" xfId="0" applyNumberFormat="1" applyFont="1" applyBorder="1" applyAlignment="1">
      <alignment horizontal="center" vertical="center"/>
    </xf>
    <xf numFmtId="165" fontId="46" fillId="2" borderId="50" xfId="0" applyNumberFormat="1" applyFont="1" applyFill="1" applyBorder="1" applyAlignment="1">
      <alignment horizontal="center" vertical="center"/>
    </xf>
    <xf numFmtId="0" fontId="46" fillId="2" borderId="50" xfId="0" applyFont="1" applyFill="1" applyBorder="1" applyAlignment="1">
      <alignment vertical="center"/>
    </xf>
    <xf numFmtId="0" fontId="46" fillId="2" borderId="50" xfId="0" applyFont="1" applyFill="1" applyBorder="1" applyAlignment="1">
      <alignment horizontal="center" vertical="center"/>
    </xf>
    <xf numFmtId="170" fontId="46" fillId="2" borderId="50" xfId="0" applyNumberFormat="1" applyFont="1" applyFill="1" applyBorder="1" applyAlignment="1">
      <alignment horizontal="center" vertical="center"/>
    </xf>
    <xf numFmtId="43" fontId="46" fillId="2" borderId="50" xfId="0" applyNumberFormat="1" applyFont="1" applyFill="1" applyBorder="1" applyAlignment="1">
      <alignment horizontal="center" vertical="center"/>
    </xf>
    <xf numFmtId="49" fontId="45" fillId="0" borderId="47" xfId="0" applyNumberFormat="1" applyFont="1" applyBorder="1" applyAlignment="1">
      <alignment horizontal="center" vertical="center"/>
    </xf>
    <xf numFmtId="49" fontId="48" fillId="2" borderId="57" xfId="0" applyNumberFormat="1" applyFont="1" applyFill="1" applyBorder="1" applyAlignment="1">
      <alignment horizontal="center" vertical="center"/>
    </xf>
    <xf numFmtId="49" fontId="13" fillId="2" borderId="58" xfId="0" applyNumberFormat="1" applyFont="1" applyFill="1" applyBorder="1" applyAlignment="1">
      <alignment horizontal="center" vertical="center"/>
    </xf>
    <xf numFmtId="49" fontId="13" fillId="2" borderId="59" xfId="0" applyNumberFormat="1" applyFont="1" applyFill="1" applyBorder="1" applyAlignment="1">
      <alignment horizontal="center" vertical="center"/>
    </xf>
    <xf numFmtId="49" fontId="48" fillId="2" borderId="60" xfId="0" applyNumberFormat="1" applyFont="1" applyFill="1" applyBorder="1" applyAlignment="1">
      <alignment horizontal="center" vertical="center"/>
    </xf>
    <xf numFmtId="49" fontId="13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66" xfId="0" applyNumberFormat="1" applyFont="1" applyBorder="1" applyAlignment="1">
      <alignment horizontal="center" vertical="center"/>
    </xf>
    <xf numFmtId="49" fontId="45" fillId="0" borderId="62" xfId="0" applyNumberFormat="1" applyFont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49" fontId="13" fillId="2" borderId="67" xfId="0" applyNumberFormat="1" applyFont="1" applyFill="1" applyBorder="1" applyAlignment="1">
      <alignment horizontal="center" vertical="center"/>
    </xf>
    <xf numFmtId="49" fontId="13" fillId="2" borderId="68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60" xfId="0" applyNumberFormat="1" applyFont="1" applyFill="1" applyBorder="1" applyAlignment="1">
      <alignment horizontal="center" vertical="center"/>
    </xf>
    <xf numFmtId="49" fontId="13" fillId="2" borderId="69" xfId="0" applyNumberFormat="1" applyFont="1" applyFill="1" applyBorder="1" applyAlignment="1">
      <alignment horizontal="center" vertical="center"/>
    </xf>
    <xf numFmtId="43" fontId="46" fillId="2" borderId="6" xfId="0" applyNumberFormat="1" applyFont="1" applyFill="1" applyBorder="1" applyAlignment="1">
      <alignment horizontal="center" vertical="center"/>
    </xf>
    <xf numFmtId="165" fontId="8" fillId="2" borderId="70" xfId="0" applyNumberFormat="1" applyFont="1" applyFill="1" applyBorder="1" applyAlignment="1">
      <alignment horizontal="center" vertical="center"/>
    </xf>
    <xf numFmtId="0" fontId="8" fillId="2" borderId="70" xfId="0" applyFont="1" applyFill="1" applyBorder="1" applyAlignment="1">
      <alignment vertical="center"/>
    </xf>
    <xf numFmtId="0" fontId="8" fillId="2" borderId="70" xfId="0" applyFont="1" applyFill="1" applyBorder="1" applyAlignment="1">
      <alignment horizontal="center" vertical="center"/>
    </xf>
    <xf numFmtId="170" fontId="8" fillId="2" borderId="70" xfId="0" applyNumberFormat="1" applyFont="1" applyFill="1" applyBorder="1" applyAlignment="1">
      <alignment horizontal="center" vertical="center"/>
    </xf>
    <xf numFmtId="43" fontId="46" fillId="2" borderId="70" xfId="0" applyNumberFormat="1" applyFont="1" applyFill="1" applyBorder="1" applyAlignment="1">
      <alignment horizontal="center" vertical="center"/>
    </xf>
    <xf numFmtId="43" fontId="46" fillId="2" borderId="71" xfId="0" applyNumberFormat="1" applyFont="1" applyFill="1" applyBorder="1" applyAlignment="1">
      <alignment horizontal="center" vertical="center"/>
    </xf>
    <xf numFmtId="43" fontId="46" fillId="2" borderId="72" xfId="0" applyNumberFormat="1" applyFont="1" applyFill="1" applyBorder="1" applyAlignment="1">
      <alignment horizontal="center" vertical="center"/>
    </xf>
    <xf numFmtId="43" fontId="46" fillId="2" borderId="53" xfId="0" applyNumberFormat="1" applyFont="1" applyFill="1" applyBorder="1" applyAlignment="1">
      <alignment horizontal="center" vertical="center"/>
    </xf>
    <xf numFmtId="169" fontId="8" fillId="2" borderId="6" xfId="0" applyNumberFormat="1" applyFont="1" applyFill="1" applyBorder="1" applyAlignment="1">
      <alignment horizontal="center" vertical="center"/>
    </xf>
    <xf numFmtId="165" fontId="8" fillId="2" borderId="72" xfId="0" applyNumberFormat="1" applyFont="1" applyFill="1" applyBorder="1" applyAlignment="1">
      <alignment horizontal="center" vertical="center"/>
    </xf>
    <xf numFmtId="0" fontId="8" fillId="2" borderId="72" xfId="0" applyFont="1" applyFill="1" applyBorder="1" applyAlignment="1">
      <alignment vertical="center"/>
    </xf>
    <xf numFmtId="0" fontId="8" fillId="2" borderId="72" xfId="0" applyFont="1" applyFill="1" applyBorder="1" applyAlignment="1">
      <alignment horizontal="center" vertical="center"/>
    </xf>
    <xf numFmtId="170" fontId="8" fillId="2" borderId="72" xfId="0" applyNumberFormat="1" applyFont="1" applyFill="1" applyBorder="1" applyAlignment="1">
      <alignment horizontal="center" vertical="center"/>
    </xf>
    <xf numFmtId="169" fontId="8" fillId="2" borderId="9" xfId="0" applyNumberFormat="1" applyFont="1" applyFill="1" applyBorder="1" applyAlignment="1">
      <alignment horizontal="center" vertical="center"/>
    </xf>
    <xf numFmtId="169" fontId="8" fillId="2" borderId="70" xfId="0" applyNumberFormat="1" applyFont="1" applyFill="1" applyBorder="1" applyAlignment="1">
      <alignment horizontal="center" vertical="center"/>
    </xf>
    <xf numFmtId="43" fontId="8" fillId="2" borderId="70" xfId="0" applyNumberFormat="1" applyFont="1" applyFill="1" applyBorder="1" applyAlignment="1">
      <alignment horizontal="center" vertical="center"/>
    </xf>
    <xf numFmtId="164" fontId="45" fillId="0" borderId="74" xfId="0" applyNumberFormat="1" applyFont="1" applyBorder="1" applyAlignment="1">
      <alignment horizontal="center" vertical="center" wrapText="1"/>
    </xf>
    <xf numFmtId="0" fontId="8" fillId="2" borderId="75" xfId="0" applyFont="1" applyFill="1" applyBorder="1" applyAlignment="1">
      <alignment horizontal="center" vertical="center"/>
    </xf>
    <xf numFmtId="165" fontId="8" fillId="2" borderId="75" xfId="0" applyNumberFormat="1" applyFont="1" applyFill="1" applyBorder="1" applyAlignment="1">
      <alignment horizontal="center" vertical="center"/>
    </xf>
    <xf numFmtId="0" fontId="8" fillId="2" borderId="75" xfId="0" applyFont="1" applyFill="1" applyBorder="1" applyAlignment="1">
      <alignment horizontal="left" vertical="center"/>
    </xf>
    <xf numFmtId="0" fontId="46" fillId="2" borderId="75" xfId="0" quotePrefix="1" applyFont="1" applyFill="1" applyBorder="1" applyAlignment="1">
      <alignment horizontal="center" vertical="center"/>
    </xf>
    <xf numFmtId="43" fontId="8" fillId="2" borderId="75" xfId="0" applyNumberFormat="1" applyFont="1" applyFill="1" applyBorder="1" applyAlignment="1">
      <alignment horizontal="center" vertical="center"/>
    </xf>
    <xf numFmtId="165" fontId="13" fillId="2" borderId="53" xfId="0" quotePrefix="1" applyNumberFormat="1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vertical="center"/>
    </xf>
    <xf numFmtId="0" fontId="13" fillId="2" borderId="53" xfId="0" applyFont="1" applyFill="1" applyBorder="1" applyAlignment="1">
      <alignment horizontal="left" vertical="center"/>
    </xf>
    <xf numFmtId="165" fontId="13" fillId="2" borderId="53" xfId="0" quotePrefix="1" applyNumberFormat="1" applyFont="1" applyFill="1" applyBorder="1" applyAlignment="1">
      <alignment horizontal="left" vertical="center"/>
    </xf>
    <xf numFmtId="49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vertical="center"/>
    </xf>
    <xf numFmtId="0" fontId="48" fillId="2" borderId="6" xfId="0" applyFont="1" applyFill="1" applyBorder="1" applyAlignment="1">
      <alignment horizontal="center" vertical="center"/>
    </xf>
    <xf numFmtId="165" fontId="13" fillId="2" borderId="6" xfId="0" quotePrefix="1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left" vertical="center"/>
    </xf>
    <xf numFmtId="165" fontId="13" fillId="2" borderId="6" xfId="0" quotePrefix="1" applyNumberFormat="1" applyFont="1" applyFill="1" applyBorder="1" applyAlignment="1">
      <alignment horizontal="left" vertical="center"/>
    </xf>
    <xf numFmtId="165" fontId="8" fillId="2" borderId="6" xfId="0" applyNumberFormat="1" applyFont="1" applyFill="1" applyBorder="1" applyAlignment="1">
      <alignment vertical="center"/>
    </xf>
    <xf numFmtId="0" fontId="48" fillId="2" borderId="70" xfId="0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horizontal="center" vertical="center"/>
    </xf>
    <xf numFmtId="165" fontId="13" fillId="2" borderId="70" xfId="0" quotePrefix="1" applyNumberFormat="1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vertical="center"/>
    </xf>
    <xf numFmtId="0" fontId="13" fillId="2" borderId="70" xfId="0" applyFont="1" applyFill="1" applyBorder="1" applyAlignment="1">
      <alignment horizontal="left" vertical="center"/>
    </xf>
    <xf numFmtId="165" fontId="13" fillId="2" borderId="70" xfId="0" quotePrefix="1" applyNumberFormat="1" applyFont="1" applyFill="1" applyBorder="1" applyAlignment="1">
      <alignment horizontal="left" vertical="center"/>
    </xf>
    <xf numFmtId="49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vertical="center"/>
    </xf>
    <xf numFmtId="0" fontId="25" fillId="2" borderId="76" xfId="0" applyFont="1" applyFill="1" applyBorder="1"/>
    <xf numFmtId="0" fontId="0" fillId="0" borderId="76" xfId="0" applyBorder="1"/>
    <xf numFmtId="0" fontId="27" fillId="2" borderId="3" xfId="0" applyFont="1" applyFill="1"/>
    <xf numFmtId="165" fontId="27" fillId="2" borderId="3" xfId="0" applyNumberFormat="1" applyFont="1" applyFill="1"/>
    <xf numFmtId="165" fontId="29" fillId="2" borderId="3" xfId="0" applyNumberFormat="1" applyFont="1" applyFill="1"/>
    <xf numFmtId="170" fontId="49" fillId="2" borderId="76" xfId="0" applyNumberFormat="1" applyFont="1" applyFill="1" applyBorder="1" applyAlignment="1">
      <alignment horizontal="center" vertical="center"/>
    </xf>
    <xf numFmtId="170" fontId="49" fillId="2" borderId="77" xfId="0" applyNumberFormat="1" applyFont="1" applyFill="1" applyBorder="1" applyAlignment="1">
      <alignment horizontal="center" vertical="center"/>
    </xf>
    <xf numFmtId="0" fontId="49" fillId="2" borderId="65" xfId="0" applyFont="1" applyFill="1" applyBorder="1" applyAlignment="1">
      <alignment horizontal="center" vertical="center"/>
    </xf>
    <xf numFmtId="0" fontId="49" fillId="2" borderId="56" xfId="0" applyFont="1" applyFill="1" applyBorder="1" applyAlignment="1">
      <alignment horizontal="center" vertical="center"/>
    </xf>
    <xf numFmtId="165" fontId="28" fillId="2" borderId="52" xfId="0" applyNumberFormat="1" applyFont="1" applyFill="1" applyBorder="1" applyAlignment="1">
      <alignment horizontal="center" vertical="center"/>
    </xf>
    <xf numFmtId="165" fontId="13" fillId="2" borderId="72" xfId="0" quotePrefix="1" applyNumberFormat="1" applyFont="1" applyFill="1" applyBorder="1" applyAlignment="1">
      <alignment horizontal="center" vertical="center"/>
    </xf>
    <xf numFmtId="0" fontId="13" fillId="2" borderId="72" xfId="0" applyFont="1" applyFill="1" applyBorder="1" applyAlignment="1">
      <alignment vertical="center"/>
    </xf>
    <xf numFmtId="0" fontId="13" fillId="2" borderId="72" xfId="0" applyFont="1" applyFill="1" applyBorder="1" applyAlignment="1">
      <alignment horizontal="left" vertical="center"/>
    </xf>
    <xf numFmtId="165" fontId="13" fillId="2" borderId="72" xfId="0" quotePrefix="1" applyNumberFormat="1" applyFont="1" applyFill="1" applyBorder="1" applyAlignment="1">
      <alignment horizontal="left" vertical="center"/>
    </xf>
    <xf numFmtId="49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5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5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5" fontId="13" fillId="5" borderId="7" xfId="0" applyNumberFormat="1" applyFont="1" applyFill="1" applyBorder="1" applyAlignment="1">
      <alignment horizontal="center" vertical="center"/>
    </xf>
    <xf numFmtId="165" fontId="8" fillId="5" borderId="7" xfId="0" applyNumberFormat="1" applyFont="1" applyFill="1" applyBorder="1" applyAlignment="1">
      <alignment vertical="center"/>
    </xf>
    <xf numFmtId="165" fontId="13" fillId="5" borderId="7" xfId="0" applyNumberFormat="1" applyFont="1" applyFill="1" applyBorder="1" applyAlignment="1">
      <alignment vertical="center"/>
    </xf>
    <xf numFmtId="0" fontId="48" fillId="5" borderId="6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165" fontId="13" fillId="5" borderId="6" xfId="0" quotePrefix="1" applyNumberFormat="1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vertical="center"/>
    </xf>
    <xf numFmtId="0" fontId="13" fillId="5" borderId="6" xfId="0" applyFont="1" applyFill="1" applyBorder="1" applyAlignment="1">
      <alignment horizontal="left" vertical="center"/>
    </xf>
    <xf numFmtId="165" fontId="13" fillId="5" borderId="6" xfId="0" quotePrefix="1" applyNumberFormat="1" applyFont="1" applyFill="1" applyBorder="1" applyAlignment="1">
      <alignment horizontal="left" vertical="center"/>
    </xf>
    <xf numFmtId="49" fontId="13" fillId="5" borderId="6" xfId="0" applyNumberFormat="1" applyFont="1" applyFill="1" applyBorder="1" applyAlignment="1">
      <alignment horizontal="center" vertical="center"/>
    </xf>
    <xf numFmtId="165" fontId="13" fillId="5" borderId="6" xfId="0" applyNumberFormat="1" applyFont="1" applyFill="1" applyBorder="1" applyAlignment="1">
      <alignment horizontal="center" vertical="center"/>
    </xf>
    <xf numFmtId="165" fontId="8" fillId="5" borderId="6" xfId="0" applyNumberFormat="1" applyFont="1" applyFill="1" applyBorder="1" applyAlignment="1">
      <alignment vertical="center"/>
    </xf>
    <xf numFmtId="0" fontId="48" fillId="5" borderId="70" xfId="0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horizontal="center" vertical="center"/>
    </xf>
    <xf numFmtId="165" fontId="13" fillId="5" borderId="70" xfId="0" quotePrefix="1" applyNumberFormat="1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vertical="center"/>
    </xf>
    <xf numFmtId="0" fontId="13" fillId="5" borderId="70" xfId="0" applyFont="1" applyFill="1" applyBorder="1" applyAlignment="1">
      <alignment horizontal="left" vertical="center"/>
    </xf>
    <xf numFmtId="165" fontId="13" fillId="5" borderId="70" xfId="0" quotePrefix="1" applyNumberFormat="1" applyFont="1" applyFill="1" applyBorder="1" applyAlignment="1">
      <alignment horizontal="left" vertical="center"/>
    </xf>
    <xf numFmtId="49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vertical="center"/>
    </xf>
    <xf numFmtId="165" fontId="22" fillId="0" borderId="3" xfId="0" applyNumberFormat="1" applyFont="1" applyAlignment="1">
      <alignment horizontal="center" vertical="center"/>
    </xf>
    <xf numFmtId="167" fontId="24" fillId="6" borderId="16" xfId="0" applyNumberFormat="1" applyFont="1" applyFill="1" applyBorder="1" applyAlignment="1">
      <alignment horizontal="center" vertical="center"/>
    </xf>
    <xf numFmtId="1" fontId="13" fillId="6" borderId="7" xfId="0" applyNumberFormat="1" applyFont="1" applyFill="1" applyBorder="1" applyAlignment="1">
      <alignment horizontal="center" vertical="center"/>
    </xf>
    <xf numFmtId="166" fontId="13" fillId="6" borderId="4" xfId="0" applyNumberFormat="1" applyFont="1" applyFill="1" applyBorder="1" applyAlignment="1">
      <alignment horizontal="left" vertical="center"/>
    </xf>
    <xf numFmtId="0" fontId="14" fillId="2" borderId="3" xfId="0" applyFont="1" applyFill="1"/>
    <xf numFmtId="49" fontId="6" fillId="0" borderId="76" xfId="0" applyNumberFormat="1" applyFont="1" applyBorder="1" applyAlignment="1">
      <alignment horizontal="center" vertical="center"/>
    </xf>
    <xf numFmtId="0" fontId="15" fillId="2" borderId="3" xfId="0" applyFont="1" applyFill="1" applyAlignment="1">
      <alignment horizontal="center"/>
    </xf>
    <xf numFmtId="0" fontId="4" fillId="2" borderId="3" xfId="0" applyFont="1" applyFill="1"/>
    <xf numFmtId="0" fontId="18" fillId="2" borderId="3" xfId="0" applyFont="1" applyFill="1"/>
    <xf numFmtId="164" fontId="22" fillId="0" borderId="3" xfId="0" applyNumberFormat="1" applyFont="1" applyAlignment="1">
      <alignment horizontal="center" vertical="center"/>
    </xf>
    <xf numFmtId="166" fontId="13" fillId="0" borderId="3" xfId="0" applyNumberFormat="1" applyFont="1" applyAlignment="1">
      <alignment horizontal="center" vertical="center"/>
    </xf>
    <xf numFmtId="0" fontId="13" fillId="2" borderId="3" xfId="0" applyFont="1" applyFill="1"/>
    <xf numFmtId="0" fontId="14" fillId="2" borderId="79" xfId="0" applyFont="1" applyFill="1" applyBorder="1"/>
    <xf numFmtId="0" fontId="18" fillId="2" borderId="79" xfId="0" applyFont="1" applyFill="1" applyBorder="1"/>
    <xf numFmtId="0" fontId="21" fillId="2" borderId="79" xfId="0" applyFont="1" applyFill="1" applyBorder="1"/>
    <xf numFmtId="0" fontId="0" fillId="0" borderId="79" xfId="0" applyBorder="1"/>
    <xf numFmtId="49" fontId="48" fillId="2" borderId="76" xfId="0" applyNumberFormat="1" applyFont="1" applyFill="1" applyBorder="1" applyAlignment="1">
      <alignment horizontal="center" vertical="center"/>
    </xf>
    <xf numFmtId="49" fontId="13" fillId="2" borderId="76" xfId="0" applyNumberFormat="1" applyFont="1" applyFill="1" applyBorder="1" applyAlignment="1">
      <alignment horizontal="center" vertical="center"/>
    </xf>
    <xf numFmtId="4" fontId="54" fillId="0" borderId="0" xfId="0" applyNumberFormat="1" applyFont="1" applyBorder="1"/>
    <xf numFmtId="0" fontId="54" fillId="0" borderId="0" xfId="0" applyFont="1" applyBorder="1"/>
    <xf numFmtId="0" fontId="53" fillId="7" borderId="0" xfId="0" applyFont="1" applyFill="1" applyBorder="1" applyAlignment="1">
      <alignment horizontal="center"/>
    </xf>
    <xf numFmtId="0" fontId="53" fillId="7" borderId="0" xfId="0" applyFont="1" applyFill="1" applyBorder="1"/>
    <xf numFmtId="43" fontId="13" fillId="2" borderId="7" xfId="0" applyNumberFormat="1" applyFont="1" applyFill="1" applyBorder="1" applyAlignment="1">
      <alignment horizontal="center" vertical="center"/>
    </xf>
    <xf numFmtId="43" fontId="13" fillId="2" borderId="72" xfId="0" applyNumberFormat="1" applyFont="1" applyFill="1" applyBorder="1" applyAlignment="1">
      <alignment horizontal="center" vertical="center"/>
    </xf>
    <xf numFmtId="0" fontId="48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left" vertical="center"/>
    </xf>
    <xf numFmtId="165" fontId="13" fillId="2" borderId="81" xfId="0" quotePrefix="1" applyNumberFormat="1" applyFont="1" applyFill="1" applyBorder="1" applyAlignment="1">
      <alignment horizontal="left" vertical="center"/>
    </xf>
    <xf numFmtId="49" fontId="13" fillId="2" borderId="81" xfId="0" applyNumberFormat="1" applyFont="1" applyFill="1" applyBorder="1" applyAlignment="1">
      <alignment horizontal="center" vertical="center"/>
    </xf>
    <xf numFmtId="165" fontId="13" fillId="2" borderId="81" xfId="0" applyNumberFormat="1" applyFont="1" applyFill="1" applyBorder="1" applyAlignment="1">
      <alignment horizontal="center" vertical="center"/>
    </xf>
    <xf numFmtId="0" fontId="3" fillId="0" borderId="3" xfId="0" applyFont="1"/>
    <xf numFmtId="0" fontId="48" fillId="0" borderId="70" xfId="0" applyFont="1" applyBorder="1" applyAlignment="1">
      <alignment horizontal="center" vertical="center"/>
    </xf>
    <xf numFmtId="0" fontId="13" fillId="0" borderId="70" xfId="0" applyFont="1" applyBorder="1" applyAlignment="1">
      <alignment horizontal="center" vertical="center"/>
    </xf>
    <xf numFmtId="165" fontId="13" fillId="0" borderId="70" xfId="0" quotePrefix="1" applyNumberFormat="1" applyFont="1" applyBorder="1" applyAlignment="1">
      <alignment horizontal="center" vertical="center"/>
    </xf>
    <xf numFmtId="0" fontId="13" fillId="0" borderId="70" xfId="0" applyFont="1" applyBorder="1" applyAlignment="1">
      <alignment vertical="center"/>
    </xf>
    <xf numFmtId="0" fontId="13" fillId="0" borderId="70" xfId="0" applyFont="1" applyBorder="1" applyAlignment="1">
      <alignment horizontal="left" vertical="center"/>
    </xf>
    <xf numFmtId="165" fontId="13" fillId="0" borderId="70" xfId="0" quotePrefix="1" applyNumberFormat="1" applyFont="1" applyBorder="1" applyAlignment="1">
      <alignment horizontal="left" vertical="center"/>
    </xf>
    <xf numFmtId="49" fontId="13" fillId="0" borderId="70" xfId="0" applyNumberFormat="1" applyFont="1" applyBorder="1" applyAlignment="1">
      <alignment horizontal="center" vertical="center"/>
    </xf>
    <xf numFmtId="172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vertical="center"/>
    </xf>
    <xf numFmtId="165" fontId="13" fillId="0" borderId="51" xfId="0" applyNumberFormat="1" applyFont="1" applyBorder="1" applyAlignment="1">
      <alignment vertical="center"/>
    </xf>
    <xf numFmtId="49" fontId="13" fillId="0" borderId="61" xfId="0" applyNumberFormat="1" applyFont="1" applyBorder="1" applyAlignment="1">
      <alignment horizontal="center" vertical="center"/>
    </xf>
    <xf numFmtId="43" fontId="13" fillId="2" borderId="7" xfId="0" quotePrefix="1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right" vertical="center" wrapText="1"/>
    </xf>
    <xf numFmtId="49" fontId="6" fillId="0" borderId="6" xfId="0" applyNumberFormat="1" applyFont="1" applyBorder="1" applyAlignment="1">
      <alignment horizontal="center" vertical="center"/>
    </xf>
    <xf numFmtId="165" fontId="6" fillId="2" borderId="50" xfId="0" applyNumberFormat="1" applyFont="1" applyFill="1" applyBorder="1" applyAlignment="1">
      <alignment horizontal="center"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horizontal="left" vertical="center"/>
    </xf>
    <xf numFmtId="0" fontId="13" fillId="2" borderId="76" xfId="0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vertical="center"/>
    </xf>
    <xf numFmtId="0" fontId="13" fillId="2" borderId="76" xfId="0" applyFont="1" applyFill="1" applyBorder="1" applyAlignment="1">
      <alignment vertical="center"/>
    </xf>
    <xf numFmtId="43" fontId="13" fillId="2" borderId="76" xfId="0" quotePrefix="1" applyNumberFormat="1" applyFont="1" applyFill="1" applyBorder="1" applyAlignment="1">
      <alignment horizontal="left" vertical="center"/>
    </xf>
    <xf numFmtId="43" fontId="13" fillId="2" borderId="76" xfId="0" applyNumberFormat="1" applyFont="1" applyFill="1" applyBorder="1" applyAlignment="1">
      <alignment horizontal="center" vertical="center"/>
    </xf>
    <xf numFmtId="165" fontId="8" fillId="2" borderId="76" xfId="0" applyNumberFormat="1" applyFont="1" applyFill="1" applyBorder="1" applyAlignment="1">
      <alignment vertical="center"/>
    </xf>
    <xf numFmtId="165" fontId="13" fillId="2" borderId="81" xfId="0" applyNumberFormat="1" applyFont="1" applyFill="1" applyBorder="1" applyAlignment="1">
      <alignment vertical="center"/>
    </xf>
    <xf numFmtId="43" fontId="13" fillId="0" borderId="18" xfId="0" applyNumberFormat="1" applyFont="1" applyBorder="1" applyAlignment="1">
      <alignment horizontal="center" vertical="center"/>
    </xf>
    <xf numFmtId="43" fontId="13" fillId="0" borderId="19" xfId="0" applyNumberFormat="1" applyFont="1" applyBorder="1" applyAlignment="1">
      <alignment horizontal="center" vertical="center"/>
    </xf>
    <xf numFmtId="165" fontId="13" fillId="2" borderId="50" xfId="0" quotePrefix="1" applyNumberFormat="1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vertical="center"/>
    </xf>
    <xf numFmtId="0" fontId="13" fillId="2" borderId="50" xfId="0" applyFont="1" applyFill="1" applyBorder="1" applyAlignment="1">
      <alignment horizontal="left" vertical="center"/>
    </xf>
    <xf numFmtId="165" fontId="13" fillId="2" borderId="50" xfId="0" quotePrefix="1" applyNumberFormat="1" applyFont="1" applyFill="1" applyBorder="1" applyAlignment="1">
      <alignment horizontal="left" vertical="center"/>
    </xf>
    <xf numFmtId="49" fontId="13" fillId="2" borderId="50" xfId="0" applyNumberFormat="1" applyFont="1" applyFill="1" applyBorder="1" applyAlignment="1">
      <alignment horizontal="center" vertical="center"/>
    </xf>
    <xf numFmtId="165" fontId="13" fillId="2" borderId="50" xfId="0" applyNumberFormat="1" applyFont="1" applyFill="1" applyBorder="1" applyAlignment="1">
      <alignment vertical="center"/>
    </xf>
    <xf numFmtId="0" fontId="48" fillId="2" borderId="50" xfId="0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vertical="center"/>
    </xf>
    <xf numFmtId="43" fontId="13" fillId="0" borderId="19" xfId="0" applyNumberFormat="1" applyFont="1" applyBorder="1" applyAlignment="1">
      <alignment horizontal="left" vertical="center" wrapText="1"/>
    </xf>
    <xf numFmtId="49" fontId="6" fillId="0" borderId="78" xfId="0" applyNumberFormat="1" applyFont="1" applyBorder="1" applyAlignment="1">
      <alignment horizontal="center" vertical="center"/>
    </xf>
    <xf numFmtId="49" fontId="13" fillId="2" borderId="46" xfId="0" applyNumberFormat="1" applyFont="1" applyFill="1" applyBorder="1" applyAlignment="1">
      <alignment horizontal="center" vertical="center"/>
    </xf>
    <xf numFmtId="49" fontId="13" fillId="2" borderId="78" xfId="0" applyNumberFormat="1" applyFont="1" applyFill="1" applyBorder="1" applyAlignment="1">
      <alignment horizontal="center" vertical="center"/>
    </xf>
    <xf numFmtId="49" fontId="13" fillId="5" borderId="78" xfId="0" applyNumberFormat="1" applyFont="1" applyFill="1" applyBorder="1" applyAlignment="1">
      <alignment horizontal="center" vertical="center"/>
    </xf>
    <xf numFmtId="49" fontId="13" fillId="4" borderId="78" xfId="0" applyNumberFormat="1" applyFont="1" applyFill="1" applyBorder="1" applyAlignment="1">
      <alignment horizontal="center" vertical="center"/>
    </xf>
    <xf numFmtId="49" fontId="48" fillId="2" borderId="78" xfId="0" applyNumberFormat="1" applyFont="1" applyFill="1" applyBorder="1" applyAlignment="1">
      <alignment horizontal="center" vertical="center"/>
    </xf>
    <xf numFmtId="49" fontId="3" fillId="2" borderId="78" xfId="0" applyNumberFormat="1" applyFont="1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8" fillId="2" borderId="76" xfId="0" applyFont="1" applyFill="1" applyBorder="1" applyAlignment="1">
      <alignment horizontal="center" vertical="center"/>
    </xf>
    <xf numFmtId="0" fontId="55" fillId="2" borderId="76" xfId="0" applyFont="1" applyFill="1" applyBorder="1" applyAlignment="1">
      <alignment horizontal="center" vertical="center"/>
    </xf>
    <xf numFmtId="0" fontId="56" fillId="0" borderId="76" xfId="0" applyFont="1" applyBorder="1" applyAlignment="1">
      <alignment horizontal="left" vertical="center"/>
    </xf>
    <xf numFmtId="0" fontId="8" fillId="2" borderId="3" xfId="0" applyFont="1" applyFill="1" applyAlignment="1">
      <alignment horizontal="center" vertical="center"/>
    </xf>
    <xf numFmtId="0" fontId="56" fillId="0" borderId="76" xfId="0" applyFont="1" applyBorder="1" applyAlignment="1">
      <alignment horizontal="center" vertical="center"/>
    </xf>
    <xf numFmtId="49" fontId="8" fillId="2" borderId="7" xfId="0" applyNumberFormat="1" applyFont="1" applyFill="1" applyBorder="1" applyAlignment="1">
      <alignment horizontal="center" vertical="center"/>
    </xf>
    <xf numFmtId="49" fontId="8" fillId="2" borderId="78" xfId="0" applyNumberFormat="1" applyFont="1" applyFill="1" applyBorder="1" applyAlignment="1">
      <alignment horizontal="center" vertical="center"/>
    </xf>
    <xf numFmtId="49" fontId="57" fillId="0" borderId="78" xfId="0" applyNumberFormat="1" applyFont="1" applyBorder="1" applyAlignment="1">
      <alignment vertical="center"/>
    </xf>
    <xf numFmtId="0" fontId="25" fillId="0" borderId="3" xfId="0" applyFont="1"/>
    <xf numFmtId="0" fontId="28" fillId="0" borderId="39" xfId="0" applyFont="1" applyBorder="1" applyAlignment="1">
      <alignment horizontal="center" vertical="center"/>
    </xf>
    <xf numFmtId="0" fontId="28" fillId="0" borderId="39" xfId="0" applyFont="1" applyBorder="1" applyAlignment="1">
      <alignment vertical="center"/>
    </xf>
    <xf numFmtId="165" fontId="28" fillId="0" borderId="39" xfId="0" applyNumberFormat="1" applyFont="1" applyBorder="1" applyAlignment="1">
      <alignment horizontal="center" vertical="center"/>
    </xf>
    <xf numFmtId="165" fontId="27" fillId="0" borderId="3" xfId="0" applyNumberFormat="1" applyFont="1"/>
    <xf numFmtId="0" fontId="28" fillId="0" borderId="76" xfId="0" applyFont="1" applyBorder="1" applyAlignment="1">
      <alignment horizontal="center" vertical="center"/>
    </xf>
    <xf numFmtId="0" fontId="28" fillId="0" borderId="76" xfId="0" applyFont="1" applyBorder="1" applyAlignment="1">
      <alignment vertical="center"/>
    </xf>
    <xf numFmtId="165" fontId="28" fillId="0" borderId="76" xfId="0" applyNumberFormat="1" applyFont="1" applyBorder="1" applyAlignment="1">
      <alignment horizontal="center" vertical="center"/>
    </xf>
    <xf numFmtId="170" fontId="49" fillId="2" borderId="83" xfId="0" applyNumberFormat="1" applyFont="1" applyFill="1" applyBorder="1" applyAlignment="1">
      <alignment horizontal="center" vertical="center"/>
    </xf>
    <xf numFmtId="170" fontId="49" fillId="2" borderId="78" xfId="0" applyNumberFormat="1" applyFont="1" applyFill="1" applyBorder="1" applyAlignment="1">
      <alignment horizontal="center" vertical="center"/>
    </xf>
    <xf numFmtId="170" fontId="49" fillId="0" borderId="78" xfId="0" applyNumberFormat="1" applyFont="1" applyBorder="1" applyAlignment="1">
      <alignment horizontal="center" vertical="center"/>
    </xf>
    <xf numFmtId="0" fontId="25" fillId="2" borderId="78" xfId="0" applyFont="1" applyFill="1" applyBorder="1"/>
    <xf numFmtId="0" fontId="0" fillId="0" borderId="78" xfId="0" applyBorder="1"/>
    <xf numFmtId="0" fontId="4" fillId="2" borderId="49" xfId="0" applyFont="1" applyFill="1" applyBorder="1" applyAlignment="1">
      <alignment horizontal="center" vertical="center"/>
    </xf>
    <xf numFmtId="0" fontId="4" fillId="2" borderId="63" xfId="0" applyFont="1" applyFill="1" applyBorder="1" applyAlignment="1">
      <alignment horizontal="center" vertical="center"/>
    </xf>
    <xf numFmtId="43" fontId="46" fillId="2" borderId="84" xfId="0" applyNumberFormat="1" applyFont="1" applyFill="1" applyBorder="1" applyAlignment="1">
      <alignment horizontal="center" vertical="center"/>
    </xf>
    <xf numFmtId="43" fontId="46" fillId="2" borderId="85" xfId="0" applyNumberFormat="1" applyFont="1" applyFill="1" applyBorder="1" applyAlignment="1">
      <alignment horizontal="center" vertical="center"/>
    </xf>
    <xf numFmtId="43" fontId="28" fillId="2" borderId="9" xfId="0" applyNumberFormat="1" applyFont="1" applyFill="1" applyBorder="1" applyAlignment="1">
      <alignment horizontal="center" vertical="center"/>
    </xf>
    <xf numFmtId="43" fontId="28" fillId="0" borderId="76" xfId="0" applyNumberFormat="1" applyFont="1" applyBorder="1" applyAlignment="1">
      <alignment horizontal="center" vertical="center"/>
    </xf>
    <xf numFmtId="0" fontId="8" fillId="2" borderId="3" xfId="0" applyFont="1" applyFill="1" applyAlignment="1">
      <alignment horizontal="left" vertical="center"/>
    </xf>
    <xf numFmtId="165" fontId="8" fillId="2" borderId="77" xfId="0" applyNumberFormat="1" applyFont="1" applyFill="1" applyBorder="1" applyAlignment="1">
      <alignment horizontal="left" vertical="center"/>
    </xf>
    <xf numFmtId="165" fontId="8" fillId="2" borderId="76" xfId="0" applyNumberFormat="1" applyFont="1" applyFill="1" applyBorder="1" applyAlignment="1">
      <alignment horizontal="left" vertical="center"/>
    </xf>
    <xf numFmtId="165" fontId="8" fillId="0" borderId="76" xfId="0" applyNumberFormat="1" applyFont="1" applyBorder="1" applyAlignment="1">
      <alignment horizontal="left" vertical="center"/>
    </xf>
    <xf numFmtId="43" fontId="8" fillId="2" borderId="39" xfId="0" applyNumberFormat="1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horizontal="center" vertical="center"/>
    </xf>
    <xf numFmtId="0" fontId="8" fillId="2" borderId="50" xfId="0" applyFont="1" applyFill="1" applyBorder="1" applyAlignment="1">
      <alignment vertical="center"/>
    </xf>
    <xf numFmtId="0" fontId="8" fillId="2" borderId="50" xfId="0" applyFont="1" applyFill="1" applyBorder="1" applyAlignment="1">
      <alignment horizontal="center" vertical="center"/>
    </xf>
    <xf numFmtId="170" fontId="8" fillId="2" borderId="50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43" fontId="28" fillId="2" borderId="7" xfId="0" applyNumberFormat="1" applyFont="1" applyFill="1" applyBorder="1" applyAlignment="1">
      <alignment horizontal="center" vertical="center"/>
    </xf>
    <xf numFmtId="43" fontId="8" fillId="2" borderId="6" xfId="0" applyNumberFormat="1" applyFont="1" applyFill="1" applyBorder="1" applyAlignment="1">
      <alignment horizontal="center" vertical="center"/>
    </xf>
    <xf numFmtId="166" fontId="13" fillId="0" borderId="82" xfId="0" applyNumberFormat="1" applyFont="1" applyBorder="1" applyAlignment="1">
      <alignment horizontal="left" vertical="center"/>
    </xf>
    <xf numFmtId="167" fontId="24" fillId="0" borderId="86" xfId="0" applyNumberFormat="1" applyFont="1" applyBorder="1" applyAlignment="1">
      <alignment horizontal="center" vertical="center"/>
    </xf>
    <xf numFmtId="1" fontId="13" fillId="0" borderId="6" xfId="0" applyNumberFormat="1" applyFont="1" applyBorder="1" applyAlignment="1">
      <alignment horizontal="center" vertical="center"/>
    </xf>
    <xf numFmtId="167" fontId="24" fillId="0" borderId="40" xfId="0" applyNumberFormat="1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24" fillId="0" borderId="47" xfId="0" applyNumberFormat="1" applyFont="1" applyBorder="1" applyAlignment="1">
      <alignment horizontal="center" vertical="center"/>
    </xf>
    <xf numFmtId="1" fontId="13" fillId="0" borderId="54" xfId="0" applyNumberFormat="1" applyFont="1" applyBorder="1" applyAlignment="1">
      <alignment horizontal="center" vertical="center"/>
    </xf>
    <xf numFmtId="166" fontId="24" fillId="0" borderId="87" xfId="0" applyNumberFormat="1" applyFont="1" applyBorder="1" applyAlignment="1">
      <alignment horizontal="center" vertical="center"/>
    </xf>
    <xf numFmtId="166" fontId="13" fillId="0" borderId="8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left" vertical="center" wrapText="1"/>
    </xf>
    <xf numFmtId="166" fontId="13" fillId="0" borderId="89" xfId="0" applyNumberFormat="1" applyFont="1" applyBorder="1" applyAlignment="1">
      <alignment horizontal="center" vertical="center"/>
    </xf>
    <xf numFmtId="166" fontId="13" fillId="0" borderId="90" xfId="0" applyNumberFormat="1" applyFont="1" applyBorder="1" applyAlignment="1">
      <alignment horizontal="center" vertical="center"/>
    </xf>
    <xf numFmtId="166" fontId="13" fillId="0" borderId="91" xfId="0" applyNumberFormat="1" applyFont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5" fontId="55" fillId="2" borderId="39" xfId="0" applyNumberFormat="1" applyFont="1" applyFill="1" applyBorder="1" applyAlignment="1">
      <alignment horizontal="center" vertical="center"/>
    </xf>
    <xf numFmtId="0" fontId="58" fillId="2" borderId="76" xfId="0" applyFont="1" applyFill="1" applyBorder="1" applyAlignment="1">
      <alignment vertical="center"/>
    </xf>
    <xf numFmtId="166" fontId="58" fillId="2" borderId="76" xfId="0" applyNumberFormat="1" applyFont="1" applyFill="1" applyBorder="1" applyAlignment="1">
      <alignment vertical="center" wrapText="1"/>
    </xf>
    <xf numFmtId="0" fontId="7" fillId="2" borderId="3" xfId="0" quotePrefix="1" applyFont="1" applyFill="1"/>
    <xf numFmtId="0" fontId="10" fillId="2" borderId="3" xfId="0" applyFont="1" applyFill="1" applyAlignment="1">
      <alignment horizontal="center"/>
    </xf>
    <xf numFmtId="0" fontId="36" fillId="2" borderId="3" xfId="0" applyFont="1" applyFill="1"/>
    <xf numFmtId="165" fontId="59" fillId="0" borderId="3" xfId="0" quotePrefix="1" applyNumberFormat="1" applyFont="1" applyAlignment="1">
      <alignment vertical="center"/>
    </xf>
    <xf numFmtId="0" fontId="59" fillId="2" borderId="3" xfId="0" applyFont="1" applyFill="1" applyAlignment="1">
      <alignment horizontal="left" vertical="center"/>
    </xf>
    <xf numFmtId="0" fontId="1" fillId="0" borderId="0" xfId="0" applyFont="1" applyBorder="1" applyAlignment="1">
      <alignment vertical="center" wrapText="1"/>
    </xf>
    <xf numFmtId="0" fontId="14" fillId="0" borderId="0" xfId="0" applyFont="1" applyBorder="1"/>
    <xf numFmtId="166" fontId="13" fillId="0" borderId="18" xfId="0" applyNumberFormat="1" applyFont="1" applyBorder="1" applyAlignment="1">
      <alignment horizontal="right" vertical="center"/>
    </xf>
    <xf numFmtId="0" fontId="60" fillId="0" borderId="0" xfId="0" applyFont="1" applyBorder="1"/>
    <xf numFmtId="0" fontId="61" fillId="8" borderId="96" xfId="0" applyFont="1" applyFill="1" applyBorder="1" applyAlignment="1">
      <alignment horizontal="center" wrapText="1"/>
    </xf>
    <xf numFmtId="0" fontId="0" fillId="0" borderId="96" xfId="0" applyBorder="1"/>
    <xf numFmtId="4" fontId="0" fillId="0" borderId="96" xfId="0" applyNumberFormat="1" applyBorder="1"/>
    <xf numFmtId="0" fontId="62" fillId="0" borderId="0" xfId="0" applyFont="1" applyBorder="1"/>
    <xf numFmtId="0" fontId="6" fillId="0" borderId="7" xfId="0" applyFont="1" applyBorder="1" applyAlignment="1">
      <alignment horizontal="center" vertical="center"/>
    </xf>
    <xf numFmtId="0" fontId="0" fillId="0" borderId="46" xfId="0" applyBorder="1"/>
    <xf numFmtId="0" fontId="41" fillId="2" borderId="3" xfId="0" applyFont="1" applyFill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6" fillId="0" borderId="7" xfId="0" applyNumberFormat="1" applyFont="1" applyBorder="1" applyAlignment="1">
      <alignment horizontal="center" vertical="center" wrapText="1"/>
    </xf>
    <xf numFmtId="0" fontId="0" fillId="0" borderId="9" xfId="0" applyBorder="1"/>
    <xf numFmtId="165" fontId="6" fillId="2" borderId="7" xfId="0" applyNumberFormat="1" applyFont="1" applyFill="1" applyBorder="1" applyAlignment="1">
      <alignment horizontal="center" vertical="center" wrapText="1"/>
    </xf>
    <xf numFmtId="0" fontId="41" fillId="2" borderId="56" xfId="0" applyFont="1" applyFill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12" fillId="0" borderId="7" xfId="0" applyFont="1" applyBorder="1" applyAlignment="1">
      <alignment horizontal="center" vertical="center" wrapText="1"/>
    </xf>
    <xf numFmtId="0" fontId="19" fillId="2" borderId="3" xfId="0" applyFont="1" applyFill="1" applyAlignment="1">
      <alignment horizontal="left" wrapText="1"/>
    </xf>
    <xf numFmtId="0" fontId="4" fillId="0" borderId="93" xfId="0" applyFont="1" applyBorder="1" applyAlignment="1">
      <alignment horizontal="center" vertical="center"/>
    </xf>
    <xf numFmtId="0" fontId="0" fillId="0" borderId="17" xfId="0" applyBorder="1"/>
    <xf numFmtId="0" fontId="15" fillId="2" borderId="3" xfId="0" applyFont="1" applyFill="1" applyAlignment="1">
      <alignment horizontal="center"/>
    </xf>
    <xf numFmtId="0" fontId="4" fillId="0" borderId="94" xfId="0" applyFont="1" applyBorder="1" applyAlignment="1">
      <alignment horizontal="center" vertical="center"/>
    </xf>
    <xf numFmtId="0" fontId="4" fillId="0" borderId="92" xfId="0" applyFont="1" applyBorder="1" applyAlignment="1">
      <alignment horizontal="center" vertical="center"/>
    </xf>
    <xf numFmtId="0" fontId="0" fillId="0" borderId="12" xfId="0" applyBorder="1"/>
    <xf numFmtId="49" fontId="6" fillId="0" borderId="78" xfId="0" applyNumberFormat="1" applyFont="1" applyBorder="1" applyAlignment="1">
      <alignment horizontal="center" vertical="center"/>
    </xf>
    <xf numFmtId="0" fontId="0" fillId="0" borderId="78" xfId="0" applyBorder="1"/>
    <xf numFmtId="0" fontId="19" fillId="2" borderId="3" xfId="0" applyFont="1" applyFill="1" applyAlignment="1">
      <alignment horizontal="left" vertical="center" wrapText="1"/>
    </xf>
    <xf numFmtId="164" fontId="45" fillId="0" borderId="74" xfId="0" applyNumberFormat="1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/>
    </xf>
    <xf numFmtId="0" fontId="45" fillId="0" borderId="74" xfId="0" applyFont="1" applyBorder="1" applyAlignment="1">
      <alignment horizontal="center" vertical="center"/>
    </xf>
    <xf numFmtId="165" fontId="45" fillId="2" borderId="74" xfId="0" applyNumberFormat="1" applyFont="1" applyFill="1" applyBorder="1" applyAlignment="1">
      <alignment horizontal="center" vertical="center"/>
    </xf>
    <xf numFmtId="0" fontId="41" fillId="2" borderId="56" xfId="0" applyFont="1" applyFill="1" applyBorder="1" applyAlignment="1">
      <alignment horizontal="center" vertical="center"/>
    </xf>
    <xf numFmtId="0" fontId="41" fillId="2" borderId="95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63" xfId="0" applyBorder="1"/>
    <xf numFmtId="0" fontId="0" fillId="0" borderId="73" xfId="0" applyBorder="1"/>
    <xf numFmtId="0" fontId="42" fillId="2" borderId="3" xfId="0" applyFont="1" applyFill="1" applyAlignment="1">
      <alignment horizontal="center"/>
    </xf>
    <xf numFmtId="0" fontId="4" fillId="0" borderId="45" xfId="0" applyFont="1" applyBorder="1" applyAlignment="1">
      <alignment horizontal="center" vertical="center"/>
    </xf>
    <xf numFmtId="0" fontId="0" fillId="0" borderId="42" xfId="0" applyBorder="1"/>
    <xf numFmtId="164" fontId="4" fillId="0" borderId="45" xfId="0" applyNumberFormat="1" applyFont="1" applyBorder="1" applyAlignment="1">
      <alignment horizontal="center" vertical="center" wrapText="1"/>
    </xf>
    <xf numFmtId="0" fontId="0" fillId="0" borderId="44" xfId="0" applyBorder="1"/>
    <xf numFmtId="0" fontId="42" fillId="2" borderId="3" xfId="0" applyFont="1" applyFill="1" applyAlignment="1">
      <alignment horizontal="right"/>
    </xf>
    <xf numFmtId="0" fontId="4" fillId="2" borderId="56" xfId="0" applyFont="1" applyFill="1" applyBorder="1" applyAlignment="1">
      <alignment horizontal="center" vertical="center" wrapText="1"/>
    </xf>
    <xf numFmtId="0" fontId="52" fillId="2" borderId="56" xfId="0" applyFont="1" applyFill="1" applyBorder="1" applyAlignment="1">
      <alignment horizontal="center" vertical="center" wrapText="1"/>
    </xf>
    <xf numFmtId="164" fontId="4" fillId="0" borderId="41" xfId="0" applyNumberFormat="1" applyFont="1" applyBorder="1" applyAlignment="1">
      <alignment horizontal="center" vertical="center"/>
    </xf>
    <xf numFmtId="0" fontId="0" fillId="0" borderId="43" xfId="0" applyBorder="1"/>
    <xf numFmtId="0" fontId="28" fillId="2" borderId="3" xfId="0" applyFont="1" applyFill="1" applyAlignment="1">
      <alignment horizontal="center" vertical="center" wrapText="1"/>
    </xf>
    <xf numFmtId="0" fontId="30" fillId="2" borderId="3" xfId="0" applyFont="1" applyFill="1" applyAlignment="1">
      <alignment horizontal="center"/>
    </xf>
    <xf numFmtId="165" fontId="33" fillId="0" borderId="45" xfId="0" applyNumberFormat="1" applyFont="1" applyBorder="1" applyAlignment="1">
      <alignment horizontal="center" vertical="center"/>
    </xf>
    <xf numFmtId="0" fontId="33" fillId="0" borderId="45" xfId="0" applyFont="1" applyBorder="1" applyAlignment="1">
      <alignment horizontal="center" vertical="center"/>
    </xf>
    <xf numFmtId="17" fontId="33" fillId="0" borderId="45" xfId="0" quotePrefix="1" applyNumberFormat="1" applyFont="1" applyBorder="1" applyAlignment="1">
      <alignment horizontal="center" vertical="center"/>
    </xf>
    <xf numFmtId="0" fontId="32" fillId="2" borderId="3" xfId="0" applyFont="1" applyFill="1" applyAlignment="1">
      <alignment horizontal="left" wrapText="1"/>
    </xf>
    <xf numFmtId="0" fontId="34" fillId="2" borderId="3" xfId="0" applyFont="1" applyFill="1" applyAlignment="1">
      <alignment horizontal="center"/>
    </xf>
    <xf numFmtId="0" fontId="34" fillId="0" borderId="7" xfId="0" applyFont="1" applyBorder="1" applyAlignment="1">
      <alignment horizontal="center" vertical="center"/>
    </xf>
    <xf numFmtId="165" fontId="38" fillId="0" borderId="7" xfId="0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35" fillId="2" borderId="3" xfId="0" applyFont="1" applyFill="1" applyAlignment="1">
      <alignment horizontal="center"/>
    </xf>
    <xf numFmtId="0" fontId="38" fillId="0" borderId="7" xfId="0" applyFont="1" applyBorder="1" applyAlignment="1">
      <alignment horizontal="center" vertical="center"/>
    </xf>
    <xf numFmtId="0" fontId="37" fillId="2" borderId="3" xfId="0" applyFont="1" applyFill="1" applyAlignment="1">
      <alignment horizontal="left" wrapText="1"/>
    </xf>
    <xf numFmtId="17" fontId="34" fillId="0" borderId="7" xfId="0" quotePrefix="1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0" fillId="0" borderId="80" xfId="0" applyBorder="1"/>
    <xf numFmtId="164" fontId="6" fillId="0" borderId="6" xfId="0" applyNumberFormat="1" applyFont="1" applyBorder="1" applyAlignment="1">
      <alignment horizontal="center" vertical="center" wrapText="1"/>
    </xf>
    <xf numFmtId="0" fontId="0" fillId="0" borderId="50" xfId="0" applyBorder="1"/>
    <xf numFmtId="165" fontId="6" fillId="2" borderId="6" xfId="0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Values</c:v>
          </c:tx>
          <c:spPr>
            <a:ln>
              <a:prstDash val="solid"/>
            </a:ln>
          </c:spPr>
          <c:invertIfNegative val="0"/>
          <c:cat>
            <c:strLit>
              <c:ptCount val="596"/>
              <c:pt idx="0">
                <c:v>R1</c:v>
              </c:pt>
              <c:pt idx="1">
                <c:v>R2</c:v>
              </c:pt>
              <c:pt idx="2">
                <c:v>R3</c:v>
              </c:pt>
              <c:pt idx="3">
                <c:v>R4</c:v>
              </c:pt>
              <c:pt idx="4">
                <c:v>R5</c:v>
              </c:pt>
              <c:pt idx="5">
                <c:v>R6</c:v>
              </c:pt>
              <c:pt idx="6">
                <c:v>R7</c:v>
              </c:pt>
              <c:pt idx="7">
                <c:v>R8</c:v>
              </c:pt>
              <c:pt idx="8">
                <c:v>R9</c:v>
              </c:pt>
              <c:pt idx="9">
                <c:v>R10</c:v>
              </c:pt>
              <c:pt idx="10">
                <c:v>R11</c:v>
              </c:pt>
              <c:pt idx="11">
                <c:v>R12</c:v>
              </c:pt>
              <c:pt idx="12">
                <c:v>R13</c:v>
              </c:pt>
              <c:pt idx="13">
                <c:v>R14</c:v>
              </c:pt>
              <c:pt idx="14">
                <c:v>R15</c:v>
              </c:pt>
              <c:pt idx="15">
                <c:v>R16</c:v>
              </c:pt>
              <c:pt idx="16">
                <c:v>R17</c:v>
              </c:pt>
              <c:pt idx="17">
                <c:v>R18</c:v>
              </c:pt>
              <c:pt idx="18">
                <c:v>R19</c:v>
              </c:pt>
              <c:pt idx="19">
                <c:v>R20</c:v>
              </c:pt>
              <c:pt idx="20">
                <c:v>R21</c:v>
              </c:pt>
              <c:pt idx="21">
                <c:v>R22</c:v>
              </c:pt>
              <c:pt idx="22">
                <c:v>R23</c:v>
              </c:pt>
              <c:pt idx="23">
                <c:v>R24</c:v>
              </c:pt>
              <c:pt idx="24">
                <c:v>R25</c:v>
              </c:pt>
              <c:pt idx="25">
                <c:v>R26</c:v>
              </c:pt>
              <c:pt idx="26">
                <c:v>R27</c:v>
              </c:pt>
              <c:pt idx="27">
                <c:v>R28</c:v>
              </c:pt>
              <c:pt idx="28">
                <c:v>R29</c:v>
              </c:pt>
              <c:pt idx="29">
                <c:v>R30</c:v>
              </c:pt>
              <c:pt idx="30">
                <c:v>R31</c:v>
              </c:pt>
              <c:pt idx="31">
                <c:v>R32</c:v>
              </c:pt>
              <c:pt idx="32">
                <c:v>R33</c:v>
              </c:pt>
              <c:pt idx="33">
                <c:v>R34</c:v>
              </c:pt>
              <c:pt idx="34">
                <c:v>R35</c:v>
              </c:pt>
              <c:pt idx="35">
                <c:v>R36</c:v>
              </c:pt>
              <c:pt idx="36">
                <c:v>R37</c:v>
              </c:pt>
              <c:pt idx="37">
                <c:v>R38</c:v>
              </c:pt>
              <c:pt idx="38">
                <c:v>R39</c:v>
              </c:pt>
              <c:pt idx="39">
                <c:v>R40</c:v>
              </c:pt>
              <c:pt idx="40">
                <c:v>R41</c:v>
              </c:pt>
              <c:pt idx="41">
                <c:v>R42</c:v>
              </c:pt>
              <c:pt idx="42">
                <c:v>R43</c:v>
              </c:pt>
              <c:pt idx="43">
                <c:v>R44</c:v>
              </c:pt>
              <c:pt idx="44">
                <c:v>R45</c:v>
              </c:pt>
              <c:pt idx="45">
                <c:v>R46</c:v>
              </c:pt>
              <c:pt idx="46">
                <c:v>R47</c:v>
              </c:pt>
              <c:pt idx="47">
                <c:v>R48</c:v>
              </c:pt>
              <c:pt idx="48">
                <c:v>R49</c:v>
              </c:pt>
              <c:pt idx="49">
                <c:v>R50</c:v>
              </c:pt>
              <c:pt idx="50">
                <c:v>R51</c:v>
              </c:pt>
              <c:pt idx="51">
                <c:v>R52</c:v>
              </c:pt>
              <c:pt idx="52">
                <c:v>R53</c:v>
              </c:pt>
              <c:pt idx="53">
                <c:v>R54</c:v>
              </c:pt>
              <c:pt idx="54">
                <c:v>R55</c:v>
              </c:pt>
              <c:pt idx="55">
                <c:v>R56</c:v>
              </c:pt>
              <c:pt idx="56">
                <c:v>R57</c:v>
              </c:pt>
              <c:pt idx="57">
                <c:v>R58</c:v>
              </c:pt>
              <c:pt idx="58">
                <c:v>R59</c:v>
              </c:pt>
              <c:pt idx="59">
                <c:v>R60</c:v>
              </c:pt>
              <c:pt idx="60">
                <c:v>R61</c:v>
              </c:pt>
              <c:pt idx="61">
                <c:v>R62</c:v>
              </c:pt>
              <c:pt idx="62">
                <c:v>R63</c:v>
              </c:pt>
              <c:pt idx="63">
                <c:v>R64</c:v>
              </c:pt>
              <c:pt idx="64">
                <c:v>R65</c:v>
              </c:pt>
              <c:pt idx="65">
                <c:v>R66</c:v>
              </c:pt>
              <c:pt idx="66">
                <c:v>R67</c:v>
              </c:pt>
              <c:pt idx="67">
                <c:v>R68</c:v>
              </c:pt>
              <c:pt idx="68">
                <c:v>R69</c:v>
              </c:pt>
              <c:pt idx="69">
                <c:v>R70</c:v>
              </c:pt>
              <c:pt idx="70">
                <c:v>R71</c:v>
              </c:pt>
              <c:pt idx="71">
                <c:v>R72</c:v>
              </c:pt>
              <c:pt idx="72">
                <c:v>R73</c:v>
              </c:pt>
              <c:pt idx="73">
                <c:v>R74</c:v>
              </c:pt>
              <c:pt idx="74">
                <c:v>R75</c:v>
              </c:pt>
              <c:pt idx="75">
                <c:v>R76</c:v>
              </c:pt>
              <c:pt idx="76">
                <c:v>R77</c:v>
              </c:pt>
              <c:pt idx="77">
                <c:v>R78</c:v>
              </c:pt>
              <c:pt idx="78">
                <c:v>R79</c:v>
              </c:pt>
              <c:pt idx="79">
                <c:v>R80</c:v>
              </c:pt>
              <c:pt idx="80">
                <c:v>R81</c:v>
              </c:pt>
              <c:pt idx="81">
                <c:v>R82</c:v>
              </c:pt>
              <c:pt idx="82">
                <c:v>R83</c:v>
              </c:pt>
              <c:pt idx="83">
                <c:v>R84</c:v>
              </c:pt>
              <c:pt idx="84">
                <c:v>R85</c:v>
              </c:pt>
              <c:pt idx="85">
                <c:v>R86</c:v>
              </c:pt>
              <c:pt idx="86">
                <c:v>R87</c:v>
              </c:pt>
              <c:pt idx="87">
                <c:v>R88</c:v>
              </c:pt>
              <c:pt idx="88">
                <c:v>R89</c:v>
              </c:pt>
              <c:pt idx="89">
                <c:v>R90</c:v>
              </c:pt>
              <c:pt idx="90">
                <c:v>R91</c:v>
              </c:pt>
              <c:pt idx="91">
                <c:v>R92</c:v>
              </c:pt>
              <c:pt idx="92">
                <c:v>R93</c:v>
              </c:pt>
              <c:pt idx="93">
                <c:v>R94</c:v>
              </c:pt>
              <c:pt idx="94">
                <c:v>R95</c:v>
              </c:pt>
              <c:pt idx="95">
                <c:v>R96</c:v>
              </c:pt>
              <c:pt idx="96">
                <c:v>R97</c:v>
              </c:pt>
              <c:pt idx="97">
                <c:v>R98</c:v>
              </c:pt>
              <c:pt idx="98">
                <c:v>R99</c:v>
              </c:pt>
              <c:pt idx="99">
                <c:v>R100</c:v>
              </c:pt>
              <c:pt idx="100">
                <c:v>R101</c:v>
              </c:pt>
              <c:pt idx="101">
                <c:v>R102</c:v>
              </c:pt>
              <c:pt idx="102">
                <c:v>R103</c:v>
              </c:pt>
              <c:pt idx="103">
                <c:v>R104</c:v>
              </c:pt>
              <c:pt idx="104">
                <c:v>R105</c:v>
              </c:pt>
              <c:pt idx="105">
                <c:v>R106</c:v>
              </c:pt>
              <c:pt idx="106">
                <c:v>R107</c:v>
              </c:pt>
              <c:pt idx="107">
                <c:v>R108</c:v>
              </c:pt>
              <c:pt idx="108">
                <c:v>R109</c:v>
              </c:pt>
              <c:pt idx="109">
                <c:v>R110</c:v>
              </c:pt>
              <c:pt idx="110">
                <c:v>R111</c:v>
              </c:pt>
              <c:pt idx="111">
                <c:v>R112</c:v>
              </c:pt>
              <c:pt idx="112">
                <c:v>R113</c:v>
              </c:pt>
              <c:pt idx="113">
                <c:v>R114</c:v>
              </c:pt>
              <c:pt idx="114">
                <c:v>R115</c:v>
              </c:pt>
              <c:pt idx="115">
                <c:v>R116</c:v>
              </c:pt>
              <c:pt idx="116">
                <c:v>R117</c:v>
              </c:pt>
              <c:pt idx="117">
                <c:v>R118</c:v>
              </c:pt>
              <c:pt idx="118">
                <c:v>R119</c:v>
              </c:pt>
              <c:pt idx="119">
                <c:v>R120</c:v>
              </c:pt>
              <c:pt idx="120">
                <c:v>R121</c:v>
              </c:pt>
              <c:pt idx="121">
                <c:v>R122</c:v>
              </c:pt>
              <c:pt idx="122">
                <c:v>R123</c:v>
              </c:pt>
              <c:pt idx="123">
                <c:v>R124</c:v>
              </c:pt>
              <c:pt idx="124">
                <c:v>R125</c:v>
              </c:pt>
              <c:pt idx="125">
                <c:v>R126</c:v>
              </c:pt>
              <c:pt idx="126">
                <c:v>R127</c:v>
              </c:pt>
              <c:pt idx="127">
                <c:v>R128</c:v>
              </c:pt>
              <c:pt idx="128">
                <c:v>R129</c:v>
              </c:pt>
              <c:pt idx="129">
                <c:v>R130</c:v>
              </c:pt>
              <c:pt idx="130">
                <c:v>R131</c:v>
              </c:pt>
              <c:pt idx="131">
                <c:v>R132</c:v>
              </c:pt>
              <c:pt idx="132">
                <c:v>R133</c:v>
              </c:pt>
              <c:pt idx="133">
                <c:v>R134</c:v>
              </c:pt>
              <c:pt idx="134">
                <c:v>R135</c:v>
              </c:pt>
              <c:pt idx="135">
                <c:v>R136</c:v>
              </c:pt>
              <c:pt idx="136">
                <c:v>R137</c:v>
              </c:pt>
              <c:pt idx="137">
                <c:v>R138</c:v>
              </c:pt>
              <c:pt idx="138">
                <c:v>R139</c:v>
              </c:pt>
              <c:pt idx="139">
                <c:v>R140</c:v>
              </c:pt>
              <c:pt idx="140">
                <c:v>R141</c:v>
              </c:pt>
              <c:pt idx="141">
                <c:v>R142</c:v>
              </c:pt>
              <c:pt idx="142">
                <c:v>R143</c:v>
              </c:pt>
              <c:pt idx="143">
                <c:v>R144</c:v>
              </c:pt>
              <c:pt idx="144">
                <c:v>R145</c:v>
              </c:pt>
              <c:pt idx="145">
                <c:v>R146</c:v>
              </c:pt>
              <c:pt idx="146">
                <c:v>R147</c:v>
              </c:pt>
              <c:pt idx="147">
                <c:v>R148</c:v>
              </c:pt>
              <c:pt idx="148">
                <c:v>R149</c:v>
              </c:pt>
              <c:pt idx="149">
                <c:v>R150</c:v>
              </c:pt>
              <c:pt idx="150">
                <c:v>R151</c:v>
              </c:pt>
              <c:pt idx="151">
                <c:v>R152</c:v>
              </c:pt>
              <c:pt idx="152">
                <c:v>R153</c:v>
              </c:pt>
              <c:pt idx="153">
                <c:v>R154</c:v>
              </c:pt>
              <c:pt idx="154">
                <c:v>R155</c:v>
              </c:pt>
              <c:pt idx="155">
                <c:v>R156</c:v>
              </c:pt>
              <c:pt idx="156">
                <c:v>R157</c:v>
              </c:pt>
              <c:pt idx="157">
                <c:v>R158</c:v>
              </c:pt>
              <c:pt idx="158">
                <c:v>R159</c:v>
              </c:pt>
              <c:pt idx="159">
                <c:v>R160</c:v>
              </c:pt>
              <c:pt idx="160">
                <c:v>R161</c:v>
              </c:pt>
              <c:pt idx="161">
                <c:v>R162</c:v>
              </c:pt>
              <c:pt idx="162">
                <c:v>R163</c:v>
              </c:pt>
              <c:pt idx="163">
                <c:v>R164</c:v>
              </c:pt>
              <c:pt idx="164">
                <c:v>R165</c:v>
              </c:pt>
              <c:pt idx="165">
                <c:v>R166</c:v>
              </c:pt>
              <c:pt idx="166">
                <c:v>R167</c:v>
              </c:pt>
              <c:pt idx="167">
                <c:v>R168</c:v>
              </c:pt>
              <c:pt idx="168">
                <c:v>R169</c:v>
              </c:pt>
              <c:pt idx="169">
                <c:v>R170</c:v>
              </c:pt>
              <c:pt idx="170">
                <c:v>R171</c:v>
              </c:pt>
              <c:pt idx="171">
                <c:v>R172</c:v>
              </c:pt>
              <c:pt idx="172">
                <c:v>R173</c:v>
              </c:pt>
              <c:pt idx="173">
                <c:v>R174</c:v>
              </c:pt>
              <c:pt idx="174">
                <c:v>R175</c:v>
              </c:pt>
              <c:pt idx="175">
                <c:v>R176</c:v>
              </c:pt>
              <c:pt idx="176">
                <c:v>R177</c:v>
              </c:pt>
              <c:pt idx="177">
                <c:v>R178</c:v>
              </c:pt>
              <c:pt idx="178">
                <c:v>R179</c:v>
              </c:pt>
              <c:pt idx="179">
                <c:v>R180</c:v>
              </c:pt>
              <c:pt idx="180">
                <c:v>R181</c:v>
              </c:pt>
              <c:pt idx="181">
                <c:v>R182</c:v>
              </c:pt>
              <c:pt idx="182">
                <c:v>R183</c:v>
              </c:pt>
              <c:pt idx="183">
                <c:v>R184</c:v>
              </c:pt>
              <c:pt idx="184">
                <c:v>R185</c:v>
              </c:pt>
              <c:pt idx="185">
                <c:v>R186</c:v>
              </c:pt>
              <c:pt idx="186">
                <c:v>R187</c:v>
              </c:pt>
              <c:pt idx="187">
                <c:v>R188</c:v>
              </c:pt>
              <c:pt idx="188">
                <c:v>R189</c:v>
              </c:pt>
              <c:pt idx="189">
                <c:v>R190</c:v>
              </c:pt>
              <c:pt idx="190">
                <c:v>R191</c:v>
              </c:pt>
              <c:pt idx="191">
                <c:v>R192</c:v>
              </c:pt>
              <c:pt idx="192">
                <c:v>R193</c:v>
              </c:pt>
              <c:pt idx="193">
                <c:v>R194</c:v>
              </c:pt>
              <c:pt idx="194">
                <c:v>R195</c:v>
              </c:pt>
              <c:pt idx="195">
                <c:v>R196</c:v>
              </c:pt>
              <c:pt idx="196">
                <c:v>R197</c:v>
              </c:pt>
              <c:pt idx="197">
                <c:v>R198</c:v>
              </c:pt>
              <c:pt idx="198">
                <c:v>R199</c:v>
              </c:pt>
              <c:pt idx="199">
                <c:v>R200</c:v>
              </c:pt>
              <c:pt idx="200">
                <c:v>R201</c:v>
              </c:pt>
              <c:pt idx="201">
                <c:v>R202</c:v>
              </c:pt>
              <c:pt idx="202">
                <c:v>R203</c:v>
              </c:pt>
              <c:pt idx="203">
                <c:v>R204</c:v>
              </c:pt>
              <c:pt idx="204">
                <c:v>R205</c:v>
              </c:pt>
              <c:pt idx="205">
                <c:v>R206</c:v>
              </c:pt>
              <c:pt idx="206">
                <c:v>R207</c:v>
              </c:pt>
              <c:pt idx="207">
                <c:v>R208</c:v>
              </c:pt>
              <c:pt idx="208">
                <c:v>R209</c:v>
              </c:pt>
              <c:pt idx="209">
                <c:v>R210</c:v>
              </c:pt>
              <c:pt idx="210">
                <c:v>R211</c:v>
              </c:pt>
              <c:pt idx="211">
                <c:v>R212</c:v>
              </c:pt>
              <c:pt idx="212">
                <c:v>R213</c:v>
              </c:pt>
              <c:pt idx="213">
                <c:v>R214</c:v>
              </c:pt>
              <c:pt idx="214">
                <c:v>R215</c:v>
              </c:pt>
              <c:pt idx="215">
                <c:v>R216</c:v>
              </c:pt>
              <c:pt idx="216">
                <c:v>R217</c:v>
              </c:pt>
              <c:pt idx="217">
                <c:v>R218</c:v>
              </c:pt>
              <c:pt idx="218">
                <c:v>R219</c:v>
              </c:pt>
              <c:pt idx="219">
                <c:v>R220</c:v>
              </c:pt>
              <c:pt idx="220">
                <c:v>R221</c:v>
              </c:pt>
              <c:pt idx="221">
                <c:v>R222</c:v>
              </c:pt>
              <c:pt idx="222">
                <c:v>R223</c:v>
              </c:pt>
              <c:pt idx="223">
                <c:v>R224</c:v>
              </c:pt>
              <c:pt idx="224">
                <c:v>R225</c:v>
              </c:pt>
              <c:pt idx="225">
                <c:v>R226</c:v>
              </c:pt>
              <c:pt idx="226">
                <c:v>R227</c:v>
              </c:pt>
              <c:pt idx="227">
                <c:v>R228</c:v>
              </c:pt>
              <c:pt idx="228">
                <c:v>R229</c:v>
              </c:pt>
              <c:pt idx="229">
                <c:v>R230</c:v>
              </c:pt>
              <c:pt idx="230">
                <c:v>R231</c:v>
              </c:pt>
              <c:pt idx="231">
                <c:v>R232</c:v>
              </c:pt>
              <c:pt idx="232">
                <c:v>R233</c:v>
              </c:pt>
              <c:pt idx="233">
                <c:v>R234</c:v>
              </c:pt>
              <c:pt idx="234">
                <c:v>R235</c:v>
              </c:pt>
              <c:pt idx="235">
                <c:v>R236</c:v>
              </c:pt>
              <c:pt idx="236">
                <c:v>R237</c:v>
              </c:pt>
              <c:pt idx="237">
                <c:v>R238</c:v>
              </c:pt>
              <c:pt idx="238">
                <c:v>R239</c:v>
              </c:pt>
              <c:pt idx="239">
                <c:v>R240</c:v>
              </c:pt>
              <c:pt idx="240">
                <c:v>R241</c:v>
              </c:pt>
              <c:pt idx="241">
                <c:v>R242</c:v>
              </c:pt>
              <c:pt idx="242">
                <c:v>R243</c:v>
              </c:pt>
              <c:pt idx="243">
                <c:v>R244</c:v>
              </c:pt>
              <c:pt idx="244">
                <c:v>R245</c:v>
              </c:pt>
              <c:pt idx="245">
                <c:v>R246</c:v>
              </c:pt>
              <c:pt idx="246">
                <c:v>R247</c:v>
              </c:pt>
              <c:pt idx="247">
                <c:v>R248</c:v>
              </c:pt>
              <c:pt idx="248">
                <c:v>R249</c:v>
              </c:pt>
              <c:pt idx="249">
                <c:v>R250</c:v>
              </c:pt>
              <c:pt idx="250">
                <c:v>R251</c:v>
              </c:pt>
              <c:pt idx="251">
                <c:v>R252</c:v>
              </c:pt>
              <c:pt idx="252">
                <c:v>R253</c:v>
              </c:pt>
              <c:pt idx="253">
                <c:v>R254</c:v>
              </c:pt>
              <c:pt idx="254">
                <c:v>R255</c:v>
              </c:pt>
              <c:pt idx="255">
                <c:v>R256</c:v>
              </c:pt>
              <c:pt idx="256">
                <c:v>R257</c:v>
              </c:pt>
              <c:pt idx="257">
                <c:v>R258</c:v>
              </c:pt>
              <c:pt idx="258">
                <c:v>R259</c:v>
              </c:pt>
              <c:pt idx="259">
                <c:v>R260</c:v>
              </c:pt>
              <c:pt idx="260">
                <c:v>R261</c:v>
              </c:pt>
              <c:pt idx="261">
                <c:v>R262</c:v>
              </c:pt>
              <c:pt idx="262">
                <c:v>R263</c:v>
              </c:pt>
              <c:pt idx="263">
                <c:v>R264</c:v>
              </c:pt>
              <c:pt idx="264">
                <c:v>R265</c:v>
              </c:pt>
              <c:pt idx="265">
                <c:v>R266</c:v>
              </c:pt>
              <c:pt idx="266">
                <c:v>R267</c:v>
              </c:pt>
              <c:pt idx="267">
                <c:v>R268</c:v>
              </c:pt>
              <c:pt idx="268">
                <c:v>R269</c:v>
              </c:pt>
              <c:pt idx="269">
                <c:v>R270</c:v>
              </c:pt>
              <c:pt idx="270">
                <c:v>R271</c:v>
              </c:pt>
              <c:pt idx="271">
                <c:v>R272</c:v>
              </c:pt>
              <c:pt idx="272">
                <c:v>R273</c:v>
              </c:pt>
              <c:pt idx="273">
                <c:v>R274</c:v>
              </c:pt>
              <c:pt idx="274">
                <c:v>R275</c:v>
              </c:pt>
              <c:pt idx="275">
                <c:v>R276</c:v>
              </c:pt>
              <c:pt idx="276">
                <c:v>R277</c:v>
              </c:pt>
              <c:pt idx="277">
                <c:v>R278</c:v>
              </c:pt>
              <c:pt idx="278">
                <c:v>R279</c:v>
              </c:pt>
              <c:pt idx="279">
                <c:v>R280</c:v>
              </c:pt>
              <c:pt idx="280">
                <c:v>R281</c:v>
              </c:pt>
              <c:pt idx="281">
                <c:v>R282</c:v>
              </c:pt>
              <c:pt idx="282">
                <c:v>R283</c:v>
              </c:pt>
              <c:pt idx="283">
                <c:v>R284</c:v>
              </c:pt>
              <c:pt idx="284">
                <c:v>R285</c:v>
              </c:pt>
              <c:pt idx="285">
                <c:v>R286</c:v>
              </c:pt>
              <c:pt idx="286">
                <c:v>R287</c:v>
              </c:pt>
              <c:pt idx="287">
                <c:v>R288</c:v>
              </c:pt>
              <c:pt idx="288">
                <c:v>R289</c:v>
              </c:pt>
              <c:pt idx="289">
                <c:v>R290</c:v>
              </c:pt>
              <c:pt idx="290">
                <c:v>R291</c:v>
              </c:pt>
              <c:pt idx="291">
                <c:v>R292</c:v>
              </c:pt>
              <c:pt idx="292">
                <c:v>R293</c:v>
              </c:pt>
              <c:pt idx="293">
                <c:v>R294</c:v>
              </c:pt>
              <c:pt idx="294">
                <c:v>R295</c:v>
              </c:pt>
              <c:pt idx="295">
                <c:v>R296</c:v>
              </c:pt>
              <c:pt idx="296">
                <c:v>R297</c:v>
              </c:pt>
              <c:pt idx="297">
                <c:v>R298</c:v>
              </c:pt>
              <c:pt idx="298">
                <c:v>R299</c:v>
              </c:pt>
              <c:pt idx="299">
                <c:v>R300</c:v>
              </c:pt>
              <c:pt idx="300">
                <c:v>R301</c:v>
              </c:pt>
              <c:pt idx="301">
                <c:v>R302</c:v>
              </c:pt>
              <c:pt idx="302">
                <c:v>R303</c:v>
              </c:pt>
              <c:pt idx="303">
                <c:v>R304</c:v>
              </c:pt>
              <c:pt idx="304">
                <c:v>R305</c:v>
              </c:pt>
              <c:pt idx="305">
                <c:v>R306</c:v>
              </c:pt>
              <c:pt idx="306">
                <c:v>R307</c:v>
              </c:pt>
              <c:pt idx="307">
                <c:v>R308</c:v>
              </c:pt>
              <c:pt idx="308">
                <c:v>R309</c:v>
              </c:pt>
              <c:pt idx="309">
                <c:v>R310</c:v>
              </c:pt>
              <c:pt idx="310">
                <c:v>R311</c:v>
              </c:pt>
              <c:pt idx="311">
                <c:v>R312</c:v>
              </c:pt>
              <c:pt idx="312">
                <c:v>R313</c:v>
              </c:pt>
              <c:pt idx="313">
                <c:v>R314</c:v>
              </c:pt>
              <c:pt idx="314">
                <c:v>R315</c:v>
              </c:pt>
              <c:pt idx="315">
                <c:v>R316</c:v>
              </c:pt>
              <c:pt idx="316">
                <c:v>R317</c:v>
              </c:pt>
              <c:pt idx="317">
                <c:v>R318</c:v>
              </c:pt>
              <c:pt idx="318">
                <c:v>R319</c:v>
              </c:pt>
              <c:pt idx="319">
                <c:v>R320</c:v>
              </c:pt>
              <c:pt idx="320">
                <c:v>R321</c:v>
              </c:pt>
              <c:pt idx="321">
                <c:v>R322</c:v>
              </c:pt>
              <c:pt idx="322">
                <c:v>R323</c:v>
              </c:pt>
              <c:pt idx="323">
                <c:v>R324</c:v>
              </c:pt>
              <c:pt idx="324">
                <c:v>R325</c:v>
              </c:pt>
              <c:pt idx="325">
                <c:v>R326</c:v>
              </c:pt>
              <c:pt idx="326">
                <c:v>R327</c:v>
              </c:pt>
              <c:pt idx="327">
                <c:v>R328</c:v>
              </c:pt>
              <c:pt idx="328">
                <c:v>R329</c:v>
              </c:pt>
              <c:pt idx="329">
                <c:v>R330</c:v>
              </c:pt>
              <c:pt idx="330">
                <c:v>R331</c:v>
              </c:pt>
              <c:pt idx="331">
                <c:v>R332</c:v>
              </c:pt>
              <c:pt idx="332">
                <c:v>R333</c:v>
              </c:pt>
              <c:pt idx="333">
                <c:v>R334</c:v>
              </c:pt>
              <c:pt idx="334">
                <c:v>R335</c:v>
              </c:pt>
              <c:pt idx="335">
                <c:v>R336</c:v>
              </c:pt>
              <c:pt idx="336">
                <c:v>R337</c:v>
              </c:pt>
              <c:pt idx="337">
                <c:v>R338</c:v>
              </c:pt>
              <c:pt idx="338">
                <c:v>R339</c:v>
              </c:pt>
              <c:pt idx="339">
                <c:v>R340</c:v>
              </c:pt>
              <c:pt idx="340">
                <c:v>R341</c:v>
              </c:pt>
              <c:pt idx="341">
                <c:v>R342</c:v>
              </c:pt>
              <c:pt idx="342">
                <c:v>R343</c:v>
              </c:pt>
              <c:pt idx="343">
                <c:v>R344</c:v>
              </c:pt>
              <c:pt idx="344">
                <c:v>R345</c:v>
              </c:pt>
              <c:pt idx="345">
                <c:v>R346</c:v>
              </c:pt>
              <c:pt idx="346">
                <c:v>R347</c:v>
              </c:pt>
              <c:pt idx="347">
                <c:v>R348</c:v>
              </c:pt>
              <c:pt idx="348">
                <c:v>R349</c:v>
              </c:pt>
              <c:pt idx="349">
                <c:v>R350</c:v>
              </c:pt>
              <c:pt idx="350">
                <c:v>R351</c:v>
              </c:pt>
              <c:pt idx="351">
                <c:v>R352</c:v>
              </c:pt>
              <c:pt idx="352">
                <c:v>R353</c:v>
              </c:pt>
              <c:pt idx="353">
                <c:v>R354</c:v>
              </c:pt>
              <c:pt idx="354">
                <c:v>R355</c:v>
              </c:pt>
              <c:pt idx="355">
                <c:v>R356</c:v>
              </c:pt>
              <c:pt idx="356">
                <c:v>R357</c:v>
              </c:pt>
              <c:pt idx="357">
                <c:v>R358</c:v>
              </c:pt>
              <c:pt idx="358">
                <c:v>R359</c:v>
              </c:pt>
              <c:pt idx="359">
                <c:v>R360</c:v>
              </c:pt>
              <c:pt idx="360">
                <c:v>R361</c:v>
              </c:pt>
              <c:pt idx="361">
                <c:v>R362</c:v>
              </c:pt>
              <c:pt idx="362">
                <c:v>R363</c:v>
              </c:pt>
              <c:pt idx="363">
                <c:v>R364</c:v>
              </c:pt>
              <c:pt idx="364">
                <c:v>R365</c:v>
              </c:pt>
              <c:pt idx="365">
                <c:v>R366</c:v>
              </c:pt>
              <c:pt idx="366">
                <c:v>R367</c:v>
              </c:pt>
              <c:pt idx="367">
                <c:v>R368</c:v>
              </c:pt>
              <c:pt idx="368">
                <c:v>R369</c:v>
              </c:pt>
              <c:pt idx="369">
                <c:v>R370</c:v>
              </c:pt>
              <c:pt idx="370">
                <c:v>R371</c:v>
              </c:pt>
              <c:pt idx="371">
                <c:v>R372</c:v>
              </c:pt>
              <c:pt idx="372">
                <c:v>R373</c:v>
              </c:pt>
              <c:pt idx="373">
                <c:v>R374</c:v>
              </c:pt>
              <c:pt idx="374">
                <c:v>R375</c:v>
              </c:pt>
              <c:pt idx="375">
                <c:v>R376</c:v>
              </c:pt>
              <c:pt idx="376">
                <c:v>R377</c:v>
              </c:pt>
              <c:pt idx="377">
                <c:v>R378</c:v>
              </c:pt>
              <c:pt idx="378">
                <c:v>R379</c:v>
              </c:pt>
              <c:pt idx="379">
                <c:v>R380</c:v>
              </c:pt>
              <c:pt idx="380">
                <c:v>R381</c:v>
              </c:pt>
              <c:pt idx="381">
                <c:v>R382</c:v>
              </c:pt>
              <c:pt idx="382">
                <c:v>R383</c:v>
              </c:pt>
              <c:pt idx="383">
                <c:v>R384</c:v>
              </c:pt>
              <c:pt idx="384">
                <c:v>R385</c:v>
              </c:pt>
              <c:pt idx="385">
                <c:v>R386</c:v>
              </c:pt>
              <c:pt idx="386">
                <c:v>R387</c:v>
              </c:pt>
              <c:pt idx="387">
                <c:v>R388</c:v>
              </c:pt>
              <c:pt idx="388">
                <c:v>R389</c:v>
              </c:pt>
              <c:pt idx="389">
                <c:v>R390</c:v>
              </c:pt>
              <c:pt idx="390">
                <c:v>R391</c:v>
              </c:pt>
              <c:pt idx="391">
                <c:v>R392</c:v>
              </c:pt>
              <c:pt idx="392">
                <c:v>R393</c:v>
              </c:pt>
              <c:pt idx="393">
                <c:v>R394</c:v>
              </c:pt>
              <c:pt idx="394">
                <c:v>R395</c:v>
              </c:pt>
              <c:pt idx="395">
                <c:v>R396</c:v>
              </c:pt>
              <c:pt idx="396">
                <c:v>R397</c:v>
              </c:pt>
              <c:pt idx="397">
                <c:v>R398</c:v>
              </c:pt>
              <c:pt idx="398">
                <c:v>R399</c:v>
              </c:pt>
              <c:pt idx="399">
                <c:v>R400</c:v>
              </c:pt>
              <c:pt idx="400">
                <c:v>R401</c:v>
              </c:pt>
              <c:pt idx="401">
                <c:v>R402</c:v>
              </c:pt>
              <c:pt idx="402">
                <c:v>R403</c:v>
              </c:pt>
              <c:pt idx="403">
                <c:v>R404</c:v>
              </c:pt>
              <c:pt idx="404">
                <c:v>R405</c:v>
              </c:pt>
              <c:pt idx="405">
                <c:v>R406</c:v>
              </c:pt>
              <c:pt idx="406">
                <c:v>R407</c:v>
              </c:pt>
              <c:pt idx="407">
                <c:v>R408</c:v>
              </c:pt>
              <c:pt idx="408">
                <c:v>R409</c:v>
              </c:pt>
              <c:pt idx="409">
                <c:v>R410</c:v>
              </c:pt>
              <c:pt idx="410">
                <c:v>R411</c:v>
              </c:pt>
              <c:pt idx="411">
                <c:v>R412</c:v>
              </c:pt>
              <c:pt idx="412">
                <c:v>R413</c:v>
              </c:pt>
              <c:pt idx="413">
                <c:v>R414</c:v>
              </c:pt>
              <c:pt idx="414">
                <c:v>R415</c:v>
              </c:pt>
              <c:pt idx="415">
                <c:v>R416</c:v>
              </c:pt>
              <c:pt idx="416">
                <c:v>R417</c:v>
              </c:pt>
              <c:pt idx="417">
                <c:v>R418</c:v>
              </c:pt>
              <c:pt idx="418">
                <c:v>R419</c:v>
              </c:pt>
              <c:pt idx="419">
                <c:v>R420</c:v>
              </c:pt>
              <c:pt idx="420">
                <c:v>R421</c:v>
              </c:pt>
              <c:pt idx="421">
                <c:v>R422</c:v>
              </c:pt>
              <c:pt idx="422">
                <c:v>R423</c:v>
              </c:pt>
              <c:pt idx="423">
                <c:v>R424</c:v>
              </c:pt>
              <c:pt idx="424">
                <c:v>R425</c:v>
              </c:pt>
              <c:pt idx="425">
                <c:v>R426</c:v>
              </c:pt>
              <c:pt idx="426">
                <c:v>R427</c:v>
              </c:pt>
              <c:pt idx="427">
                <c:v>R428</c:v>
              </c:pt>
              <c:pt idx="428">
                <c:v>R429</c:v>
              </c:pt>
              <c:pt idx="429">
                <c:v>R430</c:v>
              </c:pt>
              <c:pt idx="430">
                <c:v>R431</c:v>
              </c:pt>
              <c:pt idx="431">
                <c:v>R432</c:v>
              </c:pt>
              <c:pt idx="432">
                <c:v>R433</c:v>
              </c:pt>
              <c:pt idx="433">
                <c:v>R434</c:v>
              </c:pt>
              <c:pt idx="434">
                <c:v>R435</c:v>
              </c:pt>
              <c:pt idx="435">
                <c:v>R436</c:v>
              </c:pt>
              <c:pt idx="436">
                <c:v>R437</c:v>
              </c:pt>
              <c:pt idx="437">
                <c:v>R438</c:v>
              </c:pt>
              <c:pt idx="438">
                <c:v>R439</c:v>
              </c:pt>
              <c:pt idx="439">
                <c:v>R440</c:v>
              </c:pt>
              <c:pt idx="440">
                <c:v>R441</c:v>
              </c:pt>
              <c:pt idx="441">
                <c:v>R442</c:v>
              </c:pt>
              <c:pt idx="442">
                <c:v>R443</c:v>
              </c:pt>
              <c:pt idx="443">
                <c:v>R444</c:v>
              </c:pt>
              <c:pt idx="444">
                <c:v>R445</c:v>
              </c:pt>
              <c:pt idx="445">
                <c:v>R446</c:v>
              </c:pt>
              <c:pt idx="446">
                <c:v>R447</c:v>
              </c:pt>
              <c:pt idx="447">
                <c:v>R448</c:v>
              </c:pt>
              <c:pt idx="448">
                <c:v>R449</c:v>
              </c:pt>
              <c:pt idx="449">
                <c:v>R450</c:v>
              </c:pt>
              <c:pt idx="450">
                <c:v>R451</c:v>
              </c:pt>
              <c:pt idx="451">
                <c:v>R452</c:v>
              </c:pt>
              <c:pt idx="452">
                <c:v>R453</c:v>
              </c:pt>
              <c:pt idx="453">
                <c:v>R454</c:v>
              </c:pt>
              <c:pt idx="454">
                <c:v>R455</c:v>
              </c:pt>
              <c:pt idx="455">
                <c:v>R456</c:v>
              </c:pt>
              <c:pt idx="456">
                <c:v>R457</c:v>
              </c:pt>
              <c:pt idx="457">
                <c:v>R458</c:v>
              </c:pt>
              <c:pt idx="458">
                <c:v>R459</c:v>
              </c:pt>
              <c:pt idx="459">
                <c:v>R460</c:v>
              </c:pt>
              <c:pt idx="460">
                <c:v>R461</c:v>
              </c:pt>
              <c:pt idx="461">
                <c:v>R462</c:v>
              </c:pt>
              <c:pt idx="462">
                <c:v>R463</c:v>
              </c:pt>
              <c:pt idx="463">
                <c:v>R464</c:v>
              </c:pt>
              <c:pt idx="464">
                <c:v>R465</c:v>
              </c:pt>
              <c:pt idx="465">
                <c:v>R466</c:v>
              </c:pt>
              <c:pt idx="466">
                <c:v>R467</c:v>
              </c:pt>
              <c:pt idx="467">
                <c:v>R468</c:v>
              </c:pt>
              <c:pt idx="468">
                <c:v>R469</c:v>
              </c:pt>
              <c:pt idx="469">
                <c:v>R470</c:v>
              </c:pt>
              <c:pt idx="470">
                <c:v>R471</c:v>
              </c:pt>
              <c:pt idx="471">
                <c:v>R472</c:v>
              </c:pt>
              <c:pt idx="472">
                <c:v>R473</c:v>
              </c:pt>
              <c:pt idx="473">
                <c:v>R474</c:v>
              </c:pt>
              <c:pt idx="474">
                <c:v>R475</c:v>
              </c:pt>
              <c:pt idx="475">
                <c:v>R476</c:v>
              </c:pt>
              <c:pt idx="476">
                <c:v>R477</c:v>
              </c:pt>
              <c:pt idx="477">
                <c:v>R478</c:v>
              </c:pt>
              <c:pt idx="478">
                <c:v>R479</c:v>
              </c:pt>
              <c:pt idx="479">
                <c:v>R480</c:v>
              </c:pt>
              <c:pt idx="480">
                <c:v>R481</c:v>
              </c:pt>
              <c:pt idx="481">
                <c:v>R482</c:v>
              </c:pt>
              <c:pt idx="482">
                <c:v>R483</c:v>
              </c:pt>
              <c:pt idx="483">
                <c:v>R484</c:v>
              </c:pt>
              <c:pt idx="484">
                <c:v>R485</c:v>
              </c:pt>
              <c:pt idx="485">
                <c:v>R486</c:v>
              </c:pt>
              <c:pt idx="486">
                <c:v>R487</c:v>
              </c:pt>
              <c:pt idx="487">
                <c:v>R488</c:v>
              </c:pt>
              <c:pt idx="488">
                <c:v>R489</c:v>
              </c:pt>
              <c:pt idx="489">
                <c:v>R490</c:v>
              </c:pt>
              <c:pt idx="490">
                <c:v>R491</c:v>
              </c:pt>
              <c:pt idx="491">
                <c:v>R492</c:v>
              </c:pt>
              <c:pt idx="492">
                <c:v>R493</c:v>
              </c:pt>
              <c:pt idx="493">
                <c:v>R494</c:v>
              </c:pt>
              <c:pt idx="494">
                <c:v>R495</c:v>
              </c:pt>
              <c:pt idx="495">
                <c:v>R496</c:v>
              </c:pt>
              <c:pt idx="496">
                <c:v>R497</c:v>
              </c:pt>
              <c:pt idx="497">
                <c:v>R498</c:v>
              </c:pt>
              <c:pt idx="498">
                <c:v>R499</c:v>
              </c:pt>
              <c:pt idx="499">
                <c:v>R500</c:v>
              </c:pt>
              <c:pt idx="500">
                <c:v>R501</c:v>
              </c:pt>
              <c:pt idx="501">
                <c:v>R502</c:v>
              </c:pt>
              <c:pt idx="502">
                <c:v>R503</c:v>
              </c:pt>
              <c:pt idx="503">
                <c:v>R504</c:v>
              </c:pt>
              <c:pt idx="504">
                <c:v>R505</c:v>
              </c:pt>
              <c:pt idx="505">
                <c:v>R506</c:v>
              </c:pt>
              <c:pt idx="506">
                <c:v>R507</c:v>
              </c:pt>
              <c:pt idx="507">
                <c:v>R508</c:v>
              </c:pt>
              <c:pt idx="508">
                <c:v>R509</c:v>
              </c:pt>
              <c:pt idx="509">
                <c:v>R510</c:v>
              </c:pt>
              <c:pt idx="510">
                <c:v>R511</c:v>
              </c:pt>
              <c:pt idx="511">
                <c:v>R512</c:v>
              </c:pt>
              <c:pt idx="512">
                <c:v>R513</c:v>
              </c:pt>
              <c:pt idx="513">
                <c:v>R514</c:v>
              </c:pt>
              <c:pt idx="514">
                <c:v>R515</c:v>
              </c:pt>
              <c:pt idx="515">
                <c:v>R516</c:v>
              </c:pt>
              <c:pt idx="516">
                <c:v>R517</c:v>
              </c:pt>
              <c:pt idx="517">
                <c:v>R518</c:v>
              </c:pt>
              <c:pt idx="518">
                <c:v>R519</c:v>
              </c:pt>
              <c:pt idx="519">
                <c:v>R520</c:v>
              </c:pt>
              <c:pt idx="520">
                <c:v>R521</c:v>
              </c:pt>
              <c:pt idx="521">
                <c:v>R522</c:v>
              </c:pt>
              <c:pt idx="522">
                <c:v>R523</c:v>
              </c:pt>
              <c:pt idx="523">
                <c:v>R524</c:v>
              </c:pt>
              <c:pt idx="524">
                <c:v>R525</c:v>
              </c:pt>
              <c:pt idx="525">
                <c:v>R526</c:v>
              </c:pt>
              <c:pt idx="526">
                <c:v>R527</c:v>
              </c:pt>
              <c:pt idx="527">
                <c:v>R528</c:v>
              </c:pt>
              <c:pt idx="528">
                <c:v>R529</c:v>
              </c:pt>
              <c:pt idx="529">
                <c:v>R530</c:v>
              </c:pt>
              <c:pt idx="530">
                <c:v>R531</c:v>
              </c:pt>
              <c:pt idx="531">
                <c:v>R532</c:v>
              </c:pt>
              <c:pt idx="532">
                <c:v>R533</c:v>
              </c:pt>
              <c:pt idx="533">
                <c:v>R534</c:v>
              </c:pt>
              <c:pt idx="534">
                <c:v>R535</c:v>
              </c:pt>
              <c:pt idx="535">
                <c:v>R536</c:v>
              </c:pt>
              <c:pt idx="536">
                <c:v>R537</c:v>
              </c:pt>
              <c:pt idx="537">
                <c:v>R538</c:v>
              </c:pt>
              <c:pt idx="538">
                <c:v>R539</c:v>
              </c:pt>
              <c:pt idx="539">
                <c:v>R540</c:v>
              </c:pt>
              <c:pt idx="540">
                <c:v>R541</c:v>
              </c:pt>
              <c:pt idx="541">
                <c:v>R542</c:v>
              </c:pt>
              <c:pt idx="542">
                <c:v>R543</c:v>
              </c:pt>
              <c:pt idx="543">
                <c:v>R544</c:v>
              </c:pt>
              <c:pt idx="544">
                <c:v>R545</c:v>
              </c:pt>
              <c:pt idx="545">
                <c:v>R546</c:v>
              </c:pt>
              <c:pt idx="546">
                <c:v>R547</c:v>
              </c:pt>
              <c:pt idx="547">
                <c:v>R548</c:v>
              </c:pt>
              <c:pt idx="548">
                <c:v>R549</c:v>
              </c:pt>
              <c:pt idx="549">
                <c:v>R550</c:v>
              </c:pt>
              <c:pt idx="550">
                <c:v>R551</c:v>
              </c:pt>
              <c:pt idx="551">
                <c:v>R552</c:v>
              </c:pt>
              <c:pt idx="552">
                <c:v>R553</c:v>
              </c:pt>
              <c:pt idx="553">
                <c:v>R554</c:v>
              </c:pt>
              <c:pt idx="554">
                <c:v>R555</c:v>
              </c:pt>
              <c:pt idx="555">
                <c:v>R556</c:v>
              </c:pt>
              <c:pt idx="556">
                <c:v>R557</c:v>
              </c:pt>
              <c:pt idx="557">
                <c:v>R558</c:v>
              </c:pt>
              <c:pt idx="558">
                <c:v>R559</c:v>
              </c:pt>
              <c:pt idx="559">
                <c:v>R560</c:v>
              </c:pt>
              <c:pt idx="560">
                <c:v>R561</c:v>
              </c:pt>
              <c:pt idx="561">
                <c:v>R562</c:v>
              </c:pt>
              <c:pt idx="562">
                <c:v>R563</c:v>
              </c:pt>
              <c:pt idx="563">
                <c:v>R564</c:v>
              </c:pt>
              <c:pt idx="564">
                <c:v>R565</c:v>
              </c:pt>
              <c:pt idx="565">
                <c:v>R566</c:v>
              </c:pt>
              <c:pt idx="566">
                <c:v>R567</c:v>
              </c:pt>
              <c:pt idx="567">
                <c:v>R568</c:v>
              </c:pt>
              <c:pt idx="568">
                <c:v>R569</c:v>
              </c:pt>
              <c:pt idx="569">
                <c:v>R570</c:v>
              </c:pt>
              <c:pt idx="570">
                <c:v>R571</c:v>
              </c:pt>
              <c:pt idx="571">
                <c:v>R572</c:v>
              </c:pt>
              <c:pt idx="572">
                <c:v>R573</c:v>
              </c:pt>
              <c:pt idx="573">
                <c:v>R574</c:v>
              </c:pt>
              <c:pt idx="574">
                <c:v>R575</c:v>
              </c:pt>
              <c:pt idx="575">
                <c:v>R576</c:v>
              </c:pt>
              <c:pt idx="576">
                <c:v>R577</c:v>
              </c:pt>
              <c:pt idx="577">
                <c:v>R578</c:v>
              </c:pt>
              <c:pt idx="578">
                <c:v>R579</c:v>
              </c:pt>
              <c:pt idx="579">
                <c:v>R580</c:v>
              </c:pt>
              <c:pt idx="580">
                <c:v>R581</c:v>
              </c:pt>
              <c:pt idx="581">
                <c:v>R582</c:v>
              </c:pt>
              <c:pt idx="582">
                <c:v>R583</c:v>
              </c:pt>
              <c:pt idx="583">
                <c:v>R584</c:v>
              </c:pt>
              <c:pt idx="584">
                <c:v>R585</c:v>
              </c:pt>
              <c:pt idx="585">
                <c:v>R586</c:v>
              </c:pt>
              <c:pt idx="586">
                <c:v>R587</c:v>
              </c:pt>
              <c:pt idx="587">
                <c:v>R588</c:v>
              </c:pt>
              <c:pt idx="588">
                <c:v>R589</c:v>
              </c:pt>
              <c:pt idx="589">
                <c:v>R590</c:v>
              </c:pt>
              <c:pt idx="590">
                <c:v>R591</c:v>
              </c:pt>
              <c:pt idx="591">
                <c:v>R592</c:v>
              </c:pt>
              <c:pt idx="592">
                <c:v>R593</c:v>
              </c:pt>
              <c:pt idx="593">
                <c:v>R594</c:v>
              </c:pt>
              <c:pt idx="594">
                <c:v>R595</c:v>
              </c:pt>
              <c:pt idx="595">
                <c:v>R596</c:v>
              </c:pt>
            </c:strLit>
          </c:cat>
          <c:val>
            <c:numRef>
              <c:f>GL!$C$14:$C$609</c:f>
              <c:numCache>
                <c:formatCode>General</c:formatCode>
                <c:ptCount val="596"/>
                <c:pt idx="0">
                  <c:v>28</c:v>
                </c:pt>
                <c:pt idx="1">
                  <c:v>0</c:v>
                </c:pt>
                <c:pt idx="2">
                  <c:v>30</c:v>
                </c:pt>
                <c:pt idx="3">
                  <c:v>31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2" formatCode="mmm\-yy">
                  <c:v>0</c:v>
                </c:pt>
                <c:pt idx="13">
                  <c:v>28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30</c:v>
                </c:pt>
                <c:pt idx="18">
                  <c:v>31</c:v>
                </c:pt>
                <c:pt idx="19">
                  <c:v>31</c:v>
                </c:pt>
                <c:pt idx="20">
                  <c:v>30</c:v>
                </c:pt>
                <c:pt idx="21">
                  <c:v>31</c:v>
                </c:pt>
                <c:pt idx="22">
                  <c:v>30</c:v>
                </c:pt>
                <c:pt idx="23">
                  <c:v>31</c:v>
                </c:pt>
                <c:pt idx="25" formatCode="mmm\-yy">
                  <c:v>0</c:v>
                </c:pt>
                <c:pt idx="26">
                  <c:v>28</c:v>
                </c:pt>
                <c:pt idx="27">
                  <c:v>0</c:v>
                </c:pt>
                <c:pt idx="28">
                  <c:v>30</c:v>
                </c:pt>
                <c:pt idx="29">
                  <c:v>31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8" formatCode="mmm\-yy">
                  <c:v>0</c:v>
                </c:pt>
                <c:pt idx="39">
                  <c:v>28</c:v>
                </c:pt>
                <c:pt idx="40">
                  <c:v>0</c:v>
                </c:pt>
                <c:pt idx="41">
                  <c:v>30</c:v>
                </c:pt>
                <c:pt idx="42">
                  <c:v>31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30</c:v>
                </c:pt>
                <c:pt idx="49">
                  <c:v>31</c:v>
                </c:pt>
                <c:pt idx="51" formatCode="mmm\-yy">
                  <c:v>0</c:v>
                </c:pt>
                <c:pt idx="52">
                  <c:v>28</c:v>
                </c:pt>
                <c:pt idx="53">
                  <c:v>0</c:v>
                </c:pt>
                <c:pt idx="54">
                  <c:v>30</c:v>
                </c:pt>
                <c:pt idx="55">
                  <c:v>31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30</c:v>
                </c:pt>
                <c:pt idx="60">
                  <c:v>31</c:v>
                </c:pt>
                <c:pt idx="61">
                  <c:v>30</c:v>
                </c:pt>
                <c:pt idx="62">
                  <c:v>31</c:v>
                </c:pt>
                <c:pt idx="64" formatCode="mmm\-yy">
                  <c:v>0</c:v>
                </c:pt>
                <c:pt idx="65">
                  <c:v>28</c:v>
                </c:pt>
                <c:pt idx="66">
                  <c:v>0</c:v>
                </c:pt>
                <c:pt idx="67">
                  <c:v>30</c:v>
                </c:pt>
                <c:pt idx="68">
                  <c:v>31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30</c:v>
                </c:pt>
                <c:pt idx="73">
                  <c:v>31</c:v>
                </c:pt>
                <c:pt idx="74">
                  <c:v>30</c:v>
                </c:pt>
                <c:pt idx="75">
                  <c:v>31</c:v>
                </c:pt>
                <c:pt idx="77" formatCode="mmm\-yy">
                  <c:v>0</c:v>
                </c:pt>
                <c:pt idx="78">
                  <c:v>28</c:v>
                </c:pt>
                <c:pt idx="79">
                  <c:v>0</c:v>
                </c:pt>
                <c:pt idx="80">
                  <c:v>30</c:v>
                </c:pt>
                <c:pt idx="81">
                  <c:v>31</c:v>
                </c:pt>
                <c:pt idx="82">
                  <c:v>30</c:v>
                </c:pt>
                <c:pt idx="83">
                  <c:v>31</c:v>
                </c:pt>
                <c:pt idx="84">
                  <c:v>31</c:v>
                </c:pt>
                <c:pt idx="85">
                  <c:v>30</c:v>
                </c:pt>
                <c:pt idx="86">
                  <c:v>31</c:v>
                </c:pt>
                <c:pt idx="87">
                  <c:v>30</c:v>
                </c:pt>
                <c:pt idx="88">
                  <c:v>31</c:v>
                </c:pt>
                <c:pt idx="90" formatCode="mmm\-yy">
                  <c:v>0</c:v>
                </c:pt>
                <c:pt idx="91">
                  <c:v>28</c:v>
                </c:pt>
                <c:pt idx="92">
                  <c:v>0</c:v>
                </c:pt>
                <c:pt idx="93">
                  <c:v>30</c:v>
                </c:pt>
                <c:pt idx="94">
                  <c:v>31</c:v>
                </c:pt>
                <c:pt idx="95">
                  <c:v>30</c:v>
                </c:pt>
                <c:pt idx="96">
                  <c:v>31</c:v>
                </c:pt>
                <c:pt idx="97">
                  <c:v>31</c:v>
                </c:pt>
                <c:pt idx="98">
                  <c:v>30</c:v>
                </c:pt>
                <c:pt idx="99">
                  <c:v>31</c:v>
                </c:pt>
                <c:pt idx="100">
                  <c:v>30</c:v>
                </c:pt>
                <c:pt idx="101">
                  <c:v>31</c:v>
                </c:pt>
                <c:pt idx="103" formatCode="mmm\-yy">
                  <c:v>0</c:v>
                </c:pt>
                <c:pt idx="104">
                  <c:v>28</c:v>
                </c:pt>
                <c:pt idx="105">
                  <c:v>0</c:v>
                </c:pt>
                <c:pt idx="106">
                  <c:v>30</c:v>
                </c:pt>
                <c:pt idx="107">
                  <c:v>31</c:v>
                </c:pt>
                <c:pt idx="108">
                  <c:v>30</c:v>
                </c:pt>
                <c:pt idx="109">
                  <c:v>31</c:v>
                </c:pt>
                <c:pt idx="110">
                  <c:v>31</c:v>
                </c:pt>
                <c:pt idx="111">
                  <c:v>30</c:v>
                </c:pt>
                <c:pt idx="112">
                  <c:v>31</c:v>
                </c:pt>
                <c:pt idx="113">
                  <c:v>30</c:v>
                </c:pt>
                <c:pt idx="114">
                  <c:v>31</c:v>
                </c:pt>
                <c:pt idx="116" formatCode="mmm\-yy">
                  <c:v>0</c:v>
                </c:pt>
                <c:pt idx="117">
                  <c:v>28</c:v>
                </c:pt>
                <c:pt idx="118">
                  <c:v>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31</c:v>
                </c:pt>
                <c:pt idx="123">
                  <c:v>31</c:v>
                </c:pt>
                <c:pt idx="124">
                  <c:v>30</c:v>
                </c:pt>
                <c:pt idx="125">
                  <c:v>31</c:v>
                </c:pt>
                <c:pt idx="126">
                  <c:v>30</c:v>
                </c:pt>
                <c:pt idx="127">
                  <c:v>31</c:v>
                </c:pt>
                <c:pt idx="129" formatCode="mmm\-yy">
                  <c:v>0</c:v>
                </c:pt>
                <c:pt idx="130">
                  <c:v>28</c:v>
                </c:pt>
                <c:pt idx="131">
                  <c:v>0</c:v>
                </c:pt>
                <c:pt idx="132">
                  <c:v>30</c:v>
                </c:pt>
                <c:pt idx="133">
                  <c:v>31</c:v>
                </c:pt>
                <c:pt idx="134">
                  <c:v>30</c:v>
                </c:pt>
                <c:pt idx="135">
                  <c:v>31</c:v>
                </c:pt>
                <c:pt idx="136">
                  <c:v>31</c:v>
                </c:pt>
                <c:pt idx="137">
                  <c:v>30</c:v>
                </c:pt>
                <c:pt idx="138">
                  <c:v>31</c:v>
                </c:pt>
                <c:pt idx="139">
                  <c:v>30</c:v>
                </c:pt>
                <c:pt idx="140">
                  <c:v>31</c:v>
                </c:pt>
                <c:pt idx="142" formatCode="mmm\-yy">
                  <c:v>0</c:v>
                </c:pt>
                <c:pt idx="143">
                  <c:v>28</c:v>
                </c:pt>
                <c:pt idx="144">
                  <c:v>0</c:v>
                </c:pt>
                <c:pt idx="145">
                  <c:v>30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31</c:v>
                </c:pt>
                <c:pt idx="150">
                  <c:v>30</c:v>
                </c:pt>
                <c:pt idx="151">
                  <c:v>31</c:v>
                </c:pt>
                <c:pt idx="152">
                  <c:v>30</c:v>
                </c:pt>
                <c:pt idx="153">
                  <c:v>31</c:v>
                </c:pt>
                <c:pt idx="155" formatCode="mmm\-yy">
                  <c:v>0</c:v>
                </c:pt>
                <c:pt idx="156">
                  <c:v>28</c:v>
                </c:pt>
                <c:pt idx="157">
                  <c:v>0</c:v>
                </c:pt>
                <c:pt idx="158">
                  <c:v>30</c:v>
                </c:pt>
                <c:pt idx="159">
                  <c:v>31</c:v>
                </c:pt>
                <c:pt idx="160">
                  <c:v>30</c:v>
                </c:pt>
                <c:pt idx="161">
                  <c:v>31</c:v>
                </c:pt>
                <c:pt idx="162">
                  <c:v>31</c:v>
                </c:pt>
                <c:pt idx="163">
                  <c:v>30</c:v>
                </c:pt>
                <c:pt idx="164">
                  <c:v>31</c:v>
                </c:pt>
                <c:pt idx="165">
                  <c:v>30</c:v>
                </c:pt>
                <c:pt idx="166">
                  <c:v>31</c:v>
                </c:pt>
                <c:pt idx="168" formatCode="mmm\-yy">
                  <c:v>0</c:v>
                </c:pt>
                <c:pt idx="169">
                  <c:v>28</c:v>
                </c:pt>
                <c:pt idx="170">
                  <c:v>0</c:v>
                </c:pt>
                <c:pt idx="171">
                  <c:v>30</c:v>
                </c:pt>
                <c:pt idx="172">
                  <c:v>31</c:v>
                </c:pt>
                <c:pt idx="173">
                  <c:v>30</c:v>
                </c:pt>
                <c:pt idx="174">
                  <c:v>31</c:v>
                </c:pt>
                <c:pt idx="175">
                  <c:v>31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31</c:v>
                </c:pt>
                <c:pt idx="181" formatCode="mmm\-yy">
                  <c:v>0</c:v>
                </c:pt>
                <c:pt idx="182">
                  <c:v>28</c:v>
                </c:pt>
                <c:pt idx="183">
                  <c:v>0</c:v>
                </c:pt>
                <c:pt idx="184">
                  <c:v>30</c:v>
                </c:pt>
                <c:pt idx="185">
                  <c:v>31</c:v>
                </c:pt>
                <c:pt idx="186">
                  <c:v>30</c:v>
                </c:pt>
                <c:pt idx="187">
                  <c:v>31</c:v>
                </c:pt>
                <c:pt idx="188">
                  <c:v>31</c:v>
                </c:pt>
                <c:pt idx="189">
                  <c:v>30</c:v>
                </c:pt>
                <c:pt idx="190">
                  <c:v>31</c:v>
                </c:pt>
                <c:pt idx="191">
                  <c:v>30</c:v>
                </c:pt>
                <c:pt idx="192">
                  <c:v>31</c:v>
                </c:pt>
                <c:pt idx="194" formatCode="mmm\-yy">
                  <c:v>0</c:v>
                </c:pt>
                <c:pt idx="195">
                  <c:v>28</c:v>
                </c:pt>
                <c:pt idx="196">
                  <c:v>0</c:v>
                </c:pt>
                <c:pt idx="197">
                  <c:v>30</c:v>
                </c:pt>
                <c:pt idx="198">
                  <c:v>31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31</c:v>
                </c:pt>
                <c:pt idx="204">
                  <c:v>30</c:v>
                </c:pt>
                <c:pt idx="205">
                  <c:v>31</c:v>
                </c:pt>
                <c:pt idx="207" formatCode="mmm\-yy">
                  <c:v>0</c:v>
                </c:pt>
                <c:pt idx="208">
                  <c:v>28</c:v>
                </c:pt>
                <c:pt idx="209">
                  <c:v>0</c:v>
                </c:pt>
                <c:pt idx="210">
                  <c:v>30</c:v>
                </c:pt>
                <c:pt idx="211">
                  <c:v>31</c:v>
                </c:pt>
                <c:pt idx="212">
                  <c:v>30</c:v>
                </c:pt>
                <c:pt idx="213">
                  <c:v>31</c:v>
                </c:pt>
                <c:pt idx="214">
                  <c:v>31</c:v>
                </c:pt>
                <c:pt idx="215">
                  <c:v>30</c:v>
                </c:pt>
                <c:pt idx="216">
                  <c:v>31</c:v>
                </c:pt>
                <c:pt idx="217">
                  <c:v>30</c:v>
                </c:pt>
                <c:pt idx="218">
                  <c:v>31</c:v>
                </c:pt>
                <c:pt idx="220" formatCode="mmm\-yy">
                  <c:v>0</c:v>
                </c:pt>
                <c:pt idx="221">
                  <c:v>28</c:v>
                </c:pt>
                <c:pt idx="222">
                  <c:v>0</c:v>
                </c:pt>
                <c:pt idx="223">
                  <c:v>30</c:v>
                </c:pt>
                <c:pt idx="224">
                  <c:v>31</c:v>
                </c:pt>
                <c:pt idx="225">
                  <c:v>30</c:v>
                </c:pt>
                <c:pt idx="226">
                  <c:v>31</c:v>
                </c:pt>
                <c:pt idx="227">
                  <c:v>31</c:v>
                </c:pt>
                <c:pt idx="228">
                  <c:v>30</c:v>
                </c:pt>
                <c:pt idx="229">
                  <c:v>31</c:v>
                </c:pt>
                <c:pt idx="230">
                  <c:v>30</c:v>
                </c:pt>
                <c:pt idx="231">
                  <c:v>31</c:v>
                </c:pt>
                <c:pt idx="233" formatCode="mmm\-yy">
                  <c:v>0</c:v>
                </c:pt>
                <c:pt idx="234">
                  <c:v>28</c:v>
                </c:pt>
                <c:pt idx="235">
                  <c:v>0</c:v>
                </c:pt>
                <c:pt idx="236">
                  <c:v>30</c:v>
                </c:pt>
                <c:pt idx="237">
                  <c:v>31</c:v>
                </c:pt>
                <c:pt idx="238">
                  <c:v>30</c:v>
                </c:pt>
                <c:pt idx="239">
                  <c:v>31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30</c:v>
                </c:pt>
                <c:pt idx="244">
                  <c:v>31</c:v>
                </c:pt>
                <c:pt idx="246" formatCode="mmm\-yy">
                  <c:v>0</c:v>
                </c:pt>
                <c:pt idx="247">
                  <c:v>28</c:v>
                </c:pt>
                <c:pt idx="248">
                  <c:v>0</c:v>
                </c:pt>
                <c:pt idx="249">
                  <c:v>30</c:v>
                </c:pt>
                <c:pt idx="250">
                  <c:v>31</c:v>
                </c:pt>
                <c:pt idx="251">
                  <c:v>30</c:v>
                </c:pt>
                <c:pt idx="252">
                  <c:v>31</c:v>
                </c:pt>
                <c:pt idx="253">
                  <c:v>31</c:v>
                </c:pt>
                <c:pt idx="254">
                  <c:v>30</c:v>
                </c:pt>
                <c:pt idx="255">
                  <c:v>31</c:v>
                </c:pt>
                <c:pt idx="256">
                  <c:v>30</c:v>
                </c:pt>
                <c:pt idx="257">
                  <c:v>31</c:v>
                </c:pt>
                <c:pt idx="259" formatCode="mmm\-yy">
                  <c:v>0</c:v>
                </c:pt>
                <c:pt idx="260">
                  <c:v>28</c:v>
                </c:pt>
                <c:pt idx="261">
                  <c:v>0</c:v>
                </c:pt>
                <c:pt idx="262">
                  <c:v>30</c:v>
                </c:pt>
                <c:pt idx="263">
                  <c:v>31</c:v>
                </c:pt>
                <c:pt idx="264">
                  <c:v>30</c:v>
                </c:pt>
                <c:pt idx="265">
                  <c:v>31</c:v>
                </c:pt>
                <c:pt idx="266">
                  <c:v>31</c:v>
                </c:pt>
                <c:pt idx="267">
                  <c:v>30</c:v>
                </c:pt>
                <c:pt idx="268">
                  <c:v>31</c:v>
                </c:pt>
                <c:pt idx="269">
                  <c:v>30</c:v>
                </c:pt>
                <c:pt idx="270">
                  <c:v>31</c:v>
                </c:pt>
                <c:pt idx="272" formatCode="mmm\-yy">
                  <c:v>0</c:v>
                </c:pt>
                <c:pt idx="273">
                  <c:v>28</c:v>
                </c:pt>
                <c:pt idx="274">
                  <c:v>0</c:v>
                </c:pt>
                <c:pt idx="275">
                  <c:v>30</c:v>
                </c:pt>
                <c:pt idx="276">
                  <c:v>31</c:v>
                </c:pt>
                <c:pt idx="277">
                  <c:v>30</c:v>
                </c:pt>
                <c:pt idx="278">
                  <c:v>31</c:v>
                </c:pt>
                <c:pt idx="279">
                  <c:v>31</c:v>
                </c:pt>
                <c:pt idx="280">
                  <c:v>30</c:v>
                </c:pt>
                <c:pt idx="281">
                  <c:v>31</c:v>
                </c:pt>
                <c:pt idx="282">
                  <c:v>30</c:v>
                </c:pt>
                <c:pt idx="283">
                  <c:v>31</c:v>
                </c:pt>
                <c:pt idx="285" formatCode="mmm\-yy">
                  <c:v>0</c:v>
                </c:pt>
                <c:pt idx="286">
                  <c:v>28</c:v>
                </c:pt>
                <c:pt idx="287">
                  <c:v>0</c:v>
                </c:pt>
                <c:pt idx="288">
                  <c:v>30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30</c:v>
                </c:pt>
                <c:pt idx="294">
                  <c:v>31</c:v>
                </c:pt>
                <c:pt idx="295">
                  <c:v>30</c:v>
                </c:pt>
                <c:pt idx="296">
                  <c:v>31</c:v>
                </c:pt>
                <c:pt idx="298" formatCode="mmm\-yy">
                  <c:v>0</c:v>
                </c:pt>
                <c:pt idx="299">
                  <c:v>28</c:v>
                </c:pt>
                <c:pt idx="300">
                  <c:v>0</c:v>
                </c:pt>
                <c:pt idx="301">
                  <c:v>30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30</c:v>
                </c:pt>
                <c:pt idx="307">
                  <c:v>31</c:v>
                </c:pt>
                <c:pt idx="308">
                  <c:v>30</c:v>
                </c:pt>
                <c:pt idx="309">
                  <c:v>31</c:v>
                </c:pt>
                <c:pt idx="311" formatCode="mmm\-yy">
                  <c:v>0</c:v>
                </c:pt>
                <c:pt idx="312">
                  <c:v>28</c:v>
                </c:pt>
                <c:pt idx="313">
                  <c:v>0</c:v>
                </c:pt>
                <c:pt idx="314">
                  <c:v>30</c:v>
                </c:pt>
                <c:pt idx="315">
                  <c:v>31</c:v>
                </c:pt>
                <c:pt idx="316">
                  <c:v>30</c:v>
                </c:pt>
                <c:pt idx="317">
                  <c:v>31</c:v>
                </c:pt>
                <c:pt idx="318">
                  <c:v>31</c:v>
                </c:pt>
                <c:pt idx="319">
                  <c:v>30</c:v>
                </c:pt>
                <c:pt idx="320">
                  <c:v>31</c:v>
                </c:pt>
                <c:pt idx="321">
                  <c:v>30</c:v>
                </c:pt>
                <c:pt idx="322">
                  <c:v>31</c:v>
                </c:pt>
                <c:pt idx="324" formatCode="mmm\-yy">
                  <c:v>0</c:v>
                </c:pt>
                <c:pt idx="325">
                  <c:v>28</c:v>
                </c:pt>
                <c:pt idx="326">
                  <c:v>0</c:v>
                </c:pt>
                <c:pt idx="327">
                  <c:v>30</c:v>
                </c:pt>
                <c:pt idx="328">
                  <c:v>31</c:v>
                </c:pt>
                <c:pt idx="329">
                  <c:v>30</c:v>
                </c:pt>
                <c:pt idx="330">
                  <c:v>31</c:v>
                </c:pt>
                <c:pt idx="331">
                  <c:v>31</c:v>
                </c:pt>
                <c:pt idx="332">
                  <c:v>30</c:v>
                </c:pt>
                <c:pt idx="333">
                  <c:v>31</c:v>
                </c:pt>
                <c:pt idx="334">
                  <c:v>30</c:v>
                </c:pt>
                <c:pt idx="335">
                  <c:v>31</c:v>
                </c:pt>
                <c:pt idx="337" formatCode="mmm\-yy">
                  <c:v>0</c:v>
                </c:pt>
                <c:pt idx="338">
                  <c:v>28</c:v>
                </c:pt>
                <c:pt idx="339">
                  <c:v>0</c:v>
                </c:pt>
                <c:pt idx="340">
                  <c:v>30</c:v>
                </c:pt>
                <c:pt idx="341">
                  <c:v>31</c:v>
                </c:pt>
                <c:pt idx="342">
                  <c:v>30</c:v>
                </c:pt>
                <c:pt idx="343">
                  <c:v>31</c:v>
                </c:pt>
                <c:pt idx="344">
                  <c:v>31</c:v>
                </c:pt>
                <c:pt idx="345">
                  <c:v>30</c:v>
                </c:pt>
                <c:pt idx="346">
                  <c:v>31</c:v>
                </c:pt>
                <c:pt idx="347">
                  <c:v>30</c:v>
                </c:pt>
                <c:pt idx="348">
                  <c:v>31</c:v>
                </c:pt>
                <c:pt idx="350" formatCode="mmm\-yy">
                  <c:v>0</c:v>
                </c:pt>
                <c:pt idx="351">
                  <c:v>28</c:v>
                </c:pt>
                <c:pt idx="352">
                  <c:v>0</c:v>
                </c:pt>
                <c:pt idx="353">
                  <c:v>30</c:v>
                </c:pt>
                <c:pt idx="354">
                  <c:v>31</c:v>
                </c:pt>
                <c:pt idx="355">
                  <c:v>30</c:v>
                </c:pt>
                <c:pt idx="356">
                  <c:v>31</c:v>
                </c:pt>
                <c:pt idx="357">
                  <c:v>31</c:v>
                </c:pt>
                <c:pt idx="358">
                  <c:v>30</c:v>
                </c:pt>
                <c:pt idx="359">
                  <c:v>31</c:v>
                </c:pt>
                <c:pt idx="360">
                  <c:v>30</c:v>
                </c:pt>
                <c:pt idx="361">
                  <c:v>31</c:v>
                </c:pt>
                <c:pt idx="363" formatCode="mmm\-yy">
                  <c:v>0</c:v>
                </c:pt>
                <c:pt idx="364">
                  <c:v>28</c:v>
                </c:pt>
                <c:pt idx="365">
                  <c:v>0</c:v>
                </c:pt>
                <c:pt idx="366">
                  <c:v>30</c:v>
                </c:pt>
                <c:pt idx="367">
                  <c:v>31</c:v>
                </c:pt>
                <c:pt idx="368">
                  <c:v>30</c:v>
                </c:pt>
                <c:pt idx="369">
                  <c:v>31</c:v>
                </c:pt>
                <c:pt idx="370">
                  <c:v>31</c:v>
                </c:pt>
                <c:pt idx="371">
                  <c:v>30</c:v>
                </c:pt>
                <c:pt idx="372">
                  <c:v>31</c:v>
                </c:pt>
                <c:pt idx="373">
                  <c:v>30</c:v>
                </c:pt>
                <c:pt idx="374">
                  <c:v>31</c:v>
                </c:pt>
                <c:pt idx="376" formatCode="mmm\-yy">
                  <c:v>0</c:v>
                </c:pt>
                <c:pt idx="377">
                  <c:v>28</c:v>
                </c:pt>
                <c:pt idx="378">
                  <c:v>0</c:v>
                </c:pt>
                <c:pt idx="379">
                  <c:v>30</c:v>
                </c:pt>
                <c:pt idx="380">
                  <c:v>31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30</c:v>
                </c:pt>
                <c:pt idx="385">
                  <c:v>31</c:v>
                </c:pt>
                <c:pt idx="386">
                  <c:v>30</c:v>
                </c:pt>
                <c:pt idx="387">
                  <c:v>31</c:v>
                </c:pt>
                <c:pt idx="389" formatCode="mmm\-yy">
                  <c:v>0</c:v>
                </c:pt>
                <c:pt idx="390">
                  <c:v>28</c:v>
                </c:pt>
                <c:pt idx="391">
                  <c:v>0</c:v>
                </c:pt>
                <c:pt idx="392">
                  <c:v>30</c:v>
                </c:pt>
                <c:pt idx="393">
                  <c:v>31</c:v>
                </c:pt>
                <c:pt idx="394">
                  <c:v>30</c:v>
                </c:pt>
                <c:pt idx="395">
                  <c:v>31</c:v>
                </c:pt>
                <c:pt idx="396">
                  <c:v>31</c:v>
                </c:pt>
                <c:pt idx="397">
                  <c:v>30</c:v>
                </c:pt>
                <c:pt idx="398">
                  <c:v>31</c:v>
                </c:pt>
                <c:pt idx="399">
                  <c:v>30</c:v>
                </c:pt>
                <c:pt idx="400">
                  <c:v>31</c:v>
                </c:pt>
                <c:pt idx="402" formatCode="mmm\-yy">
                  <c:v>0</c:v>
                </c:pt>
                <c:pt idx="403">
                  <c:v>28</c:v>
                </c:pt>
                <c:pt idx="404">
                  <c:v>0</c:v>
                </c:pt>
                <c:pt idx="405">
                  <c:v>30</c:v>
                </c:pt>
                <c:pt idx="406">
                  <c:v>31</c:v>
                </c:pt>
                <c:pt idx="407">
                  <c:v>30</c:v>
                </c:pt>
                <c:pt idx="408">
                  <c:v>31</c:v>
                </c:pt>
                <c:pt idx="409">
                  <c:v>31</c:v>
                </c:pt>
                <c:pt idx="410">
                  <c:v>30</c:v>
                </c:pt>
                <c:pt idx="411">
                  <c:v>31</c:v>
                </c:pt>
                <c:pt idx="412">
                  <c:v>30</c:v>
                </c:pt>
                <c:pt idx="413">
                  <c:v>31</c:v>
                </c:pt>
                <c:pt idx="415" formatCode="mmm\-yy">
                  <c:v>0</c:v>
                </c:pt>
                <c:pt idx="416">
                  <c:v>28</c:v>
                </c:pt>
                <c:pt idx="417">
                  <c:v>0</c:v>
                </c:pt>
                <c:pt idx="418">
                  <c:v>30</c:v>
                </c:pt>
                <c:pt idx="419">
                  <c:v>31</c:v>
                </c:pt>
                <c:pt idx="420">
                  <c:v>30</c:v>
                </c:pt>
                <c:pt idx="421">
                  <c:v>31</c:v>
                </c:pt>
                <c:pt idx="422">
                  <c:v>31</c:v>
                </c:pt>
                <c:pt idx="423">
                  <c:v>30</c:v>
                </c:pt>
                <c:pt idx="424">
                  <c:v>31</c:v>
                </c:pt>
                <c:pt idx="425">
                  <c:v>30</c:v>
                </c:pt>
                <c:pt idx="426">
                  <c:v>31</c:v>
                </c:pt>
                <c:pt idx="428" formatCode="mmm\-yy">
                  <c:v>0</c:v>
                </c:pt>
                <c:pt idx="429">
                  <c:v>28</c:v>
                </c:pt>
                <c:pt idx="430">
                  <c:v>0</c:v>
                </c:pt>
                <c:pt idx="431">
                  <c:v>30</c:v>
                </c:pt>
                <c:pt idx="432">
                  <c:v>31</c:v>
                </c:pt>
                <c:pt idx="433">
                  <c:v>30</c:v>
                </c:pt>
                <c:pt idx="434">
                  <c:v>31</c:v>
                </c:pt>
                <c:pt idx="435">
                  <c:v>31</c:v>
                </c:pt>
                <c:pt idx="436">
                  <c:v>30</c:v>
                </c:pt>
                <c:pt idx="437">
                  <c:v>31</c:v>
                </c:pt>
                <c:pt idx="438">
                  <c:v>30</c:v>
                </c:pt>
                <c:pt idx="439">
                  <c:v>31</c:v>
                </c:pt>
                <c:pt idx="441" formatCode="mmm\-yy">
                  <c:v>0</c:v>
                </c:pt>
                <c:pt idx="442">
                  <c:v>28</c:v>
                </c:pt>
                <c:pt idx="443">
                  <c:v>0</c:v>
                </c:pt>
                <c:pt idx="444">
                  <c:v>30</c:v>
                </c:pt>
                <c:pt idx="445">
                  <c:v>31</c:v>
                </c:pt>
                <c:pt idx="446">
                  <c:v>30</c:v>
                </c:pt>
                <c:pt idx="447">
                  <c:v>31</c:v>
                </c:pt>
                <c:pt idx="448">
                  <c:v>31</c:v>
                </c:pt>
                <c:pt idx="449">
                  <c:v>30</c:v>
                </c:pt>
                <c:pt idx="450">
                  <c:v>31</c:v>
                </c:pt>
                <c:pt idx="451">
                  <c:v>30</c:v>
                </c:pt>
                <c:pt idx="452">
                  <c:v>31</c:v>
                </c:pt>
                <c:pt idx="454" formatCode="mmm\-yy">
                  <c:v>0</c:v>
                </c:pt>
                <c:pt idx="455">
                  <c:v>28</c:v>
                </c:pt>
                <c:pt idx="456">
                  <c:v>0</c:v>
                </c:pt>
                <c:pt idx="457">
                  <c:v>30</c:v>
                </c:pt>
                <c:pt idx="458">
                  <c:v>31</c:v>
                </c:pt>
                <c:pt idx="459">
                  <c:v>30</c:v>
                </c:pt>
                <c:pt idx="460">
                  <c:v>31</c:v>
                </c:pt>
                <c:pt idx="461">
                  <c:v>31</c:v>
                </c:pt>
                <c:pt idx="462">
                  <c:v>30</c:v>
                </c:pt>
                <c:pt idx="463">
                  <c:v>31</c:v>
                </c:pt>
                <c:pt idx="464">
                  <c:v>30</c:v>
                </c:pt>
                <c:pt idx="465">
                  <c:v>31</c:v>
                </c:pt>
                <c:pt idx="467" formatCode="mmm\-yy">
                  <c:v>0</c:v>
                </c:pt>
                <c:pt idx="468">
                  <c:v>28</c:v>
                </c:pt>
                <c:pt idx="469">
                  <c:v>0</c:v>
                </c:pt>
                <c:pt idx="470">
                  <c:v>30</c:v>
                </c:pt>
                <c:pt idx="471">
                  <c:v>31</c:v>
                </c:pt>
                <c:pt idx="472">
                  <c:v>30</c:v>
                </c:pt>
                <c:pt idx="473">
                  <c:v>31</c:v>
                </c:pt>
                <c:pt idx="474">
                  <c:v>31</c:v>
                </c:pt>
                <c:pt idx="475">
                  <c:v>30</c:v>
                </c:pt>
                <c:pt idx="476">
                  <c:v>31</c:v>
                </c:pt>
                <c:pt idx="477">
                  <c:v>30</c:v>
                </c:pt>
                <c:pt idx="478">
                  <c:v>31</c:v>
                </c:pt>
                <c:pt idx="480" formatCode="mmm\-yy">
                  <c:v>0</c:v>
                </c:pt>
                <c:pt idx="481">
                  <c:v>28</c:v>
                </c:pt>
                <c:pt idx="482">
                  <c:v>0</c:v>
                </c:pt>
                <c:pt idx="483">
                  <c:v>30</c:v>
                </c:pt>
                <c:pt idx="484">
                  <c:v>31</c:v>
                </c:pt>
                <c:pt idx="485">
                  <c:v>30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30</c:v>
                </c:pt>
                <c:pt idx="491">
                  <c:v>31</c:v>
                </c:pt>
                <c:pt idx="493" formatCode="mmm\-yy">
                  <c:v>0</c:v>
                </c:pt>
                <c:pt idx="494">
                  <c:v>28</c:v>
                </c:pt>
                <c:pt idx="495">
                  <c:v>0</c:v>
                </c:pt>
                <c:pt idx="496">
                  <c:v>30</c:v>
                </c:pt>
                <c:pt idx="497">
                  <c:v>31</c:v>
                </c:pt>
                <c:pt idx="498">
                  <c:v>30</c:v>
                </c:pt>
                <c:pt idx="499">
                  <c:v>31</c:v>
                </c:pt>
                <c:pt idx="500">
                  <c:v>31</c:v>
                </c:pt>
                <c:pt idx="501">
                  <c:v>30</c:v>
                </c:pt>
                <c:pt idx="502">
                  <c:v>31</c:v>
                </c:pt>
                <c:pt idx="503">
                  <c:v>30</c:v>
                </c:pt>
                <c:pt idx="504">
                  <c:v>31</c:v>
                </c:pt>
                <c:pt idx="506" formatCode="mmm\-yy">
                  <c:v>0</c:v>
                </c:pt>
                <c:pt idx="507">
                  <c:v>28</c:v>
                </c:pt>
                <c:pt idx="508">
                  <c:v>0</c:v>
                </c:pt>
                <c:pt idx="509">
                  <c:v>30</c:v>
                </c:pt>
                <c:pt idx="510">
                  <c:v>31</c:v>
                </c:pt>
                <c:pt idx="511">
                  <c:v>30</c:v>
                </c:pt>
                <c:pt idx="512">
                  <c:v>31</c:v>
                </c:pt>
                <c:pt idx="513">
                  <c:v>31</c:v>
                </c:pt>
                <c:pt idx="514">
                  <c:v>30</c:v>
                </c:pt>
                <c:pt idx="515">
                  <c:v>31</c:v>
                </c:pt>
                <c:pt idx="516">
                  <c:v>30</c:v>
                </c:pt>
                <c:pt idx="517">
                  <c:v>31</c:v>
                </c:pt>
                <c:pt idx="519" formatCode="mmm\-yy">
                  <c:v>0</c:v>
                </c:pt>
                <c:pt idx="520">
                  <c:v>28</c:v>
                </c:pt>
                <c:pt idx="521">
                  <c:v>0</c:v>
                </c:pt>
                <c:pt idx="522">
                  <c:v>30</c:v>
                </c:pt>
                <c:pt idx="523">
                  <c:v>31</c:v>
                </c:pt>
                <c:pt idx="524">
                  <c:v>30</c:v>
                </c:pt>
                <c:pt idx="525">
                  <c:v>31</c:v>
                </c:pt>
                <c:pt idx="526">
                  <c:v>31</c:v>
                </c:pt>
                <c:pt idx="527">
                  <c:v>30</c:v>
                </c:pt>
                <c:pt idx="528">
                  <c:v>31</c:v>
                </c:pt>
                <c:pt idx="529">
                  <c:v>30</c:v>
                </c:pt>
                <c:pt idx="530">
                  <c:v>31</c:v>
                </c:pt>
                <c:pt idx="532" formatCode="mmm\-yy">
                  <c:v>0</c:v>
                </c:pt>
                <c:pt idx="533">
                  <c:v>28</c:v>
                </c:pt>
                <c:pt idx="534">
                  <c:v>0</c:v>
                </c:pt>
                <c:pt idx="535">
                  <c:v>30</c:v>
                </c:pt>
                <c:pt idx="536">
                  <c:v>31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30</c:v>
                </c:pt>
                <c:pt idx="541">
                  <c:v>31</c:v>
                </c:pt>
                <c:pt idx="542">
                  <c:v>30</c:v>
                </c:pt>
                <c:pt idx="543">
                  <c:v>31</c:v>
                </c:pt>
                <c:pt idx="545" formatCode="mmm\-yy">
                  <c:v>0</c:v>
                </c:pt>
                <c:pt idx="546">
                  <c:v>28</c:v>
                </c:pt>
                <c:pt idx="547">
                  <c:v>0</c:v>
                </c:pt>
                <c:pt idx="548">
                  <c:v>30</c:v>
                </c:pt>
                <c:pt idx="549">
                  <c:v>31</c:v>
                </c:pt>
                <c:pt idx="550">
                  <c:v>30</c:v>
                </c:pt>
                <c:pt idx="551">
                  <c:v>31</c:v>
                </c:pt>
                <c:pt idx="552">
                  <c:v>31</c:v>
                </c:pt>
                <c:pt idx="553">
                  <c:v>30</c:v>
                </c:pt>
                <c:pt idx="554">
                  <c:v>31</c:v>
                </c:pt>
                <c:pt idx="555">
                  <c:v>30</c:v>
                </c:pt>
                <c:pt idx="556">
                  <c:v>31</c:v>
                </c:pt>
                <c:pt idx="558" formatCode="mmm\-yy">
                  <c:v>0</c:v>
                </c:pt>
                <c:pt idx="559">
                  <c:v>28</c:v>
                </c:pt>
                <c:pt idx="560">
                  <c:v>0</c:v>
                </c:pt>
                <c:pt idx="561">
                  <c:v>30</c:v>
                </c:pt>
                <c:pt idx="562">
                  <c:v>31</c:v>
                </c:pt>
                <c:pt idx="563">
                  <c:v>30</c:v>
                </c:pt>
                <c:pt idx="564">
                  <c:v>31</c:v>
                </c:pt>
                <c:pt idx="565">
                  <c:v>31</c:v>
                </c:pt>
                <c:pt idx="566">
                  <c:v>30</c:v>
                </c:pt>
                <c:pt idx="567">
                  <c:v>31</c:v>
                </c:pt>
                <c:pt idx="568">
                  <c:v>30</c:v>
                </c:pt>
                <c:pt idx="569">
                  <c:v>31</c:v>
                </c:pt>
                <c:pt idx="571" formatCode="mmm\-yy">
                  <c:v>0</c:v>
                </c:pt>
                <c:pt idx="572">
                  <c:v>28</c:v>
                </c:pt>
                <c:pt idx="573">
                  <c:v>0</c:v>
                </c:pt>
                <c:pt idx="574">
                  <c:v>30</c:v>
                </c:pt>
                <c:pt idx="575">
                  <c:v>31</c:v>
                </c:pt>
                <c:pt idx="576">
                  <c:v>30</c:v>
                </c:pt>
                <c:pt idx="577">
                  <c:v>31</c:v>
                </c:pt>
                <c:pt idx="578">
                  <c:v>31</c:v>
                </c:pt>
                <c:pt idx="579">
                  <c:v>30</c:v>
                </c:pt>
                <c:pt idx="580">
                  <c:v>31</c:v>
                </c:pt>
                <c:pt idx="581">
                  <c:v>30</c:v>
                </c:pt>
                <c:pt idx="582">
                  <c:v>31</c:v>
                </c:pt>
                <c:pt idx="584" formatCode="mmm\-yy">
                  <c:v>0</c:v>
                </c:pt>
                <c:pt idx="585">
                  <c:v>28</c:v>
                </c:pt>
                <c:pt idx="586">
                  <c:v>0</c:v>
                </c:pt>
                <c:pt idx="587">
                  <c:v>30</c:v>
                </c:pt>
                <c:pt idx="588">
                  <c:v>31</c:v>
                </c:pt>
                <c:pt idx="589">
                  <c:v>30</c:v>
                </c:pt>
                <c:pt idx="590">
                  <c:v>31</c:v>
                </c:pt>
                <c:pt idx="591">
                  <c:v>31</c:v>
                </c:pt>
                <c:pt idx="592">
                  <c:v>30</c:v>
                </c:pt>
                <c:pt idx="593">
                  <c:v>31</c:v>
                </c:pt>
                <c:pt idx="594">
                  <c:v>30</c:v>
                </c:pt>
                <c:pt idx="59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2C-4822-813E-E316C606A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304800</xdr:colOff>
      <xdr:row>10</xdr:row>
      <xdr:rowOff>609600</xdr:rowOff>
    </xdr:from>
    <xdr:to>
      <xdr:col>46</xdr:col>
      <xdr:colOff>508000</xdr:colOff>
      <xdr:row>10</xdr:row>
      <xdr:rowOff>1859280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oogle%20Drive\SOOJI\Global%20Smile%20SAMPLE%20BOOKS%20OF%20ACCOUNT%20Global%20Smile_2026%20v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J"/>
      <sheetName val="CDJ"/>
      <sheetName val="SJ (2)"/>
      <sheetName val="SJ"/>
      <sheetName val="CRJ"/>
      <sheetName val="GJ"/>
      <sheetName val="GL"/>
    </sheetNames>
    <sheetDataSet>
      <sheetData sheetId="0"/>
      <sheetData sheetId="1"/>
      <sheetData sheetId="2"/>
      <sheetData sheetId="3"/>
      <sheetData sheetId="4"/>
      <sheetData sheetId="5">
        <row r="4">
          <cell r="E4" t="str">
            <v>Global City Smiles Dental and Medical Wellness Inc.</v>
          </cell>
        </row>
        <row r="5">
          <cell r="E5" t="str">
            <v>Unit 1501 15th Floor MDI Corporate Center 39th St. Cor 10th Ave. Fort Bonifacio Taguig City</v>
          </cell>
        </row>
        <row r="6">
          <cell r="E6" t="str">
            <v>613-594-172-000</v>
          </cell>
        </row>
        <row r="7">
          <cell r="E7" t="str">
            <v>044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3" t="s">
        <v>0</v>
      </c>
      <c r="C1" s="554"/>
      <c r="D1" s="554"/>
      <c r="E1" s="554"/>
      <c r="F1" s="554"/>
      <c r="G1" s="554"/>
      <c r="H1" s="555"/>
      <c r="I1" s="554"/>
      <c r="J1" s="554"/>
      <c r="K1" s="554"/>
      <c r="L1" s="554"/>
      <c r="M1" s="554"/>
      <c r="N1" s="554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9" t="s">
        <v>2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3</v>
      </c>
      <c r="C3" s="218"/>
      <c r="D3" s="218" t="str">
        <f>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6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4</v>
      </c>
      <c r="C4" s="218"/>
      <c r="D4" s="218" t="str">
        <f>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6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5</v>
      </c>
      <c r="C5" s="218"/>
      <c r="D5" s="218" t="str">
        <f>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6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1" t="s">
        <v>6</v>
      </c>
      <c r="C6" s="552"/>
      <c r="D6" s="556" t="s">
        <v>7</v>
      </c>
      <c r="E6" s="551" t="s">
        <v>8</v>
      </c>
      <c r="F6" s="562" t="s">
        <v>9</v>
      </c>
      <c r="G6" s="556" t="s">
        <v>10</v>
      </c>
      <c r="H6" s="1" t="s">
        <v>11</v>
      </c>
      <c r="I6" s="556" t="s">
        <v>12</v>
      </c>
      <c r="J6" s="556" t="s">
        <v>12</v>
      </c>
      <c r="K6" s="556" t="s">
        <v>13</v>
      </c>
      <c r="L6" s="2" t="s">
        <v>14</v>
      </c>
      <c r="M6" s="2" t="s">
        <v>14</v>
      </c>
      <c r="N6" s="558" t="s">
        <v>15</v>
      </c>
      <c r="O6" s="231"/>
      <c r="P6" s="222"/>
      <c r="Q6" s="303" t="s">
        <v>16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1">
        <v>2026</v>
      </c>
      <c r="C7" s="552"/>
      <c r="D7" s="557"/>
      <c r="E7" s="557"/>
      <c r="F7" s="557"/>
      <c r="G7" s="557"/>
      <c r="H7" s="1" t="s">
        <v>17</v>
      </c>
      <c r="I7" s="557"/>
      <c r="J7" s="557"/>
      <c r="K7" s="557"/>
      <c r="L7" s="3" t="s">
        <v>18</v>
      </c>
      <c r="M7" s="3" t="s">
        <v>18</v>
      </c>
      <c r="N7" s="557"/>
      <c r="O7" s="232"/>
      <c r="P7" s="222"/>
      <c r="Q7" s="304" t="s">
        <v>19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20</v>
      </c>
      <c r="C8" s="347"/>
      <c r="D8" s="10" t="s">
        <v>21</v>
      </c>
      <c r="E8" s="349" t="s">
        <v>22</v>
      </c>
      <c r="F8" s="350" t="s">
        <v>23</v>
      </c>
      <c r="G8" s="351" t="s">
        <v>24</v>
      </c>
      <c r="H8" s="352" t="s">
        <v>25</v>
      </c>
      <c r="I8" s="353">
        <f>J8</f>
        <v>2678.5714285714284</v>
      </c>
      <c r="J8" s="353">
        <f>N8/1.12</f>
        <v>2678.5714285714284</v>
      </c>
      <c r="K8" s="353"/>
      <c r="L8" s="353">
        <f>M8</f>
        <v>321.42857142857156</v>
      </c>
      <c r="M8" s="353">
        <f>N8-J8</f>
        <v>321.42857142857156</v>
      </c>
      <c r="N8" s="354">
        <v>3000</v>
      </c>
      <c r="O8" s="234"/>
      <c r="P8" s="206"/>
      <c r="Q8" s="300" t="s">
        <v>26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27</v>
      </c>
      <c r="E9" s="349" t="s">
        <v>28</v>
      </c>
      <c r="F9" s="350" t="s">
        <v>29</v>
      </c>
      <c r="G9" s="351" t="s">
        <v>30</v>
      </c>
      <c r="H9" s="352" t="s">
        <v>31</v>
      </c>
      <c r="I9" s="353">
        <f>J9</f>
        <v>915.40178571428567</v>
      </c>
      <c r="J9" s="353">
        <f>N9/1.12</f>
        <v>915.40178571428567</v>
      </c>
      <c r="K9" s="353"/>
      <c r="L9" s="353">
        <f>M9</f>
        <v>109.84821428571433</v>
      </c>
      <c r="M9" s="353">
        <f>N9-J9</f>
        <v>109.84821428571433</v>
      </c>
      <c r="N9" s="13">
        <v>1025.25</v>
      </c>
      <c r="O9" s="234"/>
      <c r="P9" s="206"/>
      <c r="Q9" s="300" t="s">
        <v>32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20</v>
      </c>
      <c r="C20" s="17">
        <v>31</v>
      </c>
      <c r="D20" s="208" t="s">
        <v>33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f>SUM(K8:K19)</f>
        <v>0</v>
      </c>
      <c r="L20" s="213">
        <v>321.42857142857162</v>
      </c>
      <c r="M20" s="213">
        <v>321.42857142857162</v>
      </c>
      <c r="N20" s="216">
        <f>SUM(N8:N19)</f>
        <v>4025.25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34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34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34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34</v>
      </c>
      <c r="C25" s="240">
        <v>28</v>
      </c>
      <c r="D25" s="242" t="s">
        <v>33</v>
      </c>
      <c r="E25" s="243"/>
      <c r="F25" s="244"/>
      <c r="G25" s="245"/>
      <c r="H25" s="246"/>
      <c r="I25" s="247">
        <v>0</v>
      </c>
      <c r="J25" s="247">
        <v>0</v>
      </c>
      <c r="K25" s="247">
        <f>SUM(K22:K24)</f>
        <v>0</v>
      </c>
      <c r="L25" s="247">
        <v>0</v>
      </c>
      <c r="M25" s="247">
        <v>0</v>
      </c>
      <c r="N25" s="248">
        <f>SUM(N22:N24)</f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35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35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35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35</v>
      </c>
      <c r="C30" s="240">
        <v>31</v>
      </c>
      <c r="D30" s="242" t="s">
        <v>33</v>
      </c>
      <c r="E30" s="243"/>
      <c r="F30" s="244"/>
      <c r="G30" s="245"/>
      <c r="H30" s="246"/>
      <c r="I30" s="247">
        <v>0</v>
      </c>
      <c r="J30" s="247">
        <v>0</v>
      </c>
      <c r="K30" s="247">
        <f>SUM(K27:K29)</f>
        <v>0</v>
      </c>
      <c r="L30" s="247">
        <v>0</v>
      </c>
      <c r="M30" s="247">
        <v>0</v>
      </c>
      <c r="N30" s="248">
        <f>SUM(N27:N29)</f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36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36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36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36</v>
      </c>
      <c r="C35" s="240">
        <v>30</v>
      </c>
      <c r="D35" s="242" t="s">
        <v>33</v>
      </c>
      <c r="E35" s="243"/>
      <c r="F35" s="244"/>
      <c r="G35" s="245"/>
      <c r="H35" s="246"/>
      <c r="I35" s="247">
        <v>0</v>
      </c>
      <c r="J35" s="247">
        <v>0</v>
      </c>
      <c r="K35" s="247">
        <f>SUM(K32:K34)</f>
        <v>0</v>
      </c>
      <c r="L35" s="247">
        <v>0</v>
      </c>
      <c r="M35" s="247">
        <v>0</v>
      </c>
      <c r="N35" s="248">
        <f>SUM(N32:N34)</f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37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37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37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37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37</v>
      </c>
      <c r="C41" s="240">
        <v>31</v>
      </c>
      <c r="D41" s="242" t="s">
        <v>33</v>
      </c>
      <c r="E41" s="243"/>
      <c r="F41" s="244"/>
      <c r="G41" s="245"/>
      <c r="H41" s="246"/>
      <c r="I41" s="247">
        <f>J41</f>
        <v>0</v>
      </c>
      <c r="J41" s="247">
        <f>SUM(J37:J40)</f>
        <v>0</v>
      </c>
      <c r="K41" s="247">
        <f>SUM(K37:K40)</f>
        <v>0</v>
      </c>
      <c r="L41" s="247">
        <f>M41</f>
        <v>0</v>
      </c>
      <c r="M41" s="247">
        <f>SUM(M37:M40)</f>
        <v>0</v>
      </c>
      <c r="N41" s="248">
        <f>SUM(N37:N40)</f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38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38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38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38</v>
      </c>
      <c r="C46" s="240">
        <v>30</v>
      </c>
      <c r="D46" s="242" t="s">
        <v>33</v>
      </c>
      <c r="E46" s="243"/>
      <c r="F46" s="244"/>
      <c r="G46" s="245"/>
      <c r="H46" s="246"/>
      <c r="I46" s="247">
        <f>J46</f>
        <v>0</v>
      </c>
      <c r="J46" s="247">
        <f>SUM(J43:J45)</f>
        <v>0</v>
      </c>
      <c r="K46" s="247">
        <f>SUM(K43:K45)</f>
        <v>0</v>
      </c>
      <c r="L46" s="247">
        <f>M46</f>
        <v>0</v>
      </c>
      <c r="M46" s="247">
        <f>SUM(M43:M45)</f>
        <v>0</v>
      </c>
      <c r="N46" s="248">
        <f>SUM(N43:N45)</f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39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39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39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39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39</v>
      </c>
      <c r="C52" s="240">
        <v>31</v>
      </c>
      <c r="D52" s="242" t="s">
        <v>33</v>
      </c>
      <c r="E52" s="243"/>
      <c r="F52" s="244"/>
      <c r="G52" s="245"/>
      <c r="H52" s="246"/>
      <c r="I52" s="247">
        <f>J52</f>
        <v>0</v>
      </c>
      <c r="J52" s="247">
        <f>SUM(J48:J51)</f>
        <v>0</v>
      </c>
      <c r="K52" s="247">
        <f>SUM(K48:K51)</f>
        <v>0</v>
      </c>
      <c r="L52" s="247">
        <f>M52</f>
        <v>0</v>
      </c>
      <c r="M52" s="247">
        <f>SUM(M48:M51)</f>
        <v>0</v>
      </c>
      <c r="N52" s="248">
        <f>SUM(N48:N51)</f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40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40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40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40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40</v>
      </c>
      <c r="C58" s="240">
        <v>31</v>
      </c>
      <c r="D58" s="242" t="s">
        <v>33</v>
      </c>
      <c r="E58" s="243"/>
      <c r="F58" s="244"/>
      <c r="G58" s="245"/>
      <c r="H58" s="246"/>
      <c r="I58" s="247">
        <f>J58</f>
        <v>0</v>
      </c>
      <c r="J58" s="247">
        <f>SUM(J54:J57)</f>
        <v>0</v>
      </c>
      <c r="K58" s="247">
        <f>SUM(K54:K57)</f>
        <v>0</v>
      </c>
      <c r="L58" s="247">
        <f>M58</f>
        <v>0</v>
      </c>
      <c r="M58" s="247">
        <f>SUM(M54:M57)</f>
        <v>0</v>
      </c>
      <c r="N58" s="248">
        <f>SUM(N54:N57)</f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41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41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41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41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41</v>
      </c>
      <c r="C64" s="240">
        <v>30</v>
      </c>
      <c r="D64" s="242" t="s">
        <v>33</v>
      </c>
      <c r="E64" s="243"/>
      <c r="F64" s="244"/>
      <c r="G64" s="245"/>
      <c r="H64" s="246"/>
      <c r="I64" s="247">
        <f>J64</f>
        <v>0</v>
      </c>
      <c r="J64" s="247">
        <f>SUM(J60:J63)</f>
        <v>0</v>
      </c>
      <c r="K64" s="247">
        <f>SUM(K60:K63)</f>
        <v>0</v>
      </c>
      <c r="L64" s="247">
        <f>M64</f>
        <v>0</v>
      </c>
      <c r="M64" s="247">
        <f>SUM(M60:M63)</f>
        <v>0</v>
      </c>
      <c r="N64" s="248">
        <f>SUM(N60:N63)</f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42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42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42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42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42</v>
      </c>
      <c r="C70" s="240">
        <v>31</v>
      </c>
      <c r="D70" s="242" t="s">
        <v>33</v>
      </c>
      <c r="E70" s="243"/>
      <c r="F70" s="244"/>
      <c r="G70" s="245"/>
      <c r="H70" s="246"/>
      <c r="I70" s="247">
        <f>J70</f>
        <v>0</v>
      </c>
      <c r="J70" s="247">
        <f>SUM(J66:J69)</f>
        <v>0</v>
      </c>
      <c r="K70" s="247">
        <f>SUM(K66:K69)</f>
        <v>0</v>
      </c>
      <c r="L70" s="247">
        <f>M70</f>
        <v>0</v>
      </c>
      <c r="M70" s="247">
        <f>SUM(M66:M69)</f>
        <v>0</v>
      </c>
      <c r="N70" s="248">
        <f>SUM(N66:N69)</f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43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43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43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43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43</v>
      </c>
      <c r="C76" s="240">
        <v>30</v>
      </c>
      <c r="D76" s="242" t="s">
        <v>33</v>
      </c>
      <c r="E76" s="243"/>
      <c r="F76" s="244"/>
      <c r="G76" s="245"/>
      <c r="H76" s="246"/>
      <c r="I76" s="247">
        <f>J76</f>
        <v>0</v>
      </c>
      <c r="J76" s="247">
        <f>SUM(J72:J75)</f>
        <v>0</v>
      </c>
      <c r="K76" s="247">
        <f>SUM(K72:K75)</f>
        <v>0</v>
      </c>
      <c r="L76" s="247">
        <f>M76</f>
        <v>0</v>
      </c>
      <c r="M76" s="247">
        <f>SUM(M72:M75)</f>
        <v>0</v>
      </c>
      <c r="N76" s="248">
        <f>SUM(N72:N75)</f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44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44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44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44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44</v>
      </c>
      <c r="C82" s="240">
        <v>31</v>
      </c>
      <c r="D82" s="242" t="s">
        <v>33</v>
      </c>
      <c r="E82" s="243"/>
      <c r="F82" s="244"/>
      <c r="G82" s="245"/>
      <c r="H82" s="246"/>
      <c r="I82" s="247">
        <f>J82</f>
        <v>0</v>
      </c>
      <c r="J82" s="247">
        <f>SUM(J78:J81)</f>
        <v>0</v>
      </c>
      <c r="K82" s="247">
        <f>SUM(K78:K81)</f>
        <v>0</v>
      </c>
      <c r="L82" s="247">
        <f>M82</f>
        <v>0</v>
      </c>
      <c r="M82" s="247">
        <f>SUM(M78:M81)</f>
        <v>0</v>
      </c>
      <c r="N82" s="248">
        <f>SUM(N78:N81)</f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3" t="s">
        <v>0</v>
      </c>
      <c r="C1" s="554"/>
      <c r="D1" s="554"/>
      <c r="E1" s="554"/>
      <c r="F1" s="554"/>
      <c r="G1" s="554"/>
      <c r="H1" s="555"/>
      <c r="I1" s="554"/>
      <c r="J1" s="554"/>
      <c r="K1" s="554"/>
      <c r="L1" s="554"/>
      <c r="M1" s="554"/>
      <c r="N1" s="554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9" t="s">
        <v>2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3</v>
      </c>
      <c r="C3" s="218"/>
      <c r="D3" s="218" t="str">
        <f>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6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4</v>
      </c>
      <c r="C4" s="218"/>
      <c r="D4" s="218" t="str">
        <f>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6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5</v>
      </c>
      <c r="C5" s="218"/>
      <c r="D5" s="538" t="str">
        <f>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6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1" t="s">
        <v>6</v>
      </c>
      <c r="C6" s="552"/>
      <c r="D6" s="556" t="s">
        <v>7</v>
      </c>
      <c r="E6" s="551" t="s">
        <v>8</v>
      </c>
      <c r="F6" s="562" t="s">
        <v>9</v>
      </c>
      <c r="G6" s="556" t="s">
        <v>10</v>
      </c>
      <c r="H6" s="1" t="s">
        <v>11</v>
      </c>
      <c r="I6" s="556" t="s">
        <v>12</v>
      </c>
      <c r="J6" s="556" t="s">
        <v>12</v>
      </c>
      <c r="K6" s="556" t="s">
        <v>13</v>
      </c>
      <c r="L6" s="2" t="s">
        <v>45</v>
      </c>
      <c r="M6" s="2" t="s">
        <v>14</v>
      </c>
      <c r="N6" s="558" t="s">
        <v>15</v>
      </c>
      <c r="O6" s="231"/>
      <c r="P6" s="222"/>
      <c r="Q6" s="303" t="s">
        <v>16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1">
        <v>2026</v>
      </c>
      <c r="C7" s="552"/>
      <c r="D7" s="557"/>
      <c r="E7" s="557"/>
      <c r="F7" s="557"/>
      <c r="G7" s="557"/>
      <c r="H7" s="1" t="s">
        <v>17</v>
      </c>
      <c r="I7" s="557"/>
      <c r="J7" s="557"/>
      <c r="K7" s="557"/>
      <c r="L7" s="3" t="s">
        <v>46</v>
      </c>
      <c r="M7" s="3" t="s">
        <v>18</v>
      </c>
      <c r="N7" s="557"/>
      <c r="O7" s="232"/>
      <c r="P7" s="222"/>
      <c r="Q7" s="304" t="s">
        <v>19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34" t="s">
        <v>20</v>
      </c>
      <c r="C8" s="347"/>
      <c r="D8" s="10" t="s">
        <v>21</v>
      </c>
      <c r="E8" s="349" t="s">
        <v>22</v>
      </c>
      <c r="F8" s="350" t="s">
        <v>23</v>
      </c>
      <c r="G8" s="351" t="s">
        <v>24</v>
      </c>
      <c r="H8" s="352" t="s">
        <v>47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48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21</v>
      </c>
      <c r="E9" s="349" t="s">
        <v>22</v>
      </c>
      <c r="F9" s="350" t="s">
        <v>23</v>
      </c>
      <c r="G9" s="351" t="s">
        <v>24</v>
      </c>
      <c r="H9" s="352" t="s">
        <v>2072</v>
      </c>
      <c r="I9" s="353">
        <v>1500</v>
      </c>
      <c r="J9" s="353">
        <v>1500</v>
      </c>
      <c r="K9" s="353"/>
      <c r="L9" s="353">
        <v>0</v>
      </c>
      <c r="M9" s="353">
        <v>0</v>
      </c>
      <c r="N9" s="354">
        <v>1500</v>
      </c>
      <c r="O9" s="234"/>
      <c r="P9" s="206"/>
      <c r="Q9" s="300" t="s">
        <v>2073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20</v>
      </c>
      <c r="C20" s="17">
        <v>31</v>
      </c>
      <c r="D20" s="208" t="s">
        <v>33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f>SUM(K8:K19)</f>
        <v>0</v>
      </c>
      <c r="L20" s="213">
        <v>321.42857142857162</v>
      </c>
      <c r="M20" s="213">
        <v>321.42857142857162</v>
      </c>
      <c r="N20" s="216">
        <f>SUM(N8:N19)</f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34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34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34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34</v>
      </c>
      <c r="C25" s="240">
        <v>28</v>
      </c>
      <c r="D25" s="242" t="s">
        <v>33</v>
      </c>
      <c r="E25" s="243"/>
      <c r="F25" s="244"/>
      <c r="G25" s="245"/>
      <c r="H25" s="246"/>
      <c r="I25" s="247">
        <v>0</v>
      </c>
      <c r="J25" s="247">
        <v>0</v>
      </c>
      <c r="K25" s="247">
        <f>SUM(K22:K24)</f>
        <v>0</v>
      </c>
      <c r="L25" s="247">
        <v>0</v>
      </c>
      <c r="M25" s="247">
        <v>0</v>
      </c>
      <c r="N25" s="248">
        <f>SUM(N22:N24)</f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35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35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35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35</v>
      </c>
      <c r="C30" s="240">
        <v>31</v>
      </c>
      <c r="D30" s="242" t="s">
        <v>33</v>
      </c>
      <c r="E30" s="243"/>
      <c r="F30" s="244"/>
      <c r="G30" s="245"/>
      <c r="H30" s="246"/>
      <c r="I30" s="247">
        <v>0</v>
      </c>
      <c r="J30" s="247">
        <v>0</v>
      </c>
      <c r="K30" s="247">
        <f>SUM(K27:K29)</f>
        <v>0</v>
      </c>
      <c r="L30" s="247">
        <v>0</v>
      </c>
      <c r="M30" s="247">
        <v>0</v>
      </c>
      <c r="N30" s="248">
        <f>SUM(N27:N29)</f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36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36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36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36</v>
      </c>
      <c r="C35" s="240">
        <v>30</v>
      </c>
      <c r="D35" s="242" t="s">
        <v>33</v>
      </c>
      <c r="E35" s="243"/>
      <c r="F35" s="244"/>
      <c r="G35" s="245"/>
      <c r="H35" s="246"/>
      <c r="I35" s="247">
        <v>0</v>
      </c>
      <c r="J35" s="247">
        <v>0</v>
      </c>
      <c r="K35" s="247">
        <f>SUM(K32:K34)</f>
        <v>0</v>
      </c>
      <c r="L35" s="247">
        <v>0</v>
      </c>
      <c r="M35" s="247">
        <v>0</v>
      </c>
      <c r="N35" s="248">
        <f>SUM(N32:N34)</f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37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37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37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37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37</v>
      </c>
      <c r="C41" s="240">
        <v>31</v>
      </c>
      <c r="D41" s="242" t="s">
        <v>33</v>
      </c>
      <c r="E41" s="243"/>
      <c r="F41" s="244"/>
      <c r="G41" s="245"/>
      <c r="H41" s="246"/>
      <c r="I41" s="247">
        <f>J41</f>
        <v>0</v>
      </c>
      <c r="J41" s="247">
        <f>SUM(J37:J40)</f>
        <v>0</v>
      </c>
      <c r="K41" s="247">
        <f>SUM(K37:K40)</f>
        <v>0</v>
      </c>
      <c r="L41" s="247">
        <f>M41</f>
        <v>0</v>
      </c>
      <c r="M41" s="247">
        <f>SUM(M37:M40)</f>
        <v>0</v>
      </c>
      <c r="N41" s="248">
        <f>SUM(N37:N40)</f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38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38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38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38</v>
      </c>
      <c r="C46" s="240">
        <v>30</v>
      </c>
      <c r="D46" s="242" t="s">
        <v>33</v>
      </c>
      <c r="E46" s="243"/>
      <c r="F46" s="244"/>
      <c r="G46" s="245"/>
      <c r="H46" s="246"/>
      <c r="I46" s="247">
        <f>J46</f>
        <v>0</v>
      </c>
      <c r="J46" s="247">
        <f>SUM(J43:J45)</f>
        <v>0</v>
      </c>
      <c r="K46" s="247">
        <f>SUM(K43:K45)</f>
        <v>0</v>
      </c>
      <c r="L46" s="247">
        <f>M46</f>
        <v>0</v>
      </c>
      <c r="M46" s="247">
        <f>SUM(M43:M45)</f>
        <v>0</v>
      </c>
      <c r="N46" s="248">
        <f>SUM(N43:N45)</f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39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39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39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39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39</v>
      </c>
      <c r="C52" s="240">
        <v>31</v>
      </c>
      <c r="D52" s="242" t="s">
        <v>33</v>
      </c>
      <c r="E52" s="243"/>
      <c r="F52" s="244"/>
      <c r="G52" s="245"/>
      <c r="H52" s="246"/>
      <c r="I52" s="247">
        <f>J52</f>
        <v>0</v>
      </c>
      <c r="J52" s="247">
        <f>SUM(J48:J51)</f>
        <v>0</v>
      </c>
      <c r="K52" s="247">
        <f>SUM(K48:K51)</f>
        <v>0</v>
      </c>
      <c r="L52" s="247">
        <f>M52</f>
        <v>0</v>
      </c>
      <c r="M52" s="247">
        <f>SUM(M48:M51)</f>
        <v>0</v>
      </c>
      <c r="N52" s="248">
        <f>SUM(N48:N51)</f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40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40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40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40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40</v>
      </c>
      <c r="C58" s="240">
        <v>31</v>
      </c>
      <c r="D58" s="242" t="s">
        <v>33</v>
      </c>
      <c r="E58" s="243"/>
      <c r="F58" s="244"/>
      <c r="G58" s="245"/>
      <c r="H58" s="246"/>
      <c r="I58" s="247">
        <f>J58</f>
        <v>0</v>
      </c>
      <c r="J58" s="247">
        <f>SUM(J54:J57)</f>
        <v>0</v>
      </c>
      <c r="K58" s="247">
        <f>SUM(K54:K57)</f>
        <v>0</v>
      </c>
      <c r="L58" s="247">
        <f>M58</f>
        <v>0</v>
      </c>
      <c r="M58" s="247">
        <f>SUM(M54:M57)</f>
        <v>0</v>
      </c>
      <c r="N58" s="248">
        <f>SUM(N54:N57)</f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41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41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41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41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41</v>
      </c>
      <c r="C64" s="240">
        <v>30</v>
      </c>
      <c r="D64" s="242" t="s">
        <v>33</v>
      </c>
      <c r="E64" s="243"/>
      <c r="F64" s="244"/>
      <c r="G64" s="245"/>
      <c r="H64" s="246"/>
      <c r="I64" s="247">
        <f>J64</f>
        <v>0</v>
      </c>
      <c r="J64" s="247">
        <f>SUM(J60:J63)</f>
        <v>0</v>
      </c>
      <c r="K64" s="247">
        <f>SUM(K60:K63)</f>
        <v>0</v>
      </c>
      <c r="L64" s="247">
        <f>M64</f>
        <v>0</v>
      </c>
      <c r="M64" s="247">
        <f>SUM(M60:M63)</f>
        <v>0</v>
      </c>
      <c r="N64" s="248">
        <f>SUM(N60:N63)</f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42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42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42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42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42</v>
      </c>
      <c r="C70" s="240">
        <v>31</v>
      </c>
      <c r="D70" s="242" t="s">
        <v>33</v>
      </c>
      <c r="E70" s="243"/>
      <c r="F70" s="244"/>
      <c r="G70" s="245"/>
      <c r="H70" s="246"/>
      <c r="I70" s="247">
        <f>J70</f>
        <v>0</v>
      </c>
      <c r="J70" s="247">
        <f>SUM(J66:J69)</f>
        <v>0</v>
      </c>
      <c r="K70" s="247">
        <f>SUM(K66:K69)</f>
        <v>0</v>
      </c>
      <c r="L70" s="247">
        <f>M70</f>
        <v>0</v>
      </c>
      <c r="M70" s="247">
        <f>SUM(M66:M69)</f>
        <v>0</v>
      </c>
      <c r="N70" s="248">
        <f>SUM(N66:N69)</f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43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43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43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43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43</v>
      </c>
      <c r="C76" s="240">
        <v>30</v>
      </c>
      <c r="D76" s="242" t="s">
        <v>33</v>
      </c>
      <c r="E76" s="243"/>
      <c r="F76" s="244"/>
      <c r="G76" s="245"/>
      <c r="H76" s="246"/>
      <c r="I76" s="247">
        <f>J76</f>
        <v>0</v>
      </c>
      <c r="J76" s="247">
        <f>SUM(J72:J75)</f>
        <v>0</v>
      </c>
      <c r="K76" s="247">
        <f>SUM(K72:K75)</f>
        <v>0</v>
      </c>
      <c r="L76" s="247">
        <f>M76</f>
        <v>0</v>
      </c>
      <c r="M76" s="247">
        <f>SUM(M72:M75)</f>
        <v>0</v>
      </c>
      <c r="N76" s="248">
        <f>SUM(N72:N75)</f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44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44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44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44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44</v>
      </c>
      <c r="C82" s="240">
        <v>31</v>
      </c>
      <c r="D82" s="242" t="s">
        <v>33</v>
      </c>
      <c r="E82" s="243"/>
      <c r="F82" s="244"/>
      <c r="G82" s="245"/>
      <c r="H82" s="246"/>
      <c r="I82" s="247">
        <f>J82</f>
        <v>0</v>
      </c>
      <c r="J82" s="247">
        <f>SUM(J78:J81)</f>
        <v>0</v>
      </c>
      <c r="K82" s="247">
        <f>SUM(K78:K81)</f>
        <v>0</v>
      </c>
      <c r="L82" s="247">
        <f>M82</f>
        <v>0</v>
      </c>
      <c r="M82" s="247">
        <f>SUM(M78:M81)</f>
        <v>0</v>
      </c>
      <c r="N82" s="248">
        <f>SUM(N78:N81)</f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AG1004"/>
  <sheetViews>
    <sheetView zoomScale="10" zoomScaleNormal="10" workbookViewId="0">
      <selection activeCell="A17" sqref="A17:XFD17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customWidth="1"/>
    <col min="18" max="18" width="55.6640625" customWidth="1"/>
    <col min="19" max="20" width="74.44140625" customWidth="1"/>
    <col min="21" max="21" width="49.33203125" bestFit="1" customWidth="1"/>
    <col min="22" max="22" width="61.6640625" customWidth="1"/>
    <col min="23" max="23" width="30.33203125" style="415" customWidth="1"/>
    <col min="24" max="24" width="223.5546875" style="483" bestFit="1" customWidth="1"/>
    <col min="25" max="25" width="68.6640625" style="480" customWidth="1"/>
    <col min="26" max="26" width="66.109375" style="485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404"/>
      <c r="W1" s="412"/>
      <c r="X1" s="484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404"/>
      <c r="W2" s="412"/>
      <c r="X2" s="484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566" t="s">
        <v>49</v>
      </c>
      <c r="D3" s="554"/>
      <c r="E3" s="554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  <c r="S3" s="554"/>
      <c r="T3" s="554"/>
      <c r="U3" s="554"/>
      <c r="V3" s="196"/>
      <c r="W3" s="412"/>
      <c r="X3" s="484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406"/>
      <c r="W4" s="412"/>
      <c r="X4" s="484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404"/>
      <c r="W5" s="412"/>
      <c r="X5" s="484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404"/>
      <c r="W6" s="412"/>
      <c r="X6" s="484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563" t="str">
        <f>GJ!E4</f>
        <v>Global City Smiles Dental and Medical Wellness Inc.</v>
      </c>
      <c r="F7" s="554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407"/>
      <c r="W7" s="413"/>
      <c r="X7" s="484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3</v>
      </c>
      <c r="D8" s="28"/>
      <c r="E8" s="572" t="str">
        <f>GJ!E5</f>
        <v>Unit 1501 15th Floor MDI Corporate Center 39th St. Cor 10th Ave. Fort Bonifacio Taguig City</v>
      </c>
      <c r="F8" s="554"/>
      <c r="G8" s="554"/>
      <c r="H8" s="554"/>
      <c r="I8" s="554"/>
      <c r="J8" s="554"/>
      <c r="K8" s="554"/>
      <c r="L8" s="554"/>
      <c r="M8" s="554"/>
      <c r="N8" s="554"/>
      <c r="O8" s="554"/>
      <c r="P8" s="554"/>
      <c r="Q8" s="554"/>
      <c r="R8" s="554"/>
      <c r="S8" s="29"/>
      <c r="T8" s="26"/>
      <c r="U8" s="26"/>
      <c r="V8" s="408"/>
      <c r="W8" s="413"/>
      <c r="X8" s="484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4</v>
      </c>
      <c r="D9" s="28"/>
      <c r="E9" s="28" t="str">
        <f>GJ!E6</f>
        <v>613-594-172-000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408"/>
      <c r="W9" s="413"/>
      <c r="X9" s="484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5</v>
      </c>
      <c r="D10" s="28"/>
      <c r="E10" s="33" t="str">
        <f>GJ!E7</f>
        <v>044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408"/>
      <c r="W10" s="413"/>
      <c r="X10" s="484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404"/>
      <c r="W11" s="412"/>
      <c r="X11" s="484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404"/>
      <c r="W12" s="412"/>
      <c r="X12" s="484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568" t="s">
        <v>6</v>
      </c>
      <c r="D13" s="569"/>
      <c r="E13" s="564" t="s">
        <v>50</v>
      </c>
      <c r="F13" s="35" t="s">
        <v>51</v>
      </c>
      <c r="G13" s="36" t="s">
        <v>52</v>
      </c>
      <c r="H13" s="37" t="s">
        <v>53</v>
      </c>
      <c r="I13" s="38" t="s">
        <v>54</v>
      </c>
      <c r="J13" s="35" t="s">
        <v>55</v>
      </c>
      <c r="K13" s="36" t="s">
        <v>56</v>
      </c>
      <c r="L13" s="35" t="s">
        <v>57</v>
      </c>
      <c r="M13" s="36" t="s">
        <v>58</v>
      </c>
      <c r="N13" s="37" t="s">
        <v>59</v>
      </c>
      <c r="O13" s="36" t="s">
        <v>60</v>
      </c>
      <c r="P13" s="39" t="s">
        <v>61</v>
      </c>
      <c r="Q13" s="40" t="s">
        <v>62</v>
      </c>
      <c r="R13" s="35" t="s">
        <v>63</v>
      </c>
      <c r="S13" s="41" t="s">
        <v>64</v>
      </c>
      <c r="T13" s="35"/>
      <c r="U13" s="42"/>
      <c r="V13" s="409"/>
      <c r="W13" s="414"/>
      <c r="X13" s="481"/>
      <c r="Y13" s="570" t="s">
        <v>19</v>
      </c>
      <c r="Z13" s="571"/>
      <c r="AA13" s="488">
        <v>4</v>
      </c>
      <c r="AB13" s="536" t="s">
        <v>65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567">
        <v>2025</v>
      </c>
      <c r="D14" s="552"/>
      <c r="E14" s="565"/>
      <c r="F14" s="43" t="s">
        <v>66</v>
      </c>
      <c r="G14" s="44" t="s">
        <v>67</v>
      </c>
      <c r="H14" s="43" t="s">
        <v>68</v>
      </c>
      <c r="I14" s="44" t="s">
        <v>69</v>
      </c>
      <c r="J14" s="43" t="s">
        <v>70</v>
      </c>
      <c r="K14" s="44" t="s">
        <v>71</v>
      </c>
      <c r="L14" s="43" t="s">
        <v>72</v>
      </c>
      <c r="M14" s="44" t="s">
        <v>73</v>
      </c>
      <c r="N14" s="43" t="s">
        <v>24</v>
      </c>
      <c r="O14" s="44" t="s">
        <v>74</v>
      </c>
      <c r="P14" s="43" t="s">
        <v>75</v>
      </c>
      <c r="Q14" s="44" t="s">
        <v>76</v>
      </c>
      <c r="R14" s="43" t="s">
        <v>77</v>
      </c>
      <c r="S14" s="45" t="s">
        <v>78</v>
      </c>
      <c r="T14" s="43" t="s">
        <v>79</v>
      </c>
      <c r="U14" s="46" t="s">
        <v>80</v>
      </c>
      <c r="V14" s="400"/>
      <c r="W14" s="414"/>
      <c r="X14" s="482" t="s">
        <v>81</v>
      </c>
      <c r="Y14" s="473" t="s">
        <v>82</v>
      </c>
      <c r="Z14" s="405" t="s">
        <v>83</v>
      </c>
      <c r="AA14" s="488">
        <v>19</v>
      </c>
      <c r="AB14" s="537" t="s">
        <v>84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 t="s">
        <v>20</v>
      </c>
      <c r="D15" s="50"/>
      <c r="E15" s="51" t="s">
        <v>22</v>
      </c>
      <c r="F15" s="461">
        <v>-3000</v>
      </c>
      <c r="G15" s="462">
        <v>321.42857142857162</v>
      </c>
      <c r="H15" s="461">
        <v>0</v>
      </c>
      <c r="I15" s="462"/>
      <c r="J15" s="461"/>
      <c r="K15" s="53"/>
      <c r="L15" s="461"/>
      <c r="M15" s="462"/>
      <c r="N15" s="461">
        <v>2678.571428571428</v>
      </c>
      <c r="O15" s="53"/>
      <c r="P15" s="52"/>
      <c r="Q15" s="53"/>
      <c r="R15" s="52"/>
      <c r="S15" s="472"/>
      <c r="T15" s="545">
        <f>F15*-1</f>
        <v>3000</v>
      </c>
      <c r="U15" s="55"/>
      <c r="V15" s="410"/>
      <c r="W15" s="412"/>
      <c r="X15" s="450" t="s">
        <v>85</v>
      </c>
      <c r="Y15" s="474" t="s">
        <v>25</v>
      </c>
      <c r="Z15" s="481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 t="s">
        <v>20</v>
      </c>
      <c r="D16" s="56"/>
      <c r="E16" s="57" t="s">
        <v>22</v>
      </c>
      <c r="F16" s="461">
        <v>-1500</v>
      </c>
      <c r="G16" s="462">
        <v>0</v>
      </c>
      <c r="H16" s="461">
        <v>0</v>
      </c>
      <c r="I16" s="462"/>
      <c r="J16" s="461"/>
      <c r="K16" s="53"/>
      <c r="L16" s="461"/>
      <c r="M16" s="462"/>
      <c r="N16" s="461">
        <v>1500</v>
      </c>
      <c r="O16" s="53"/>
      <c r="P16" s="52"/>
      <c r="Q16" s="53"/>
      <c r="R16" s="52"/>
      <c r="S16" s="472"/>
      <c r="T16" s="545">
        <f>F16*-1</f>
        <v>1500</v>
      </c>
      <c r="U16" s="55"/>
      <c r="V16" s="410"/>
      <c r="W16" s="412"/>
      <c r="X16" s="450" t="s">
        <v>86</v>
      </c>
      <c r="Y16" s="475"/>
      <c r="Z16" s="486" t="s">
        <v>47</v>
      </c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 t="s">
        <v>28</v>
      </c>
      <c r="F17" s="461">
        <v>-1025.25</v>
      </c>
      <c r="G17" s="462">
        <v>109.84821428571431</v>
      </c>
      <c r="H17" s="461">
        <v>0</v>
      </c>
      <c r="I17" s="462"/>
      <c r="J17" s="461"/>
      <c r="K17" s="53"/>
      <c r="L17" s="461"/>
      <c r="M17" s="462"/>
      <c r="N17" s="461"/>
      <c r="O17" s="53"/>
      <c r="P17" s="52"/>
      <c r="Q17" s="53"/>
      <c r="R17" s="52"/>
      <c r="S17" s="472" t="str">
        <f>PJ!G9</f>
        <v>Miscellaneous</v>
      </c>
      <c r="T17" s="545">
        <f>F17*-1</f>
        <v>1025.25</v>
      </c>
      <c r="U17" s="55"/>
      <c r="V17" s="410"/>
      <c r="W17" s="412"/>
      <c r="X17" s="450" t="s">
        <v>87</v>
      </c>
      <c r="Y17" s="475" t="s">
        <v>31</v>
      </c>
      <c r="Z17" s="481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 t="s">
        <v>22</v>
      </c>
      <c r="F18" s="461">
        <v>-1500</v>
      </c>
      <c r="G18" s="462">
        <v>0</v>
      </c>
      <c r="H18" s="461">
        <v>0</v>
      </c>
      <c r="I18" s="462"/>
      <c r="J18" s="461"/>
      <c r="K18" s="53"/>
      <c r="L18" s="461"/>
      <c r="M18" s="462"/>
      <c r="N18" s="461">
        <v>1500</v>
      </c>
      <c r="O18" s="53"/>
      <c r="P18" s="52"/>
      <c r="Q18" s="53"/>
      <c r="R18" s="52"/>
      <c r="S18" s="472"/>
      <c r="T18" s="52">
        <v>1500</v>
      </c>
      <c r="U18" s="55"/>
      <c r="V18" s="410"/>
      <c r="W18" s="412"/>
      <c r="X18" s="450" t="s">
        <v>2074</v>
      </c>
      <c r="Y18" s="475"/>
      <c r="Z18" s="481" t="s">
        <v>2072</v>
      </c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/>
      <c r="F19" s="461"/>
      <c r="G19" s="462"/>
      <c r="H19" s="461"/>
      <c r="I19" s="462"/>
      <c r="J19" s="461"/>
      <c r="K19" s="53"/>
      <c r="L19" s="461"/>
      <c r="M19" s="462"/>
      <c r="N19" s="461"/>
      <c r="O19" s="53"/>
      <c r="P19" s="52"/>
      <c r="Q19" s="53"/>
      <c r="R19" s="52"/>
      <c r="S19" s="472"/>
      <c r="T19" s="52"/>
      <c r="U19" s="55"/>
      <c r="V19" s="410"/>
      <c r="W19" s="412"/>
      <c r="X19" s="450"/>
      <c r="Y19" s="475"/>
      <c r="Z19" s="487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/>
      <c r="F20" s="461"/>
      <c r="G20" s="462"/>
      <c r="H20" s="461"/>
      <c r="I20" s="462"/>
      <c r="J20" s="461"/>
      <c r="K20" s="53"/>
      <c r="L20" s="461"/>
      <c r="M20" s="462"/>
      <c r="N20" s="461"/>
      <c r="O20" s="53"/>
      <c r="P20" s="52"/>
      <c r="Q20" s="53"/>
      <c r="R20" s="52"/>
      <c r="S20" s="54"/>
      <c r="T20" s="52"/>
      <c r="U20" s="55"/>
      <c r="V20" s="410"/>
      <c r="W20" s="412"/>
      <c r="X20" s="450"/>
      <c r="Y20" s="475"/>
      <c r="Z20" s="487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/>
      <c r="F21" s="461"/>
      <c r="G21" s="462"/>
      <c r="H21" s="461"/>
      <c r="I21" s="462"/>
      <c r="J21" s="461"/>
      <c r="K21" s="53"/>
      <c r="L21" s="461"/>
      <c r="M21" s="462"/>
      <c r="N21" s="461"/>
      <c r="O21" s="53"/>
      <c r="P21" s="52"/>
      <c r="Q21" s="53"/>
      <c r="R21" s="52"/>
      <c r="S21" s="54"/>
      <c r="T21" s="52"/>
      <c r="U21" s="55"/>
      <c r="V21" s="410"/>
      <c r="W21" s="412"/>
      <c r="X21" s="450"/>
      <c r="Y21" s="475"/>
      <c r="Z21" s="481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/>
      <c r="F22" s="461"/>
      <c r="G22" s="462"/>
      <c r="H22" s="461"/>
      <c r="I22" s="462"/>
      <c r="J22" s="461"/>
      <c r="K22" s="53"/>
      <c r="L22" s="461"/>
      <c r="M22" s="462"/>
      <c r="N22" s="461"/>
      <c r="O22" s="53"/>
      <c r="P22" s="52"/>
      <c r="Q22" s="53"/>
      <c r="R22" s="52"/>
      <c r="S22" s="54"/>
      <c r="T22" s="52"/>
      <c r="U22" s="55"/>
      <c r="V22" s="410"/>
      <c r="W22" s="412"/>
      <c r="X22" s="450"/>
      <c r="Y22" s="475"/>
      <c r="Z22" s="481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/>
      <c r="F23" s="461"/>
      <c r="G23" s="462"/>
      <c r="H23" s="461"/>
      <c r="I23" s="53"/>
      <c r="J23" s="52"/>
      <c r="K23" s="53"/>
      <c r="L23" s="52"/>
      <c r="M23" s="53"/>
      <c r="N23" s="461"/>
      <c r="O23" s="53"/>
      <c r="P23" s="52"/>
      <c r="Q23" s="53"/>
      <c r="R23" s="52"/>
      <c r="S23" s="54"/>
      <c r="T23" s="52"/>
      <c r="U23" s="55"/>
      <c r="V23" s="410"/>
      <c r="W23" s="412"/>
      <c r="X23" s="450"/>
      <c r="Y23" s="475"/>
      <c r="Z23" s="481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/>
      <c r="F24" s="461"/>
      <c r="G24" s="462"/>
      <c r="H24" s="461"/>
      <c r="I24" s="53"/>
      <c r="J24" s="52"/>
      <c r="K24" s="53"/>
      <c r="L24" s="52"/>
      <c r="M24" s="53"/>
      <c r="N24" s="461"/>
      <c r="O24" s="53"/>
      <c r="P24" s="52"/>
      <c r="Q24" s="53"/>
      <c r="R24" s="52"/>
      <c r="S24" s="54"/>
      <c r="T24" s="52"/>
      <c r="U24" s="55"/>
      <c r="V24" s="410"/>
      <c r="W24" s="412"/>
      <c r="X24" s="450"/>
      <c r="Y24" s="475"/>
      <c r="Z24" s="481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/>
      <c r="F25" s="461"/>
      <c r="G25" s="462"/>
      <c r="H25" s="461"/>
      <c r="I25" s="53"/>
      <c r="J25" s="52"/>
      <c r="K25" s="53"/>
      <c r="L25" s="52"/>
      <c r="M25" s="53"/>
      <c r="N25" s="461"/>
      <c r="O25" s="53"/>
      <c r="P25" s="52"/>
      <c r="Q25" s="53"/>
      <c r="R25" s="52"/>
      <c r="S25" s="54"/>
      <c r="T25" s="52"/>
      <c r="U25" s="55"/>
      <c r="V25" s="410"/>
      <c r="W25" s="412"/>
      <c r="X25" s="450"/>
      <c r="Y25" s="475"/>
      <c r="Z25" s="481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/>
      <c r="F26" s="52"/>
      <c r="G26" s="53"/>
      <c r="H26" s="52"/>
      <c r="I26" s="53"/>
      <c r="J26" s="52"/>
      <c r="K26" s="53"/>
      <c r="L26" s="52"/>
      <c r="M26" s="53"/>
      <c r="N26" s="52"/>
      <c r="O26" s="53"/>
      <c r="P26" s="52"/>
      <c r="Q26" s="53"/>
      <c r="R26" s="52"/>
      <c r="S26" s="54"/>
      <c r="T26" s="52"/>
      <c r="U26" s="55"/>
      <c r="V26" s="410"/>
      <c r="W26" s="412"/>
      <c r="X26" s="450"/>
      <c r="Y26" s="475"/>
      <c r="Z26" s="481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/>
      <c r="F27" s="52"/>
      <c r="G27" s="53"/>
      <c r="H27" s="52"/>
      <c r="I27" s="53"/>
      <c r="J27" s="52"/>
      <c r="K27" s="53"/>
      <c r="L27" s="52"/>
      <c r="M27" s="58"/>
      <c r="N27" s="52"/>
      <c r="O27" s="53"/>
      <c r="P27" s="52"/>
      <c r="Q27" s="53"/>
      <c r="R27" s="52"/>
      <c r="S27" s="54"/>
      <c r="T27" s="52"/>
      <c r="U27" s="55"/>
      <c r="V27" s="410"/>
      <c r="W27" s="412"/>
      <c r="X27" s="450"/>
      <c r="Y27" s="475"/>
      <c r="Z27" s="481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/>
      <c r="F28" s="52"/>
      <c r="G28" s="53"/>
      <c r="H28" s="52"/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/>
      <c r="T28" s="52"/>
      <c r="U28" s="55"/>
      <c r="V28" s="410"/>
      <c r="W28" s="412"/>
      <c r="X28" s="450"/>
      <c r="Y28" s="475"/>
      <c r="Z28" s="481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/>
      <c r="F29" s="52"/>
      <c r="G29" s="53"/>
      <c r="H29" s="52"/>
      <c r="I29" s="53"/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410"/>
      <c r="W29" s="412"/>
      <c r="X29" s="450"/>
      <c r="Y29" s="475"/>
      <c r="Z29" s="481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/>
      <c r="F30" s="52"/>
      <c r="G30" s="53"/>
      <c r="H30" s="52"/>
      <c r="I30" s="53"/>
      <c r="J30" s="52"/>
      <c r="K30" s="53"/>
      <c r="L30" s="52"/>
      <c r="M30" s="53"/>
      <c r="N30" s="52"/>
      <c r="O30" s="53"/>
      <c r="P30" s="52"/>
      <c r="Q30" s="53"/>
      <c r="R30" s="52"/>
      <c r="S30" s="54"/>
      <c r="T30" s="52"/>
      <c r="U30" s="55"/>
      <c r="V30" s="410"/>
      <c r="W30" s="412"/>
      <c r="X30" s="450"/>
      <c r="Y30" s="475"/>
      <c r="Z30" s="481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/>
      <c r="F31" s="52"/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/>
      <c r="T31" s="52"/>
      <c r="U31" s="55"/>
      <c r="V31" s="410"/>
      <c r="W31" s="412"/>
      <c r="X31" s="450"/>
      <c r="Y31" s="475"/>
      <c r="Z31" s="481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/>
      <c r="F32" s="52"/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/>
      <c r="T32" s="52"/>
      <c r="U32" s="55"/>
      <c r="V32" s="410"/>
      <c r="W32" s="412"/>
      <c r="X32" s="450"/>
      <c r="Y32" s="475"/>
      <c r="Z32" s="481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/>
      <c r="F33" s="52"/>
      <c r="G33" s="53"/>
      <c r="H33" s="52"/>
      <c r="I33" s="53"/>
      <c r="J33" s="52"/>
      <c r="K33" s="53"/>
      <c r="L33" s="52"/>
      <c r="M33" s="53"/>
      <c r="N33" s="52"/>
      <c r="O33" s="53"/>
      <c r="P33" s="52"/>
      <c r="Q33" s="53"/>
      <c r="R33" s="52"/>
      <c r="S33" s="54"/>
      <c r="T33" s="52"/>
      <c r="U33" s="55"/>
      <c r="V33" s="410"/>
      <c r="W33" s="412"/>
      <c r="X33" s="450"/>
      <c r="Y33" s="475"/>
      <c r="Z33" s="481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/>
      <c r="F34" s="52"/>
      <c r="G34" s="53"/>
      <c r="H34" s="52"/>
      <c r="I34" s="53"/>
      <c r="J34" s="52"/>
      <c r="K34" s="53"/>
      <c r="L34" s="52"/>
      <c r="M34" s="53"/>
      <c r="N34" s="52"/>
      <c r="O34" s="53"/>
      <c r="P34" s="52"/>
      <c r="Q34" s="53"/>
      <c r="R34" s="52"/>
      <c r="S34" s="54"/>
      <c r="T34" s="52"/>
      <c r="U34" s="55"/>
      <c r="V34" s="410"/>
      <c r="W34" s="412"/>
      <c r="X34" s="450"/>
      <c r="Y34" s="475"/>
      <c r="Z34" s="481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/>
      <c r="F35" s="61"/>
      <c r="G35" s="53"/>
      <c r="H35" s="52"/>
      <c r="I35" s="62"/>
      <c r="J35" s="61"/>
      <c r="K35" s="62"/>
      <c r="L35" s="61"/>
      <c r="M35" s="62"/>
      <c r="N35" s="52"/>
      <c r="O35" s="62"/>
      <c r="P35" s="61"/>
      <c r="Q35" s="62"/>
      <c r="R35" s="61"/>
      <c r="S35" s="63"/>
      <c r="T35" s="61"/>
      <c r="U35" s="64"/>
      <c r="V35" s="410"/>
      <c r="W35" s="412"/>
      <c r="X35" s="450"/>
      <c r="Y35" s="475"/>
      <c r="Z35" s="481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/>
      <c r="F36" s="52"/>
      <c r="G36" s="53"/>
      <c r="H36" s="52"/>
      <c r="I36" s="53"/>
      <c r="J36" s="52"/>
      <c r="K36" s="53"/>
      <c r="L36" s="52"/>
      <c r="M36" s="53"/>
      <c r="N36" s="52"/>
      <c r="O36" s="53"/>
      <c r="P36" s="52"/>
      <c r="Q36" s="53"/>
      <c r="R36" s="52"/>
      <c r="S36" s="54"/>
      <c r="T36" s="52"/>
      <c r="U36" s="55"/>
      <c r="V36" s="410"/>
      <c r="W36" s="412"/>
      <c r="X36" s="450"/>
      <c r="Y36" s="475"/>
      <c r="Z36" s="481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/>
      <c r="F37" s="67"/>
      <c r="G37" s="53"/>
      <c r="H37" s="52"/>
      <c r="I37" s="68"/>
      <c r="J37" s="67"/>
      <c r="K37" s="68"/>
      <c r="L37" s="67"/>
      <c r="M37" s="68"/>
      <c r="N37" s="67"/>
      <c r="O37" s="68"/>
      <c r="P37" s="67"/>
      <c r="Q37" s="68"/>
      <c r="R37" s="67"/>
      <c r="S37" s="69"/>
      <c r="T37" s="67"/>
      <c r="U37" s="70"/>
      <c r="V37" s="410"/>
      <c r="W37" s="412"/>
      <c r="X37" s="450"/>
      <c r="Y37" s="475"/>
      <c r="Z37" s="481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/>
      <c r="F38" s="67"/>
      <c r="G38" s="53"/>
      <c r="H38" s="52"/>
      <c r="I38" s="68"/>
      <c r="J38" s="67"/>
      <c r="K38" s="68"/>
      <c r="L38" s="67"/>
      <c r="M38" s="68"/>
      <c r="N38" s="67"/>
      <c r="O38" s="68"/>
      <c r="P38" s="67"/>
      <c r="Q38" s="68"/>
      <c r="R38" s="67"/>
      <c r="S38" s="69"/>
      <c r="T38" s="67"/>
      <c r="U38" s="70"/>
      <c r="V38" s="410"/>
      <c r="W38" s="412"/>
      <c r="X38" s="450"/>
      <c r="Y38" s="475"/>
      <c r="Z38" s="481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/>
      <c r="F39" s="67"/>
      <c r="G39" s="53"/>
      <c r="H39" s="52"/>
      <c r="I39" s="68"/>
      <c r="J39" s="67"/>
      <c r="K39" s="68"/>
      <c r="L39" s="67"/>
      <c r="M39" s="68"/>
      <c r="N39" s="67"/>
      <c r="O39" s="68"/>
      <c r="P39" s="67"/>
      <c r="Q39" s="68"/>
      <c r="R39" s="67"/>
      <c r="S39" s="69"/>
      <c r="T39" s="67"/>
      <c r="U39" s="70"/>
      <c r="V39" s="410"/>
      <c r="W39" s="412"/>
      <c r="X39" s="450"/>
      <c r="Y39" s="475"/>
      <c r="Z39" s="481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/>
      <c r="F40" s="67"/>
      <c r="G40" s="53"/>
      <c r="H40" s="52"/>
      <c r="I40" s="68"/>
      <c r="J40" s="67"/>
      <c r="K40" s="68"/>
      <c r="L40" s="67"/>
      <c r="M40" s="68"/>
      <c r="N40" s="67"/>
      <c r="O40" s="68"/>
      <c r="P40" s="67"/>
      <c r="Q40" s="68"/>
      <c r="R40" s="67"/>
      <c r="S40" s="69"/>
      <c r="T40" s="67"/>
      <c r="U40" s="70"/>
      <c r="V40" s="410"/>
      <c r="W40" s="412"/>
      <c r="X40" s="450"/>
      <c r="Y40" s="475"/>
      <c r="Z40" s="481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/>
      <c r="F41" s="67"/>
      <c r="G41" s="53"/>
      <c r="H41" s="52"/>
      <c r="I41" s="68"/>
      <c r="J41" s="67"/>
      <c r="K41" s="68"/>
      <c r="L41" s="67"/>
      <c r="M41" s="68"/>
      <c r="N41" s="67"/>
      <c r="O41" s="68"/>
      <c r="P41" s="67"/>
      <c r="Q41" s="68"/>
      <c r="R41" s="67"/>
      <c r="S41" s="69"/>
      <c r="T41" s="67"/>
      <c r="U41" s="70"/>
      <c r="V41" s="410"/>
      <c r="W41" s="412"/>
      <c r="X41" s="450"/>
      <c r="Y41" s="475"/>
      <c r="Z41" s="481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/>
      <c r="F42" s="67"/>
      <c r="G42" s="53"/>
      <c r="H42" s="52"/>
      <c r="I42" s="68"/>
      <c r="J42" s="67"/>
      <c r="K42" s="68"/>
      <c r="L42" s="67"/>
      <c r="M42" s="68"/>
      <c r="N42" s="67"/>
      <c r="O42" s="68"/>
      <c r="P42" s="67"/>
      <c r="Q42" s="68"/>
      <c r="R42" s="67"/>
      <c r="S42" s="69"/>
      <c r="T42" s="67"/>
      <c r="U42" s="70"/>
      <c r="V42" s="410"/>
      <c r="W42" s="412"/>
      <c r="X42" s="450"/>
      <c r="Y42" s="475"/>
      <c r="Z42" s="481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/>
      <c r="F43" s="67"/>
      <c r="G43" s="53"/>
      <c r="H43" s="52"/>
      <c r="I43" s="68"/>
      <c r="J43" s="67"/>
      <c r="K43" s="68"/>
      <c r="L43" s="67"/>
      <c r="M43" s="68"/>
      <c r="N43" s="67"/>
      <c r="O43" s="68"/>
      <c r="P43" s="67"/>
      <c r="Q43" s="68"/>
      <c r="R43" s="67"/>
      <c r="S43" s="69"/>
      <c r="T43" s="67"/>
      <c r="U43" s="70"/>
      <c r="V43" s="410"/>
      <c r="W43" s="412"/>
      <c r="X43" s="450"/>
      <c r="Y43" s="475"/>
      <c r="Z43" s="481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/>
      <c r="F44" s="67"/>
      <c r="G44" s="53"/>
      <c r="H44" s="52"/>
      <c r="I44" s="68"/>
      <c r="J44" s="67"/>
      <c r="K44" s="68"/>
      <c r="L44" s="67"/>
      <c r="M44" s="68"/>
      <c r="N44" s="67"/>
      <c r="O44" s="68"/>
      <c r="P44" s="67"/>
      <c r="Q44" s="68"/>
      <c r="R44" s="67"/>
      <c r="S44" s="69"/>
      <c r="T44" s="67"/>
      <c r="U44" s="70"/>
      <c r="V44" s="410"/>
      <c r="W44" s="412"/>
      <c r="X44" s="450"/>
      <c r="Y44" s="475"/>
      <c r="Z44" s="481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/>
      <c r="F45" s="67"/>
      <c r="G45" s="53"/>
      <c r="H45" s="52"/>
      <c r="I45" s="68"/>
      <c r="J45" s="67"/>
      <c r="K45" s="68"/>
      <c r="L45" s="67"/>
      <c r="M45" s="68"/>
      <c r="N45" s="67"/>
      <c r="O45" s="68"/>
      <c r="P45" s="67"/>
      <c r="Q45" s="68"/>
      <c r="R45" s="67"/>
      <c r="S45" s="69"/>
      <c r="T45" s="67"/>
      <c r="U45" s="70"/>
      <c r="V45" s="410"/>
      <c r="W45" s="412"/>
      <c r="X45" s="450"/>
      <c r="Y45" s="475"/>
      <c r="Z45" s="481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/>
      <c r="F46" s="67"/>
      <c r="G46" s="53"/>
      <c r="H46" s="52"/>
      <c r="I46" s="68"/>
      <c r="J46" s="67"/>
      <c r="K46" s="68"/>
      <c r="L46" s="67"/>
      <c r="M46" s="68"/>
      <c r="N46" s="67"/>
      <c r="O46" s="68"/>
      <c r="P46" s="67"/>
      <c r="Q46" s="68"/>
      <c r="R46" s="67"/>
      <c r="S46" s="69"/>
      <c r="T46" s="67"/>
      <c r="U46" s="70"/>
      <c r="V46" s="410"/>
      <c r="W46" s="412"/>
      <c r="X46" s="450"/>
      <c r="Y46" s="475"/>
      <c r="Z46" s="481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/>
      <c r="F47" s="52"/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/>
      <c r="T47" s="52"/>
      <c r="U47" s="55"/>
      <c r="V47" s="410"/>
      <c r="W47" s="412"/>
      <c r="X47" s="450"/>
      <c r="Y47" s="475"/>
      <c r="Z47" s="481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/>
      <c r="F48" s="52"/>
      <c r="G48" s="53"/>
      <c r="H48" s="52"/>
      <c r="I48" s="53"/>
      <c r="J48" s="52"/>
      <c r="K48" s="53"/>
      <c r="L48" s="52"/>
      <c r="M48" s="53"/>
      <c r="N48" s="52"/>
      <c r="O48" s="53"/>
      <c r="P48" s="52"/>
      <c r="Q48" s="53"/>
      <c r="R48" s="52"/>
      <c r="S48" s="54"/>
      <c r="T48" s="52"/>
      <c r="U48" s="55"/>
      <c r="V48" s="410"/>
      <c r="W48" s="412"/>
      <c r="X48" s="450"/>
      <c r="Y48" s="475"/>
      <c r="Z48" s="481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/>
      <c r="F49" s="52"/>
      <c r="G49" s="53"/>
      <c r="H49" s="52"/>
      <c r="I49" s="53"/>
      <c r="J49" s="52"/>
      <c r="K49" s="53"/>
      <c r="L49" s="52"/>
      <c r="M49" s="53"/>
      <c r="N49" s="52"/>
      <c r="O49" s="53"/>
      <c r="P49" s="52"/>
      <c r="Q49" s="53"/>
      <c r="R49" s="52"/>
      <c r="S49" s="54"/>
      <c r="T49" s="52"/>
      <c r="U49" s="55"/>
      <c r="V49" s="410"/>
      <c r="W49" s="412"/>
      <c r="X49" s="450"/>
      <c r="Y49" s="475"/>
      <c r="Z49" s="481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/>
      <c r="F50" s="52"/>
      <c r="G50" s="53"/>
      <c r="H50" s="52"/>
      <c r="I50" s="53"/>
      <c r="J50" s="52"/>
      <c r="K50" s="53"/>
      <c r="L50" s="52"/>
      <c r="M50" s="53"/>
      <c r="N50" s="52"/>
      <c r="O50" s="58"/>
      <c r="P50" s="52"/>
      <c r="Q50" s="53"/>
      <c r="R50" s="52"/>
      <c r="S50" s="54"/>
      <c r="T50" s="52"/>
      <c r="U50" s="55"/>
      <c r="V50" s="410"/>
      <c r="W50" s="412"/>
      <c r="X50" s="450"/>
      <c r="Y50" s="475"/>
      <c r="Z50" s="481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/>
      <c r="F51" s="52"/>
      <c r="G51" s="53"/>
      <c r="H51" s="52"/>
      <c r="I51" s="53"/>
      <c r="J51" s="52"/>
      <c r="K51" s="53"/>
      <c r="L51" s="52"/>
      <c r="M51" s="53"/>
      <c r="N51" s="52"/>
      <c r="O51" s="53"/>
      <c r="P51" s="52"/>
      <c r="Q51" s="53"/>
      <c r="R51" s="52"/>
      <c r="S51" s="54"/>
      <c r="T51" s="52"/>
      <c r="U51" s="55"/>
      <c r="V51" s="410"/>
      <c r="W51" s="412"/>
      <c r="X51" s="450"/>
      <c r="Y51" s="475"/>
      <c r="Z51" s="481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/>
      <c r="F52" s="52"/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/>
      <c r="T52" s="52"/>
      <c r="U52" s="55"/>
      <c r="V52" s="410"/>
      <c r="W52" s="412"/>
      <c r="X52" s="450"/>
      <c r="Y52" s="475"/>
      <c r="Z52" s="481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/>
      <c r="F53" s="52"/>
      <c r="G53" s="53"/>
      <c r="H53" s="52"/>
      <c r="I53" s="53"/>
      <c r="J53" s="52"/>
      <c r="K53" s="53"/>
      <c r="L53" s="52"/>
      <c r="M53" s="53"/>
      <c r="N53" s="52"/>
      <c r="O53" s="53"/>
      <c r="P53" s="52"/>
      <c r="Q53" s="53"/>
      <c r="R53" s="52"/>
      <c r="S53" s="54"/>
      <c r="T53" s="52"/>
      <c r="U53" s="55"/>
      <c r="V53" s="410"/>
      <c r="W53" s="412"/>
      <c r="X53" s="450"/>
      <c r="Y53" s="475"/>
      <c r="Z53" s="481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/>
      <c r="F54" s="52"/>
      <c r="G54" s="53"/>
      <c r="H54" s="52"/>
      <c r="I54" s="53"/>
      <c r="J54" s="52"/>
      <c r="K54" s="53"/>
      <c r="L54" s="52"/>
      <c r="M54" s="53"/>
      <c r="N54" s="52"/>
      <c r="O54" s="53"/>
      <c r="P54" s="52"/>
      <c r="Q54" s="53"/>
      <c r="R54" s="52"/>
      <c r="S54" s="54"/>
      <c r="T54" s="52"/>
      <c r="U54" s="55"/>
      <c r="V54" s="410"/>
      <c r="W54" s="412"/>
      <c r="X54" s="450"/>
      <c r="Y54" s="475"/>
      <c r="Z54" s="481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/>
      <c r="F55" s="52"/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/>
      <c r="T55" s="52"/>
      <c r="U55" s="55"/>
      <c r="V55" s="410"/>
      <c r="W55" s="412"/>
      <c r="X55" s="450"/>
      <c r="Y55" s="475"/>
      <c r="Z55" s="481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/>
      <c r="F56" s="52"/>
      <c r="G56" s="53"/>
      <c r="H56" s="52"/>
      <c r="I56" s="53"/>
      <c r="J56" s="52"/>
      <c r="K56" s="53"/>
      <c r="L56" s="52"/>
      <c r="M56" s="53"/>
      <c r="N56" s="52"/>
      <c r="O56" s="53"/>
      <c r="P56" s="52"/>
      <c r="Q56" s="53"/>
      <c r="R56" s="52"/>
      <c r="S56" s="54"/>
      <c r="T56" s="52"/>
      <c r="U56" s="55"/>
      <c r="V56" s="410"/>
      <c r="W56" s="412"/>
      <c r="X56" s="450"/>
      <c r="Y56" s="475"/>
      <c r="Z56" s="481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21"/>
      <c r="D57" s="522"/>
      <c r="E57" s="520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1"/>
      <c r="S57" s="63"/>
      <c r="T57" s="61"/>
      <c r="U57" s="64"/>
      <c r="V57" s="410"/>
      <c r="W57" s="412"/>
      <c r="X57" s="450"/>
      <c r="Y57" s="475"/>
      <c r="Z57" s="481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5" t="s">
        <v>88</v>
      </c>
      <c r="D58" s="526"/>
      <c r="E58" s="527" t="s">
        <v>33</v>
      </c>
      <c r="F58" s="528">
        <f t="shared" ref="F58:U58" si="0">SUM(F5:F57)</f>
        <v>-7025.25</v>
      </c>
      <c r="G58" s="529">
        <f t="shared" si="0"/>
        <v>431.27678571428589</v>
      </c>
      <c r="H58" s="528">
        <f t="shared" si="0"/>
        <v>0</v>
      </c>
      <c r="I58" s="529">
        <f t="shared" si="0"/>
        <v>0</v>
      </c>
      <c r="J58" s="528">
        <f t="shared" si="0"/>
        <v>0</v>
      </c>
      <c r="K58" s="529">
        <f t="shared" si="0"/>
        <v>0</v>
      </c>
      <c r="L58" s="528">
        <f t="shared" si="0"/>
        <v>0</v>
      </c>
      <c r="M58" s="529">
        <f t="shared" si="0"/>
        <v>0</v>
      </c>
      <c r="N58" s="528">
        <f t="shared" si="0"/>
        <v>5678.5714285714275</v>
      </c>
      <c r="O58" s="529">
        <f t="shared" si="0"/>
        <v>0</v>
      </c>
      <c r="P58" s="528">
        <f t="shared" si="0"/>
        <v>0</v>
      </c>
      <c r="Q58" s="529">
        <f t="shared" si="0"/>
        <v>0</v>
      </c>
      <c r="R58" s="528">
        <f t="shared" si="0"/>
        <v>0</v>
      </c>
      <c r="S58" s="530">
        <f t="shared" si="0"/>
        <v>0</v>
      </c>
      <c r="T58" s="528">
        <f t="shared" si="0"/>
        <v>7025.25</v>
      </c>
      <c r="U58" s="531">
        <f t="shared" si="0"/>
        <v>0</v>
      </c>
      <c r="V58" s="410"/>
      <c r="W58" s="412"/>
      <c r="X58" s="450"/>
      <c r="Y58" s="475"/>
      <c r="Z58" s="481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23"/>
      <c r="D59" s="524"/>
      <c r="E59" s="66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67"/>
      <c r="S59" s="69"/>
      <c r="T59" s="67"/>
      <c r="U59" s="70"/>
      <c r="V59" s="410"/>
      <c r="W59" s="412"/>
      <c r="X59" s="450"/>
      <c r="Y59" s="475"/>
      <c r="Z59" s="481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 t="s">
        <v>34</v>
      </c>
      <c r="D60" s="56"/>
      <c r="E60" s="51"/>
      <c r="F60" s="52"/>
      <c r="G60" s="53"/>
      <c r="H60" s="52"/>
      <c r="I60" s="53"/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410"/>
      <c r="W60" s="412"/>
      <c r="X60" s="450"/>
      <c r="Y60" s="475"/>
      <c r="Z60" s="481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/>
      <c r="F61" s="52"/>
      <c r="G61" s="53"/>
      <c r="H61" s="52"/>
      <c r="I61" s="53"/>
      <c r="J61" s="52"/>
      <c r="K61" s="53"/>
      <c r="L61" s="52"/>
      <c r="M61" s="53"/>
      <c r="N61" s="52"/>
      <c r="O61" s="53"/>
      <c r="P61" s="52"/>
      <c r="Q61" s="53"/>
      <c r="R61" s="52"/>
      <c r="S61" s="54"/>
      <c r="T61" s="52"/>
      <c r="U61" s="55"/>
      <c r="V61" s="410"/>
      <c r="W61" s="412"/>
      <c r="X61" s="450"/>
      <c r="Y61" s="475"/>
      <c r="Z61" s="481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/>
      <c r="F62" s="52"/>
      <c r="G62" s="53"/>
      <c r="H62" s="52"/>
      <c r="I62" s="53"/>
      <c r="J62" s="52"/>
      <c r="K62" s="53"/>
      <c r="L62" s="52"/>
      <c r="M62" s="53"/>
      <c r="N62" s="52"/>
      <c r="O62" s="53"/>
      <c r="P62" s="52"/>
      <c r="Q62" s="53"/>
      <c r="R62" s="52"/>
      <c r="S62" s="54"/>
      <c r="T62" s="52"/>
      <c r="U62" s="55"/>
      <c r="V62" s="410"/>
      <c r="W62" s="412"/>
      <c r="X62" s="450"/>
      <c r="Y62" s="475"/>
      <c r="Z62" s="481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/>
      <c r="F63" s="52"/>
      <c r="G63" s="53"/>
      <c r="H63" s="52"/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/>
      <c r="T63" s="52"/>
      <c r="U63" s="55"/>
      <c r="V63" s="410"/>
      <c r="W63" s="412"/>
      <c r="X63" s="450"/>
      <c r="Y63" s="475"/>
      <c r="Z63" s="481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/>
      <c r="F64" s="52"/>
      <c r="G64" s="53"/>
      <c r="H64" s="52"/>
      <c r="I64" s="53"/>
      <c r="J64" s="52"/>
      <c r="K64" s="53"/>
      <c r="L64" s="52"/>
      <c r="M64" s="53"/>
      <c r="N64" s="52"/>
      <c r="O64" s="53"/>
      <c r="P64" s="52"/>
      <c r="Q64" s="53"/>
      <c r="R64" s="52"/>
      <c r="S64" s="54"/>
      <c r="T64" s="52"/>
      <c r="U64" s="55"/>
      <c r="V64" s="410"/>
      <c r="W64" s="412"/>
      <c r="X64" s="450"/>
      <c r="Y64" s="475"/>
      <c r="Z64" s="481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/>
      <c r="F65" s="52"/>
      <c r="G65" s="53"/>
      <c r="H65" s="52"/>
      <c r="I65" s="53"/>
      <c r="J65" s="52"/>
      <c r="K65" s="53"/>
      <c r="L65" s="52"/>
      <c r="M65" s="53"/>
      <c r="N65" s="52"/>
      <c r="O65" s="53"/>
      <c r="P65" s="52"/>
      <c r="Q65" s="53"/>
      <c r="R65" s="52"/>
      <c r="S65" s="54"/>
      <c r="T65" s="52"/>
      <c r="U65" s="55"/>
      <c r="V65" s="410"/>
      <c r="W65" s="412"/>
      <c r="X65" s="450"/>
      <c r="Y65" s="475"/>
      <c r="Z65" s="481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/>
      <c r="F66" s="52"/>
      <c r="G66" s="53"/>
      <c r="H66" s="52"/>
      <c r="I66" s="53"/>
      <c r="J66" s="52"/>
      <c r="K66" s="53"/>
      <c r="L66" s="52"/>
      <c r="M66" s="53"/>
      <c r="N66" s="52"/>
      <c r="O66" s="53"/>
      <c r="P66" s="52"/>
      <c r="Q66" s="53"/>
      <c r="R66" s="52"/>
      <c r="S66" s="54"/>
      <c r="T66" s="52"/>
      <c r="U66" s="55"/>
      <c r="V66" s="410"/>
      <c r="W66" s="412"/>
      <c r="X66" s="450"/>
      <c r="Y66" s="475"/>
      <c r="Z66" s="481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/>
      <c r="F67" s="73"/>
      <c r="G67" s="74"/>
      <c r="H67" s="73"/>
      <c r="I67" s="74"/>
      <c r="J67" s="73"/>
      <c r="K67" s="74"/>
      <c r="L67" s="73"/>
      <c r="M67" s="74"/>
      <c r="N67" s="73"/>
      <c r="O67" s="74"/>
      <c r="P67" s="73"/>
      <c r="Q67" s="74"/>
      <c r="R67" s="73"/>
      <c r="S67" s="75"/>
      <c r="T67" s="73"/>
      <c r="U67" s="76"/>
      <c r="V67" s="410"/>
      <c r="W67" s="412"/>
      <c r="X67" s="450"/>
      <c r="Y67" s="475"/>
      <c r="Z67" s="481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5" t="s">
        <v>89</v>
      </c>
      <c r="D68" s="526"/>
      <c r="E68" s="527" t="s">
        <v>33</v>
      </c>
      <c r="F68" s="532">
        <f t="shared" ref="F68:U68" si="1">SUM(F59:F67)</f>
        <v>0</v>
      </c>
      <c r="G68" s="533">
        <f t="shared" si="1"/>
        <v>0</v>
      </c>
      <c r="H68" s="532">
        <f t="shared" si="1"/>
        <v>0</v>
      </c>
      <c r="I68" s="533">
        <f t="shared" si="1"/>
        <v>0</v>
      </c>
      <c r="J68" s="532">
        <f t="shared" si="1"/>
        <v>0</v>
      </c>
      <c r="K68" s="533">
        <f t="shared" si="1"/>
        <v>0</v>
      </c>
      <c r="L68" s="532">
        <f t="shared" si="1"/>
        <v>0</v>
      </c>
      <c r="M68" s="533">
        <f t="shared" si="1"/>
        <v>0</v>
      </c>
      <c r="N68" s="532">
        <f t="shared" si="1"/>
        <v>0</v>
      </c>
      <c r="O68" s="533">
        <f t="shared" si="1"/>
        <v>0</v>
      </c>
      <c r="P68" s="532">
        <f t="shared" si="1"/>
        <v>0</v>
      </c>
      <c r="Q68" s="533">
        <f t="shared" si="1"/>
        <v>0</v>
      </c>
      <c r="R68" s="532">
        <f t="shared" si="1"/>
        <v>0</v>
      </c>
      <c r="S68" s="533">
        <f t="shared" si="1"/>
        <v>0</v>
      </c>
      <c r="T68" s="528">
        <f t="shared" si="1"/>
        <v>0</v>
      </c>
      <c r="U68" s="76">
        <f t="shared" si="1"/>
        <v>0</v>
      </c>
      <c r="V68" s="410"/>
      <c r="W68" s="412"/>
      <c r="X68" s="450"/>
      <c r="Y68" s="475"/>
      <c r="Z68" s="481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410"/>
      <c r="W69" s="412"/>
      <c r="X69" s="450"/>
      <c r="Y69" s="475"/>
      <c r="Z69" s="481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 t="s">
        <v>35</v>
      </c>
      <c r="D70" s="50"/>
      <c r="E70" s="51"/>
      <c r="F70" s="52"/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/>
      <c r="T70" s="52"/>
      <c r="U70" s="55"/>
      <c r="V70" s="410"/>
      <c r="W70" s="412"/>
      <c r="X70" s="450"/>
      <c r="Y70" s="475"/>
      <c r="Z70" s="481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/>
      <c r="F71" s="52"/>
      <c r="G71" s="53"/>
      <c r="H71" s="52"/>
      <c r="I71" s="53"/>
      <c r="J71" s="52"/>
      <c r="K71" s="53"/>
      <c r="L71" s="52"/>
      <c r="M71" s="53"/>
      <c r="N71" s="52"/>
      <c r="O71" s="53"/>
      <c r="P71" s="52"/>
      <c r="Q71" s="53"/>
      <c r="R71" s="52"/>
      <c r="S71" s="54"/>
      <c r="T71" s="52"/>
      <c r="U71" s="55"/>
      <c r="V71" s="410"/>
      <c r="W71" s="412"/>
      <c r="X71" s="450"/>
      <c r="Y71" s="475"/>
      <c r="Z71" s="481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/>
      <c r="F72" s="52"/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/>
      <c r="T72" s="52"/>
      <c r="U72" s="55"/>
      <c r="V72" s="410"/>
      <c r="W72" s="412"/>
      <c r="X72" s="450"/>
      <c r="Y72" s="475"/>
      <c r="Z72" s="481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/>
      <c r="F73" s="52"/>
      <c r="G73" s="53"/>
      <c r="H73" s="52"/>
      <c r="I73" s="53"/>
      <c r="J73" s="52"/>
      <c r="K73" s="53"/>
      <c r="L73" s="52"/>
      <c r="M73" s="53"/>
      <c r="N73" s="52"/>
      <c r="O73" s="53"/>
      <c r="P73" s="52"/>
      <c r="Q73" s="53"/>
      <c r="R73" s="52"/>
      <c r="S73" s="54"/>
      <c r="T73" s="52"/>
      <c r="U73" s="55"/>
      <c r="V73" s="410"/>
      <c r="W73" s="412"/>
      <c r="X73" s="450"/>
      <c r="Y73" s="475"/>
      <c r="Z73" s="481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/>
      <c r="F74" s="52"/>
      <c r="G74" s="53"/>
      <c r="H74" s="52"/>
      <c r="I74" s="53"/>
      <c r="J74" s="52"/>
      <c r="K74" s="53"/>
      <c r="L74" s="52"/>
      <c r="M74" s="53"/>
      <c r="N74" s="52"/>
      <c r="O74" s="53"/>
      <c r="P74" s="52"/>
      <c r="Q74" s="53"/>
      <c r="R74" s="52"/>
      <c r="S74" s="54"/>
      <c r="T74" s="52"/>
      <c r="U74" s="55"/>
      <c r="V74" s="410"/>
      <c r="W74" s="412"/>
      <c r="X74" s="450"/>
      <c r="Y74" s="475"/>
      <c r="Z74" s="481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/>
      <c r="F75" s="52"/>
      <c r="G75" s="53"/>
      <c r="H75" s="52"/>
      <c r="I75" s="53"/>
      <c r="J75" s="52"/>
      <c r="K75" s="53"/>
      <c r="L75" s="52"/>
      <c r="M75" s="53"/>
      <c r="N75" s="52"/>
      <c r="O75" s="53"/>
      <c r="P75" s="52"/>
      <c r="Q75" s="53"/>
      <c r="R75" s="52"/>
      <c r="S75" s="54"/>
      <c r="T75" s="52"/>
      <c r="U75" s="55"/>
      <c r="V75" s="410"/>
      <c r="W75" s="412"/>
      <c r="X75" s="450"/>
      <c r="Y75" s="475"/>
      <c r="Z75" s="481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/>
      <c r="F76" s="52"/>
      <c r="G76" s="53"/>
      <c r="H76" s="52"/>
      <c r="I76" s="53"/>
      <c r="J76" s="52"/>
      <c r="K76" s="53"/>
      <c r="L76" s="52"/>
      <c r="M76" s="53"/>
      <c r="N76" s="52"/>
      <c r="O76" s="53"/>
      <c r="P76" s="52"/>
      <c r="Q76" s="53"/>
      <c r="R76" s="52"/>
      <c r="S76" s="54"/>
      <c r="T76" s="52"/>
      <c r="U76" s="55"/>
      <c r="V76" s="410"/>
      <c r="W76" s="412"/>
      <c r="X76" s="450"/>
      <c r="Y76" s="475"/>
      <c r="Z76" s="481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/>
      <c r="F77" s="73"/>
      <c r="G77" s="74"/>
      <c r="H77" s="73"/>
      <c r="I77" s="74"/>
      <c r="J77" s="73"/>
      <c r="K77" s="74"/>
      <c r="L77" s="73"/>
      <c r="M77" s="74"/>
      <c r="N77" s="73"/>
      <c r="O77" s="74"/>
      <c r="P77" s="73"/>
      <c r="Q77" s="74"/>
      <c r="R77" s="73"/>
      <c r="S77" s="75"/>
      <c r="T77" s="73"/>
      <c r="U77" s="76"/>
      <c r="V77" s="410"/>
      <c r="W77" s="412"/>
      <c r="X77" s="450"/>
      <c r="Y77" s="475"/>
      <c r="Z77" s="481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5" t="s">
        <v>35</v>
      </c>
      <c r="D78" s="526"/>
      <c r="E78" s="527" t="s">
        <v>33</v>
      </c>
      <c r="F78" s="532">
        <f t="shared" ref="F78:U78" si="2">SUM(F69:F77)</f>
        <v>0</v>
      </c>
      <c r="G78" s="533">
        <f t="shared" si="2"/>
        <v>0</v>
      </c>
      <c r="H78" s="532">
        <f t="shared" si="2"/>
        <v>0</v>
      </c>
      <c r="I78" s="533">
        <f t="shared" si="2"/>
        <v>0</v>
      </c>
      <c r="J78" s="532">
        <f t="shared" si="2"/>
        <v>0</v>
      </c>
      <c r="K78" s="533">
        <f t="shared" si="2"/>
        <v>0</v>
      </c>
      <c r="L78" s="532">
        <f t="shared" si="2"/>
        <v>0</v>
      </c>
      <c r="M78" s="533">
        <f t="shared" si="2"/>
        <v>0</v>
      </c>
      <c r="N78" s="532">
        <f t="shared" si="2"/>
        <v>0</v>
      </c>
      <c r="O78" s="533">
        <f t="shared" si="2"/>
        <v>0</v>
      </c>
      <c r="P78" s="532">
        <f t="shared" si="2"/>
        <v>0</v>
      </c>
      <c r="Q78" s="533">
        <f t="shared" si="2"/>
        <v>0</v>
      </c>
      <c r="R78" s="532">
        <f t="shared" si="2"/>
        <v>0</v>
      </c>
      <c r="S78" s="533">
        <f t="shared" si="2"/>
        <v>0</v>
      </c>
      <c r="T78" s="528">
        <f t="shared" si="2"/>
        <v>0</v>
      </c>
      <c r="U78" s="76">
        <f t="shared" si="2"/>
        <v>0</v>
      </c>
      <c r="V78" s="410"/>
      <c r="W78" s="412"/>
      <c r="X78" s="450"/>
      <c r="Y78" s="475"/>
      <c r="Z78" s="481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/>
      <c r="F79" s="52"/>
      <c r="G79" s="53"/>
      <c r="H79" s="52"/>
      <c r="I79" s="53"/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410"/>
      <c r="W79" s="412"/>
      <c r="X79" s="450"/>
      <c r="Y79" s="475"/>
      <c r="Z79" s="481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/>
      <c r="F80" s="52"/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/>
      <c r="T80" s="52"/>
      <c r="U80" s="55"/>
      <c r="V80" s="410"/>
      <c r="W80" s="412"/>
      <c r="X80" s="450"/>
      <c r="Y80" s="475"/>
      <c r="Z80" s="481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/>
      <c r="F81" s="52"/>
      <c r="G81" s="53"/>
      <c r="H81" s="52"/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410"/>
      <c r="W81" s="412"/>
      <c r="X81" s="450"/>
      <c r="Y81" s="475"/>
      <c r="Z81" s="481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/>
      <c r="F82" s="52"/>
      <c r="G82" s="53"/>
      <c r="H82" s="52"/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/>
      <c r="T82" s="52"/>
      <c r="U82" s="55"/>
      <c r="V82" s="410"/>
      <c r="W82" s="412"/>
      <c r="X82" s="450"/>
      <c r="Y82" s="475"/>
      <c r="Z82" s="481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/>
      <c r="F83" s="52"/>
      <c r="G83" s="53"/>
      <c r="H83" s="52"/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/>
      <c r="T83" s="52"/>
      <c r="U83" s="55"/>
      <c r="V83" s="410"/>
      <c r="W83" s="412"/>
      <c r="X83" s="450"/>
      <c r="Y83" s="475"/>
      <c r="Z83" s="481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/>
      <c r="F84" s="52"/>
      <c r="G84" s="53"/>
      <c r="H84" s="52"/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/>
      <c r="T84" s="52"/>
      <c r="U84" s="55"/>
      <c r="V84" s="410"/>
      <c r="W84" s="412"/>
      <c r="X84" s="450"/>
      <c r="Y84" s="475"/>
      <c r="Z84" s="481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/>
      <c r="F85" s="73"/>
      <c r="G85" s="74"/>
      <c r="H85" s="73"/>
      <c r="I85" s="74"/>
      <c r="J85" s="73"/>
      <c r="K85" s="74"/>
      <c r="L85" s="73"/>
      <c r="M85" s="74"/>
      <c r="N85" s="73"/>
      <c r="O85" s="74"/>
      <c r="P85" s="73"/>
      <c r="Q85" s="74"/>
      <c r="R85" s="73"/>
      <c r="S85" s="75"/>
      <c r="T85" s="73"/>
      <c r="U85" s="76"/>
      <c r="V85" s="410"/>
      <c r="W85" s="412"/>
      <c r="X85" s="450"/>
      <c r="Y85" s="475"/>
      <c r="Z85" s="481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5" t="s">
        <v>36</v>
      </c>
      <c r="D86" s="526"/>
      <c r="E86" s="527" t="s">
        <v>33</v>
      </c>
      <c r="F86" s="532">
        <f t="shared" ref="F86:U86" si="3">SUM(F77:F85)</f>
        <v>0</v>
      </c>
      <c r="G86" s="533">
        <f t="shared" si="3"/>
        <v>0</v>
      </c>
      <c r="H86" s="532">
        <f t="shared" si="3"/>
        <v>0</v>
      </c>
      <c r="I86" s="533">
        <f t="shared" si="3"/>
        <v>0</v>
      </c>
      <c r="J86" s="532">
        <f t="shared" si="3"/>
        <v>0</v>
      </c>
      <c r="K86" s="533">
        <f t="shared" si="3"/>
        <v>0</v>
      </c>
      <c r="L86" s="532">
        <f t="shared" si="3"/>
        <v>0</v>
      </c>
      <c r="M86" s="533">
        <f t="shared" si="3"/>
        <v>0</v>
      </c>
      <c r="N86" s="532">
        <f t="shared" si="3"/>
        <v>0</v>
      </c>
      <c r="O86" s="533">
        <f t="shared" si="3"/>
        <v>0</v>
      </c>
      <c r="P86" s="532">
        <f t="shared" si="3"/>
        <v>0</v>
      </c>
      <c r="Q86" s="533">
        <f t="shared" si="3"/>
        <v>0</v>
      </c>
      <c r="R86" s="532">
        <f t="shared" si="3"/>
        <v>0</v>
      </c>
      <c r="S86" s="533">
        <f t="shared" si="3"/>
        <v>0</v>
      </c>
      <c r="T86" s="528">
        <f t="shared" si="3"/>
        <v>0</v>
      </c>
      <c r="U86" s="76">
        <f t="shared" si="3"/>
        <v>0</v>
      </c>
      <c r="V86" s="410"/>
      <c r="W86" s="412"/>
      <c r="X86" s="450"/>
      <c r="Y86" s="475"/>
      <c r="Z86" s="481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/>
      <c r="F87" s="52"/>
      <c r="G87" s="53"/>
      <c r="H87" s="52"/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/>
      <c r="T87" s="52"/>
      <c r="U87" s="55"/>
      <c r="V87" s="410"/>
      <c r="W87" s="412"/>
      <c r="X87" s="450"/>
      <c r="Y87" s="475"/>
      <c r="Z87" s="481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/>
      <c r="F88" s="52"/>
      <c r="G88" s="53"/>
      <c r="H88" s="52"/>
      <c r="I88" s="53"/>
      <c r="J88" s="52"/>
      <c r="K88" s="53"/>
      <c r="L88" s="52"/>
      <c r="M88" s="53"/>
      <c r="N88" s="52"/>
      <c r="O88" s="53"/>
      <c r="P88" s="52"/>
      <c r="Q88" s="53"/>
      <c r="R88" s="52"/>
      <c r="S88" s="54"/>
      <c r="T88" s="52"/>
      <c r="U88" s="55"/>
      <c r="V88" s="410"/>
      <c r="W88" s="412"/>
      <c r="X88" s="450"/>
      <c r="Y88" s="475"/>
      <c r="Z88" s="481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/>
      <c r="F89" s="52"/>
      <c r="G89" s="53"/>
      <c r="H89" s="52"/>
      <c r="I89" s="53"/>
      <c r="J89" s="52"/>
      <c r="K89" s="53"/>
      <c r="L89" s="52"/>
      <c r="M89" s="53"/>
      <c r="N89" s="52"/>
      <c r="O89" s="53"/>
      <c r="P89" s="52"/>
      <c r="Q89" s="53"/>
      <c r="R89" s="52"/>
      <c r="S89" s="54"/>
      <c r="T89" s="52"/>
      <c r="U89" s="55"/>
      <c r="V89" s="410"/>
      <c r="W89" s="412"/>
      <c r="X89" s="450"/>
      <c r="Y89" s="475"/>
      <c r="Z89" s="481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/>
      <c r="F90" s="52"/>
      <c r="G90" s="53"/>
      <c r="H90" s="52"/>
      <c r="I90" s="53"/>
      <c r="J90" s="52"/>
      <c r="K90" s="53"/>
      <c r="L90" s="52"/>
      <c r="M90" s="53"/>
      <c r="N90" s="52"/>
      <c r="O90" s="53"/>
      <c r="P90" s="52"/>
      <c r="Q90" s="53"/>
      <c r="R90" s="52"/>
      <c r="S90" s="54"/>
      <c r="T90" s="52"/>
      <c r="U90" s="55"/>
      <c r="V90" s="410"/>
      <c r="W90" s="412"/>
      <c r="X90" s="450"/>
      <c r="Y90" s="475"/>
      <c r="Z90" s="481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/>
      <c r="F91" s="52"/>
      <c r="G91" s="53"/>
      <c r="H91" s="52"/>
      <c r="I91" s="53"/>
      <c r="J91" s="52"/>
      <c r="K91" s="53"/>
      <c r="L91" s="52"/>
      <c r="M91" s="53"/>
      <c r="N91" s="52"/>
      <c r="O91" s="53"/>
      <c r="P91" s="52"/>
      <c r="Q91" s="53"/>
      <c r="R91" s="52"/>
      <c r="S91" s="54"/>
      <c r="T91" s="52"/>
      <c r="U91" s="55"/>
      <c r="V91" s="410"/>
      <c r="W91" s="412"/>
      <c r="X91" s="450"/>
      <c r="Y91" s="475"/>
      <c r="Z91" s="481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/>
      <c r="F92" s="52"/>
      <c r="G92" s="53"/>
      <c r="H92" s="52"/>
      <c r="I92" s="53"/>
      <c r="J92" s="52"/>
      <c r="K92" s="53"/>
      <c r="L92" s="52"/>
      <c r="M92" s="53"/>
      <c r="N92" s="52"/>
      <c r="O92" s="53"/>
      <c r="P92" s="52"/>
      <c r="Q92" s="53"/>
      <c r="R92" s="52"/>
      <c r="S92" s="54"/>
      <c r="T92" s="52"/>
      <c r="U92" s="55"/>
      <c r="V92" s="410"/>
      <c r="W92" s="412"/>
      <c r="X92" s="450"/>
      <c r="Y92" s="475"/>
      <c r="Z92" s="481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/>
      <c r="F93" s="52"/>
      <c r="G93" s="53"/>
      <c r="H93" s="52"/>
      <c r="I93" s="53"/>
      <c r="J93" s="52"/>
      <c r="K93" s="53"/>
      <c r="L93" s="52"/>
      <c r="M93" s="53"/>
      <c r="N93" s="52"/>
      <c r="O93" s="53"/>
      <c r="P93" s="52"/>
      <c r="Q93" s="53"/>
      <c r="R93" s="52"/>
      <c r="S93" s="54"/>
      <c r="T93" s="52"/>
      <c r="U93" s="76"/>
      <c r="V93" s="410"/>
      <c r="W93" s="412"/>
      <c r="X93" s="450"/>
      <c r="Y93" s="475"/>
      <c r="Z93" s="481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5" t="s">
        <v>37</v>
      </c>
      <c r="D94" s="526"/>
      <c r="E94" s="527" t="s">
        <v>33</v>
      </c>
      <c r="F94" s="532">
        <f t="shared" ref="F94:U94" si="4">SUM(F85:F93)</f>
        <v>0</v>
      </c>
      <c r="G94" s="533">
        <f t="shared" si="4"/>
        <v>0</v>
      </c>
      <c r="H94" s="532">
        <f t="shared" si="4"/>
        <v>0</v>
      </c>
      <c r="I94" s="533">
        <f t="shared" si="4"/>
        <v>0</v>
      </c>
      <c r="J94" s="532">
        <f t="shared" si="4"/>
        <v>0</v>
      </c>
      <c r="K94" s="533">
        <f t="shared" si="4"/>
        <v>0</v>
      </c>
      <c r="L94" s="532">
        <f t="shared" si="4"/>
        <v>0</v>
      </c>
      <c r="M94" s="533">
        <f t="shared" si="4"/>
        <v>0</v>
      </c>
      <c r="N94" s="532">
        <f t="shared" si="4"/>
        <v>0</v>
      </c>
      <c r="O94" s="533">
        <f t="shared" si="4"/>
        <v>0</v>
      </c>
      <c r="P94" s="532">
        <f t="shared" si="4"/>
        <v>0</v>
      </c>
      <c r="Q94" s="533">
        <f t="shared" si="4"/>
        <v>0</v>
      </c>
      <c r="R94" s="532">
        <f t="shared" si="4"/>
        <v>0</v>
      </c>
      <c r="S94" s="533">
        <f t="shared" si="4"/>
        <v>0</v>
      </c>
      <c r="T94" s="528">
        <f t="shared" si="4"/>
        <v>0</v>
      </c>
      <c r="U94" s="76">
        <f t="shared" si="4"/>
        <v>0</v>
      </c>
      <c r="V94" s="410"/>
      <c r="W94" s="412"/>
      <c r="X94" s="450"/>
      <c r="Y94" s="475"/>
      <c r="Z94" s="481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/>
      <c r="F95" s="52"/>
      <c r="G95" s="53"/>
      <c r="H95" s="52"/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/>
      <c r="T95" s="52"/>
      <c r="U95" s="55"/>
      <c r="V95" s="410"/>
      <c r="W95" s="412"/>
      <c r="X95" s="450"/>
      <c r="Y95" s="475"/>
      <c r="Z95" s="481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/>
      <c r="F96" s="52"/>
      <c r="G96" s="53"/>
      <c r="H96" s="52"/>
      <c r="I96" s="53"/>
      <c r="J96" s="52"/>
      <c r="K96" s="53"/>
      <c r="L96" s="52"/>
      <c r="M96" s="53"/>
      <c r="N96" s="52"/>
      <c r="O96" s="53"/>
      <c r="P96" s="52"/>
      <c r="Q96" s="53"/>
      <c r="R96" s="52"/>
      <c r="S96" s="54"/>
      <c r="T96" s="52"/>
      <c r="U96" s="55"/>
      <c r="V96" s="410"/>
      <c r="W96" s="412"/>
      <c r="X96" s="450"/>
      <c r="Y96" s="475"/>
      <c r="Z96" s="481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/>
      <c r="F97" s="52"/>
      <c r="G97" s="53"/>
      <c r="H97" s="52"/>
      <c r="I97" s="53"/>
      <c r="J97" s="52"/>
      <c r="K97" s="53"/>
      <c r="L97" s="52"/>
      <c r="M97" s="53"/>
      <c r="N97" s="52"/>
      <c r="O97" s="53"/>
      <c r="P97" s="52"/>
      <c r="Q97" s="53"/>
      <c r="R97" s="52"/>
      <c r="S97" s="54"/>
      <c r="T97" s="52"/>
      <c r="U97" s="55"/>
      <c r="V97" s="410"/>
      <c r="W97" s="412"/>
      <c r="X97" s="450"/>
      <c r="Y97" s="475"/>
      <c r="Z97" s="481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2"/>
      <c r="G98" s="53"/>
      <c r="H98" s="52"/>
      <c r="I98" s="53"/>
      <c r="J98" s="52"/>
      <c r="K98" s="53"/>
      <c r="L98" s="52"/>
      <c r="M98" s="53"/>
      <c r="N98" s="52"/>
      <c r="O98" s="53"/>
      <c r="P98" s="52"/>
      <c r="Q98" s="53"/>
      <c r="R98" s="52"/>
      <c r="S98" s="54"/>
      <c r="T98" s="52"/>
      <c r="U98" s="55"/>
      <c r="V98" s="410"/>
      <c r="W98" s="412"/>
      <c r="X98" s="450"/>
      <c r="Y98" s="475"/>
      <c r="Z98" s="481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2"/>
      <c r="G99" s="53"/>
      <c r="H99" s="52"/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/>
      <c r="T99" s="52"/>
      <c r="U99" s="55"/>
      <c r="V99" s="410"/>
      <c r="W99" s="412"/>
      <c r="X99" s="450"/>
      <c r="Y99" s="475"/>
      <c r="Z99" s="481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2"/>
      <c r="G100" s="53"/>
      <c r="H100" s="52"/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/>
      <c r="T100" s="52"/>
      <c r="U100" s="55"/>
      <c r="V100" s="410"/>
      <c r="W100" s="412"/>
      <c r="X100" s="450"/>
      <c r="Y100" s="475"/>
      <c r="Z100" s="481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2"/>
      <c r="G101" s="53"/>
      <c r="H101" s="52"/>
      <c r="I101" s="53"/>
      <c r="J101" s="52"/>
      <c r="K101" s="53"/>
      <c r="L101" s="52"/>
      <c r="M101" s="53"/>
      <c r="N101" s="52"/>
      <c r="O101" s="53"/>
      <c r="P101" s="52"/>
      <c r="Q101" s="53"/>
      <c r="R101" s="52"/>
      <c r="S101" s="54"/>
      <c r="T101" s="52"/>
      <c r="U101" s="55"/>
      <c r="V101" s="410"/>
      <c r="W101" s="412"/>
      <c r="X101" s="450"/>
      <c r="Y101" s="475"/>
      <c r="Z101" s="481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2"/>
      <c r="G102" s="53"/>
      <c r="H102" s="52"/>
      <c r="I102" s="53"/>
      <c r="J102" s="52"/>
      <c r="K102" s="53"/>
      <c r="L102" s="52"/>
      <c r="M102" s="53"/>
      <c r="N102" s="52"/>
      <c r="O102" s="53"/>
      <c r="P102" s="52"/>
      <c r="Q102" s="53"/>
      <c r="R102" s="52"/>
      <c r="S102" s="54"/>
      <c r="T102" s="52"/>
      <c r="U102" s="55"/>
      <c r="V102" s="410"/>
      <c r="W102" s="412"/>
      <c r="X102" s="450"/>
      <c r="Y102" s="475"/>
      <c r="Z102" s="481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2"/>
      <c r="G103" s="53"/>
      <c r="H103" s="52"/>
      <c r="I103" s="53"/>
      <c r="J103" s="52"/>
      <c r="K103" s="53"/>
      <c r="L103" s="52"/>
      <c r="M103" s="53"/>
      <c r="N103" s="52"/>
      <c r="O103" s="53"/>
      <c r="P103" s="52"/>
      <c r="Q103" s="53"/>
      <c r="R103" s="52"/>
      <c r="S103" s="54"/>
      <c r="T103" s="52"/>
      <c r="U103" s="55"/>
      <c r="V103" s="410"/>
      <c r="W103" s="412"/>
      <c r="X103" s="450"/>
      <c r="Y103" s="475"/>
      <c r="Z103" s="481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2"/>
      <c r="G104" s="53"/>
      <c r="H104" s="52"/>
      <c r="I104" s="53"/>
      <c r="J104" s="52"/>
      <c r="K104" s="53"/>
      <c r="L104" s="52"/>
      <c r="M104" s="53"/>
      <c r="N104" s="52"/>
      <c r="O104" s="53"/>
      <c r="P104" s="52"/>
      <c r="Q104" s="53"/>
      <c r="R104" s="52"/>
      <c r="S104" s="54"/>
      <c r="T104" s="52"/>
      <c r="U104" s="76"/>
      <c r="V104" s="410"/>
      <c r="W104" s="412"/>
      <c r="X104" s="450"/>
      <c r="Y104" s="475"/>
      <c r="Z104" s="481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5" t="s">
        <v>38</v>
      </c>
      <c r="D105" s="526"/>
      <c r="E105" s="527" t="s">
        <v>33</v>
      </c>
      <c r="F105" s="532">
        <f t="shared" ref="F105:U105" si="5">SUM(F96:F104)</f>
        <v>0</v>
      </c>
      <c r="G105" s="533">
        <f t="shared" si="5"/>
        <v>0</v>
      </c>
      <c r="H105" s="532">
        <f t="shared" si="5"/>
        <v>0</v>
      </c>
      <c r="I105" s="533">
        <f t="shared" si="5"/>
        <v>0</v>
      </c>
      <c r="J105" s="532">
        <f t="shared" si="5"/>
        <v>0</v>
      </c>
      <c r="K105" s="533">
        <f t="shared" si="5"/>
        <v>0</v>
      </c>
      <c r="L105" s="532">
        <f t="shared" si="5"/>
        <v>0</v>
      </c>
      <c r="M105" s="533">
        <f t="shared" si="5"/>
        <v>0</v>
      </c>
      <c r="N105" s="532">
        <f t="shared" si="5"/>
        <v>0</v>
      </c>
      <c r="O105" s="533">
        <f t="shared" si="5"/>
        <v>0</v>
      </c>
      <c r="P105" s="532">
        <f t="shared" si="5"/>
        <v>0</v>
      </c>
      <c r="Q105" s="533">
        <f t="shared" si="5"/>
        <v>0</v>
      </c>
      <c r="R105" s="532">
        <f t="shared" si="5"/>
        <v>0</v>
      </c>
      <c r="S105" s="533">
        <f t="shared" si="5"/>
        <v>0</v>
      </c>
      <c r="T105" s="528">
        <f t="shared" si="5"/>
        <v>0</v>
      </c>
      <c r="U105" s="76">
        <f t="shared" si="5"/>
        <v>0</v>
      </c>
      <c r="V105" s="410"/>
      <c r="W105" s="412"/>
      <c r="X105" s="450"/>
      <c r="Y105" s="475"/>
      <c r="Z105" s="481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410"/>
      <c r="W106" s="412"/>
      <c r="X106" s="450"/>
      <c r="Y106" s="475"/>
      <c r="Z106" s="481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2"/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/>
      <c r="T107" s="52"/>
      <c r="U107" s="55"/>
      <c r="V107" s="410"/>
      <c r="W107" s="412"/>
      <c r="X107" s="450"/>
      <c r="Y107" s="475"/>
      <c r="Z107" s="481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2"/>
      <c r="G108" s="53"/>
      <c r="H108" s="52"/>
      <c r="I108" s="53"/>
      <c r="J108" s="52"/>
      <c r="K108" s="53"/>
      <c r="L108" s="52"/>
      <c r="M108" s="53"/>
      <c r="N108" s="52"/>
      <c r="O108" s="53"/>
      <c r="P108" s="52"/>
      <c r="Q108" s="53"/>
      <c r="R108" s="52"/>
      <c r="S108" s="54"/>
      <c r="T108" s="52"/>
      <c r="U108" s="55"/>
      <c r="V108" s="410"/>
      <c r="W108" s="412"/>
      <c r="X108" s="450"/>
      <c r="Y108" s="475"/>
      <c r="Z108" s="481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2"/>
      <c r="G109" s="53"/>
      <c r="H109" s="52"/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/>
      <c r="T109" s="52"/>
      <c r="U109" s="55"/>
      <c r="V109" s="410"/>
      <c r="W109" s="412"/>
      <c r="X109" s="450"/>
      <c r="Y109" s="475"/>
      <c r="Z109" s="481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2"/>
      <c r="G110" s="53"/>
      <c r="H110" s="52"/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410"/>
      <c r="W110" s="412"/>
      <c r="X110" s="450"/>
      <c r="Y110" s="475"/>
      <c r="Z110" s="481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2"/>
      <c r="G111" s="53"/>
      <c r="H111" s="52"/>
      <c r="I111" s="53"/>
      <c r="J111" s="52"/>
      <c r="K111" s="53"/>
      <c r="L111" s="52"/>
      <c r="M111" s="53"/>
      <c r="N111" s="52"/>
      <c r="O111" s="53"/>
      <c r="P111" s="52"/>
      <c r="Q111" s="53"/>
      <c r="R111" s="52"/>
      <c r="S111" s="54"/>
      <c r="T111" s="52"/>
      <c r="U111" s="55"/>
      <c r="V111" s="410"/>
      <c r="W111" s="412"/>
      <c r="X111" s="450"/>
      <c r="Y111" s="475"/>
      <c r="Z111" s="481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2"/>
      <c r="G112" s="53"/>
      <c r="H112" s="52"/>
      <c r="I112" s="53"/>
      <c r="J112" s="52"/>
      <c r="K112" s="53"/>
      <c r="L112" s="52"/>
      <c r="M112" s="53"/>
      <c r="N112" s="52"/>
      <c r="O112" s="53"/>
      <c r="P112" s="52"/>
      <c r="Q112" s="53"/>
      <c r="R112" s="52"/>
      <c r="S112" s="54"/>
      <c r="T112" s="52"/>
      <c r="U112" s="55"/>
      <c r="V112" s="410"/>
      <c r="W112" s="412"/>
      <c r="X112" s="450"/>
      <c r="Y112" s="475"/>
      <c r="Z112" s="481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2"/>
      <c r="G113" s="53"/>
      <c r="H113" s="52"/>
      <c r="I113" s="53"/>
      <c r="J113" s="52"/>
      <c r="K113" s="53"/>
      <c r="L113" s="52"/>
      <c r="M113" s="53"/>
      <c r="N113" s="52"/>
      <c r="O113" s="53"/>
      <c r="P113" s="52"/>
      <c r="Q113" s="53"/>
      <c r="R113" s="52"/>
      <c r="S113" s="54"/>
      <c r="T113" s="52"/>
      <c r="U113" s="76"/>
      <c r="V113" s="410"/>
      <c r="W113" s="412"/>
      <c r="X113" s="450"/>
      <c r="Y113" s="475"/>
      <c r="Z113" s="481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5" t="s">
        <v>39</v>
      </c>
      <c r="D114" s="526"/>
      <c r="E114" s="527" t="s">
        <v>33</v>
      </c>
      <c r="F114" s="532">
        <f t="shared" ref="F114:U114" si="6">SUM(F105:F113)</f>
        <v>0</v>
      </c>
      <c r="G114" s="533">
        <f t="shared" si="6"/>
        <v>0</v>
      </c>
      <c r="H114" s="532">
        <f t="shared" si="6"/>
        <v>0</v>
      </c>
      <c r="I114" s="533">
        <f t="shared" si="6"/>
        <v>0</v>
      </c>
      <c r="J114" s="532">
        <f t="shared" si="6"/>
        <v>0</v>
      </c>
      <c r="K114" s="533">
        <f t="shared" si="6"/>
        <v>0</v>
      </c>
      <c r="L114" s="532">
        <f t="shared" si="6"/>
        <v>0</v>
      </c>
      <c r="M114" s="533">
        <f t="shared" si="6"/>
        <v>0</v>
      </c>
      <c r="N114" s="532">
        <f t="shared" si="6"/>
        <v>0</v>
      </c>
      <c r="O114" s="533">
        <f t="shared" si="6"/>
        <v>0</v>
      </c>
      <c r="P114" s="532">
        <f t="shared" si="6"/>
        <v>0</v>
      </c>
      <c r="Q114" s="533">
        <f t="shared" si="6"/>
        <v>0</v>
      </c>
      <c r="R114" s="532">
        <f t="shared" si="6"/>
        <v>0</v>
      </c>
      <c r="S114" s="533">
        <f t="shared" si="6"/>
        <v>0</v>
      </c>
      <c r="T114" s="528">
        <f t="shared" si="6"/>
        <v>0</v>
      </c>
      <c r="U114" s="76">
        <f t="shared" si="6"/>
        <v>0</v>
      </c>
      <c r="V114" s="410"/>
      <c r="W114" s="412"/>
      <c r="X114" s="450"/>
      <c r="Y114" s="475"/>
      <c r="Z114" s="481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2"/>
      <c r="G115" s="53"/>
      <c r="H115" s="52"/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/>
      <c r="T115" s="52"/>
      <c r="U115" s="55"/>
      <c r="V115" s="410"/>
      <c r="W115" s="412"/>
      <c r="X115" s="450"/>
      <c r="Y115" s="475"/>
      <c r="Z115" s="481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2"/>
      <c r="G116" s="53"/>
      <c r="H116" s="52"/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/>
      <c r="T116" s="52"/>
      <c r="U116" s="55"/>
      <c r="V116" s="410"/>
      <c r="W116" s="412"/>
      <c r="X116" s="450"/>
      <c r="Y116" s="475"/>
      <c r="Z116" s="481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2"/>
      <c r="G117" s="53"/>
      <c r="H117" s="52"/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/>
      <c r="T117" s="52"/>
      <c r="U117" s="55"/>
      <c r="V117" s="410"/>
      <c r="W117" s="412"/>
      <c r="X117" s="450"/>
      <c r="Y117" s="475"/>
      <c r="Z117" s="481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2"/>
      <c r="G118" s="53"/>
      <c r="H118" s="52"/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/>
      <c r="T118" s="52"/>
      <c r="U118" s="55"/>
      <c r="V118" s="410"/>
      <c r="W118" s="412"/>
      <c r="X118" s="450"/>
      <c r="Y118" s="475"/>
      <c r="Z118" s="481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2"/>
      <c r="G119" s="53"/>
      <c r="H119" s="52"/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/>
      <c r="T119" s="52"/>
      <c r="U119" s="55"/>
      <c r="V119" s="410"/>
      <c r="W119" s="412"/>
      <c r="X119" s="450"/>
      <c r="Y119" s="475"/>
      <c r="Z119" s="481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2"/>
      <c r="G120" s="53"/>
      <c r="H120" s="52"/>
      <c r="I120" s="53"/>
      <c r="J120" s="52"/>
      <c r="K120" s="53"/>
      <c r="L120" s="52"/>
      <c r="M120" s="53"/>
      <c r="N120" s="52"/>
      <c r="O120" s="53"/>
      <c r="P120" s="52"/>
      <c r="Q120" s="53"/>
      <c r="R120" s="52"/>
      <c r="S120" s="54"/>
      <c r="T120" s="52"/>
      <c r="U120" s="55"/>
      <c r="V120" s="410"/>
      <c r="W120" s="412"/>
      <c r="X120" s="450"/>
      <c r="Y120" s="475"/>
      <c r="Z120" s="481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2"/>
      <c r="G121" s="53"/>
      <c r="H121" s="52"/>
      <c r="I121" s="53"/>
      <c r="J121" s="52"/>
      <c r="K121" s="53"/>
      <c r="L121" s="52"/>
      <c r="M121" s="53"/>
      <c r="N121" s="52"/>
      <c r="O121" s="53"/>
      <c r="P121" s="52"/>
      <c r="Q121" s="53"/>
      <c r="R121" s="52"/>
      <c r="S121" s="54"/>
      <c r="T121" s="52"/>
      <c r="U121" s="76"/>
      <c r="V121" s="410"/>
      <c r="W121" s="412"/>
      <c r="X121" s="450"/>
      <c r="Y121" s="475"/>
      <c r="Z121" s="481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5" t="s">
        <v>40</v>
      </c>
      <c r="D122" s="526"/>
      <c r="E122" s="527" t="s">
        <v>33</v>
      </c>
      <c r="F122" s="532">
        <f t="shared" ref="F122:U122" si="7">SUM(F113:F121)</f>
        <v>0</v>
      </c>
      <c r="G122" s="533">
        <f t="shared" si="7"/>
        <v>0</v>
      </c>
      <c r="H122" s="532">
        <f t="shared" si="7"/>
        <v>0</v>
      </c>
      <c r="I122" s="533">
        <f t="shared" si="7"/>
        <v>0</v>
      </c>
      <c r="J122" s="532">
        <f t="shared" si="7"/>
        <v>0</v>
      </c>
      <c r="K122" s="533">
        <f t="shared" si="7"/>
        <v>0</v>
      </c>
      <c r="L122" s="532">
        <f t="shared" si="7"/>
        <v>0</v>
      </c>
      <c r="M122" s="533">
        <f t="shared" si="7"/>
        <v>0</v>
      </c>
      <c r="N122" s="532">
        <f t="shared" si="7"/>
        <v>0</v>
      </c>
      <c r="O122" s="533">
        <f t="shared" si="7"/>
        <v>0</v>
      </c>
      <c r="P122" s="532">
        <f t="shared" si="7"/>
        <v>0</v>
      </c>
      <c r="Q122" s="533">
        <f t="shared" si="7"/>
        <v>0</v>
      </c>
      <c r="R122" s="532">
        <f t="shared" si="7"/>
        <v>0</v>
      </c>
      <c r="S122" s="533">
        <f t="shared" si="7"/>
        <v>0</v>
      </c>
      <c r="T122" s="528">
        <f t="shared" si="7"/>
        <v>0</v>
      </c>
      <c r="U122" s="76">
        <f t="shared" si="7"/>
        <v>0</v>
      </c>
      <c r="V122" s="410"/>
      <c r="W122" s="412"/>
      <c r="X122" s="450"/>
      <c r="Y122" s="475"/>
      <c r="Z122" s="481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2"/>
      <c r="G123" s="53"/>
      <c r="H123" s="52"/>
      <c r="I123" s="53"/>
      <c r="J123" s="52"/>
      <c r="K123" s="53"/>
      <c r="L123" s="52"/>
      <c r="M123" s="53"/>
      <c r="N123" s="52"/>
      <c r="O123" s="53"/>
      <c r="P123" s="52"/>
      <c r="Q123" s="53"/>
      <c r="R123" s="52"/>
      <c r="S123" s="54"/>
      <c r="T123" s="52"/>
      <c r="U123" s="55"/>
      <c r="V123" s="410"/>
      <c r="W123" s="412"/>
      <c r="X123" s="450"/>
      <c r="Y123" s="475"/>
      <c r="Z123" s="481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2"/>
      <c r="G124" s="53"/>
      <c r="H124" s="52"/>
      <c r="I124" s="53"/>
      <c r="J124" s="52"/>
      <c r="K124" s="53"/>
      <c r="L124" s="52"/>
      <c r="M124" s="53"/>
      <c r="N124" s="52"/>
      <c r="O124" s="53"/>
      <c r="P124" s="52"/>
      <c r="Q124" s="53"/>
      <c r="R124" s="52"/>
      <c r="S124" s="54"/>
      <c r="T124" s="52"/>
      <c r="U124" s="55"/>
      <c r="V124" s="410"/>
      <c r="W124" s="412"/>
      <c r="X124" s="450"/>
      <c r="Y124" s="475"/>
      <c r="Z124" s="481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2"/>
      <c r="G125" s="53"/>
      <c r="H125" s="52"/>
      <c r="I125" s="53"/>
      <c r="J125" s="52"/>
      <c r="K125" s="53"/>
      <c r="L125" s="52"/>
      <c r="M125" s="53"/>
      <c r="N125" s="52"/>
      <c r="O125" s="53"/>
      <c r="P125" s="52"/>
      <c r="Q125" s="53"/>
      <c r="R125" s="52"/>
      <c r="S125" s="54"/>
      <c r="T125" s="52"/>
      <c r="U125" s="55"/>
      <c r="V125" s="410"/>
      <c r="W125" s="412"/>
      <c r="X125" s="450"/>
      <c r="Y125" s="475"/>
      <c r="Z125" s="481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2"/>
      <c r="G126" s="53"/>
      <c r="H126" s="52"/>
      <c r="I126" s="53"/>
      <c r="J126" s="52"/>
      <c r="K126" s="53"/>
      <c r="L126" s="52"/>
      <c r="M126" s="53"/>
      <c r="N126" s="52"/>
      <c r="O126" s="53"/>
      <c r="P126" s="52"/>
      <c r="Q126" s="53"/>
      <c r="R126" s="52"/>
      <c r="S126" s="54"/>
      <c r="T126" s="52"/>
      <c r="U126" s="55"/>
      <c r="V126" s="410"/>
      <c r="W126" s="412"/>
      <c r="X126" s="450"/>
      <c r="Y126" s="475"/>
      <c r="Z126" s="481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2"/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/>
      <c r="T127" s="52"/>
      <c r="U127" s="55"/>
      <c r="V127" s="410"/>
      <c r="W127" s="412"/>
      <c r="X127" s="450"/>
      <c r="Y127" s="475"/>
      <c r="Z127" s="481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2"/>
      <c r="G128" s="53"/>
      <c r="H128" s="52"/>
      <c r="I128" s="53"/>
      <c r="J128" s="52"/>
      <c r="K128" s="53"/>
      <c r="L128" s="52"/>
      <c r="M128" s="53"/>
      <c r="N128" s="52"/>
      <c r="O128" s="53"/>
      <c r="P128" s="52"/>
      <c r="Q128" s="53"/>
      <c r="R128" s="52"/>
      <c r="S128" s="54"/>
      <c r="T128" s="52"/>
      <c r="U128" s="55"/>
      <c r="V128" s="410"/>
      <c r="W128" s="412"/>
      <c r="X128" s="450"/>
      <c r="Y128" s="475"/>
      <c r="Z128" s="481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2"/>
      <c r="G129" s="53"/>
      <c r="H129" s="52"/>
      <c r="I129" s="53"/>
      <c r="J129" s="52"/>
      <c r="K129" s="53"/>
      <c r="L129" s="52"/>
      <c r="M129" s="53"/>
      <c r="N129" s="52"/>
      <c r="O129" s="53"/>
      <c r="P129" s="52"/>
      <c r="Q129" s="53"/>
      <c r="R129" s="52"/>
      <c r="S129" s="54"/>
      <c r="T129" s="52"/>
      <c r="U129" s="55"/>
      <c r="V129" s="410"/>
      <c r="W129" s="412"/>
      <c r="X129" s="450"/>
      <c r="Y129" s="475"/>
      <c r="Z129" s="481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2"/>
      <c r="G130" s="53"/>
      <c r="H130" s="52"/>
      <c r="I130" s="53"/>
      <c r="J130" s="52"/>
      <c r="K130" s="53"/>
      <c r="L130" s="52"/>
      <c r="M130" s="53"/>
      <c r="N130" s="52"/>
      <c r="O130" s="53"/>
      <c r="P130" s="52"/>
      <c r="Q130" s="53"/>
      <c r="R130" s="52"/>
      <c r="S130" s="54"/>
      <c r="T130" s="52"/>
      <c r="U130" s="76"/>
      <c r="V130" s="410"/>
      <c r="W130" s="412"/>
      <c r="X130" s="450"/>
      <c r="Y130" s="475"/>
      <c r="Z130" s="481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5" t="s">
        <v>41</v>
      </c>
      <c r="D131" s="526"/>
      <c r="E131" s="527" t="s">
        <v>33</v>
      </c>
      <c r="F131" s="532">
        <f t="shared" ref="F131:U131" si="8">SUM(F122:F130)</f>
        <v>0</v>
      </c>
      <c r="G131" s="533">
        <f t="shared" si="8"/>
        <v>0</v>
      </c>
      <c r="H131" s="532">
        <f t="shared" si="8"/>
        <v>0</v>
      </c>
      <c r="I131" s="533">
        <f t="shared" si="8"/>
        <v>0</v>
      </c>
      <c r="J131" s="532">
        <f t="shared" si="8"/>
        <v>0</v>
      </c>
      <c r="K131" s="533">
        <f t="shared" si="8"/>
        <v>0</v>
      </c>
      <c r="L131" s="532">
        <f t="shared" si="8"/>
        <v>0</v>
      </c>
      <c r="M131" s="533">
        <f t="shared" si="8"/>
        <v>0</v>
      </c>
      <c r="N131" s="532">
        <f t="shared" si="8"/>
        <v>0</v>
      </c>
      <c r="O131" s="533">
        <f t="shared" si="8"/>
        <v>0</v>
      </c>
      <c r="P131" s="532">
        <f t="shared" si="8"/>
        <v>0</v>
      </c>
      <c r="Q131" s="533">
        <f t="shared" si="8"/>
        <v>0</v>
      </c>
      <c r="R131" s="532">
        <f t="shared" si="8"/>
        <v>0</v>
      </c>
      <c r="S131" s="533">
        <f t="shared" si="8"/>
        <v>0</v>
      </c>
      <c r="T131" s="528">
        <f t="shared" si="8"/>
        <v>0</v>
      </c>
      <c r="U131" s="76">
        <f t="shared" si="8"/>
        <v>0</v>
      </c>
      <c r="V131" s="410"/>
      <c r="W131" s="412"/>
      <c r="X131" s="450"/>
      <c r="Y131" s="475"/>
      <c r="Z131" s="481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2"/>
      <c r="G132" s="53"/>
      <c r="H132" s="52"/>
      <c r="I132" s="53"/>
      <c r="J132" s="52"/>
      <c r="K132" s="53"/>
      <c r="L132" s="52"/>
      <c r="M132" s="53"/>
      <c r="N132" s="52"/>
      <c r="O132" s="53"/>
      <c r="P132" s="52"/>
      <c r="Q132" s="53"/>
      <c r="R132" s="52"/>
      <c r="S132" s="54"/>
      <c r="T132" s="52"/>
      <c r="U132" s="55"/>
      <c r="V132" s="410"/>
      <c r="W132" s="412"/>
      <c r="X132" s="450"/>
      <c r="Y132" s="475"/>
      <c r="Z132" s="481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2"/>
      <c r="G133" s="53"/>
      <c r="H133" s="52"/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/>
      <c r="T133" s="52"/>
      <c r="U133" s="55"/>
      <c r="V133" s="410"/>
      <c r="W133" s="412"/>
      <c r="X133" s="450"/>
      <c r="Y133" s="475"/>
      <c r="Z133" s="481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2"/>
      <c r="G134" s="53"/>
      <c r="H134" s="52"/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/>
      <c r="T134" s="52"/>
      <c r="U134" s="55"/>
      <c r="V134" s="410"/>
      <c r="W134" s="412"/>
      <c r="X134" s="450"/>
      <c r="Y134" s="475"/>
      <c r="Z134" s="481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2"/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/>
      <c r="T135" s="52"/>
      <c r="U135" s="55"/>
      <c r="V135" s="410"/>
      <c r="W135" s="412"/>
      <c r="X135" s="450"/>
      <c r="Y135" s="475"/>
      <c r="Z135" s="481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2"/>
      <c r="G136" s="53"/>
      <c r="H136" s="52"/>
      <c r="I136" s="53"/>
      <c r="J136" s="52"/>
      <c r="K136" s="53"/>
      <c r="L136" s="52"/>
      <c r="M136" s="53"/>
      <c r="N136" s="52"/>
      <c r="O136" s="53"/>
      <c r="P136" s="52"/>
      <c r="Q136" s="53"/>
      <c r="R136" s="52"/>
      <c r="S136" s="54"/>
      <c r="T136" s="52"/>
      <c r="U136" s="55"/>
      <c r="V136" s="410"/>
      <c r="W136" s="412"/>
      <c r="X136" s="450"/>
      <c r="Y136" s="475"/>
      <c r="Z136" s="481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2"/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/>
      <c r="T137" s="52"/>
      <c r="U137" s="55"/>
      <c r="V137" s="410"/>
      <c r="W137" s="412"/>
      <c r="X137" s="450"/>
      <c r="Y137" s="475"/>
      <c r="Z137" s="481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2"/>
      <c r="G138" s="53"/>
      <c r="H138" s="52"/>
      <c r="I138" s="53"/>
      <c r="J138" s="52"/>
      <c r="K138" s="53"/>
      <c r="L138" s="52"/>
      <c r="M138" s="53"/>
      <c r="N138" s="52"/>
      <c r="O138" s="53"/>
      <c r="P138" s="52"/>
      <c r="Q138" s="53"/>
      <c r="R138" s="52"/>
      <c r="S138" s="54"/>
      <c r="T138" s="52"/>
      <c r="U138" s="55"/>
      <c r="V138" s="410"/>
      <c r="W138" s="412"/>
      <c r="X138" s="450"/>
      <c r="Y138" s="475"/>
      <c r="Z138" s="481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2"/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/>
      <c r="T139" s="52"/>
      <c r="U139" s="55"/>
      <c r="V139" s="410"/>
      <c r="W139" s="412"/>
      <c r="X139" s="450"/>
      <c r="Y139" s="475"/>
      <c r="Z139" s="481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2"/>
      <c r="G140" s="53"/>
      <c r="H140" s="52"/>
      <c r="I140" s="53"/>
      <c r="J140" s="52"/>
      <c r="K140" s="53"/>
      <c r="L140" s="52"/>
      <c r="M140" s="53"/>
      <c r="N140" s="52"/>
      <c r="O140" s="53"/>
      <c r="P140" s="52"/>
      <c r="Q140" s="53"/>
      <c r="R140" s="52"/>
      <c r="S140" s="54"/>
      <c r="T140" s="52"/>
      <c r="U140" s="55"/>
      <c r="V140" s="410"/>
      <c r="W140" s="412"/>
      <c r="X140" s="450"/>
      <c r="Y140" s="475"/>
      <c r="Z140" s="481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2"/>
      <c r="G141" s="53"/>
      <c r="H141" s="52"/>
      <c r="I141" s="53"/>
      <c r="J141" s="52"/>
      <c r="K141" s="53"/>
      <c r="L141" s="52"/>
      <c r="M141" s="53"/>
      <c r="N141" s="52"/>
      <c r="O141" s="53"/>
      <c r="P141" s="52"/>
      <c r="Q141" s="53"/>
      <c r="R141" s="52"/>
      <c r="S141" s="54"/>
      <c r="T141" s="52"/>
      <c r="U141" s="55"/>
      <c r="V141" s="410"/>
      <c r="W141" s="412"/>
      <c r="X141" s="450"/>
      <c r="Y141" s="475"/>
      <c r="Z141" s="481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2"/>
      <c r="G142" s="53"/>
      <c r="H142" s="52"/>
      <c r="I142" s="53"/>
      <c r="J142" s="52"/>
      <c r="K142" s="53"/>
      <c r="L142" s="52"/>
      <c r="M142" s="53"/>
      <c r="N142" s="52"/>
      <c r="O142" s="53"/>
      <c r="P142" s="52"/>
      <c r="Q142" s="53"/>
      <c r="R142" s="52"/>
      <c r="S142" s="54"/>
      <c r="T142" s="52"/>
      <c r="U142" s="76"/>
      <c r="V142" s="410"/>
      <c r="W142" s="412"/>
      <c r="X142" s="450"/>
      <c r="Y142" s="475"/>
      <c r="Z142" s="481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5" t="s">
        <v>42</v>
      </c>
      <c r="D143" s="526"/>
      <c r="E143" s="527" t="s">
        <v>33</v>
      </c>
      <c r="F143" s="532">
        <f t="shared" ref="F143:U143" si="9">SUM(F134:F142)</f>
        <v>0</v>
      </c>
      <c r="G143" s="533">
        <f t="shared" si="9"/>
        <v>0</v>
      </c>
      <c r="H143" s="532">
        <f t="shared" si="9"/>
        <v>0</v>
      </c>
      <c r="I143" s="533">
        <f t="shared" si="9"/>
        <v>0</v>
      </c>
      <c r="J143" s="532">
        <f t="shared" si="9"/>
        <v>0</v>
      </c>
      <c r="K143" s="533">
        <f t="shared" si="9"/>
        <v>0</v>
      </c>
      <c r="L143" s="532">
        <f t="shared" si="9"/>
        <v>0</v>
      </c>
      <c r="M143" s="533">
        <f t="shared" si="9"/>
        <v>0</v>
      </c>
      <c r="N143" s="532">
        <f t="shared" si="9"/>
        <v>0</v>
      </c>
      <c r="O143" s="533">
        <f t="shared" si="9"/>
        <v>0</v>
      </c>
      <c r="P143" s="532">
        <f t="shared" si="9"/>
        <v>0</v>
      </c>
      <c r="Q143" s="533">
        <f t="shared" si="9"/>
        <v>0</v>
      </c>
      <c r="R143" s="532">
        <f t="shared" si="9"/>
        <v>0</v>
      </c>
      <c r="S143" s="533">
        <f t="shared" si="9"/>
        <v>0</v>
      </c>
      <c r="T143" s="528">
        <f t="shared" si="9"/>
        <v>0</v>
      </c>
      <c r="U143" s="76">
        <f t="shared" si="9"/>
        <v>0</v>
      </c>
      <c r="V143" s="410"/>
      <c r="W143" s="412"/>
      <c r="X143" s="450"/>
      <c r="Y143" s="475"/>
      <c r="Z143" s="481"/>
      <c r="AA143" s="19"/>
      <c r="AB143" s="47">
        <f t="shared" ref="AB143:AB182" si="10">F143</f>
        <v>0</v>
      </c>
      <c r="AC143" s="21"/>
      <c r="AD143" s="47">
        <f t="shared" ref="AD143:AD182" si="11">SUM(G143:U143)</f>
        <v>0</v>
      </c>
      <c r="AE143" s="48">
        <f t="shared" ref="AE143:AE182" si="12">AB143+AD143</f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410"/>
      <c r="W144" s="412"/>
      <c r="X144" s="450"/>
      <c r="Y144" s="475"/>
      <c r="Z144" s="481"/>
      <c r="AA144" s="19"/>
      <c r="AB144" s="47">
        <f t="shared" si="10"/>
        <v>0</v>
      </c>
      <c r="AC144" s="21"/>
      <c r="AD144" s="47">
        <f t="shared" si="11"/>
        <v>0</v>
      </c>
      <c r="AE144" s="48">
        <f t="shared" si="12"/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410"/>
      <c r="W145" s="412"/>
      <c r="X145" s="450"/>
      <c r="Y145" s="475"/>
      <c r="Z145" s="481"/>
      <c r="AA145" s="19"/>
      <c r="AB145" s="47">
        <f t="shared" si="10"/>
        <v>0</v>
      </c>
      <c r="AC145" s="21"/>
      <c r="AD145" s="47">
        <f t="shared" si="11"/>
        <v>0</v>
      </c>
      <c r="AE145" s="48">
        <f t="shared" si="12"/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410"/>
      <c r="W146" s="412"/>
      <c r="X146" s="450"/>
      <c r="Y146" s="475"/>
      <c r="Z146" s="481"/>
      <c r="AA146" s="19"/>
      <c r="AB146" s="47">
        <f t="shared" si="10"/>
        <v>0</v>
      </c>
      <c r="AC146" s="21"/>
      <c r="AD146" s="47">
        <f t="shared" si="11"/>
        <v>0</v>
      </c>
      <c r="AE146" s="48">
        <f t="shared" si="12"/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410"/>
      <c r="W147" s="412"/>
      <c r="X147" s="450"/>
      <c r="Y147" s="475"/>
      <c r="Z147" s="481"/>
      <c r="AA147" s="19"/>
      <c r="AB147" s="47">
        <f t="shared" si="10"/>
        <v>0</v>
      </c>
      <c r="AC147" s="21"/>
      <c r="AD147" s="47">
        <f t="shared" si="11"/>
        <v>0</v>
      </c>
      <c r="AE147" s="48">
        <f t="shared" si="12"/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410"/>
      <c r="W148" s="412"/>
      <c r="X148" s="450"/>
      <c r="Y148" s="475"/>
      <c r="Z148" s="481"/>
      <c r="AA148" s="19"/>
      <c r="AB148" s="47">
        <f t="shared" si="10"/>
        <v>0</v>
      </c>
      <c r="AC148" s="21"/>
      <c r="AD148" s="47">
        <f t="shared" si="11"/>
        <v>0</v>
      </c>
      <c r="AE148" s="48">
        <f t="shared" si="12"/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410"/>
      <c r="W149" s="412"/>
      <c r="X149" s="450"/>
      <c r="Y149" s="475"/>
      <c r="Z149" s="481"/>
      <c r="AA149" s="19"/>
      <c r="AB149" s="47">
        <f t="shared" si="10"/>
        <v>0</v>
      </c>
      <c r="AC149" s="21"/>
      <c r="AD149" s="47">
        <f t="shared" si="11"/>
        <v>0</v>
      </c>
      <c r="AE149" s="48">
        <f t="shared" si="12"/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410"/>
      <c r="W150" s="412"/>
      <c r="X150" s="450"/>
      <c r="Y150" s="475"/>
      <c r="Z150" s="481"/>
      <c r="AA150" s="19"/>
      <c r="AB150" s="47">
        <f t="shared" si="10"/>
        <v>0</v>
      </c>
      <c r="AC150" s="21"/>
      <c r="AD150" s="47">
        <f t="shared" si="11"/>
        <v>0</v>
      </c>
      <c r="AE150" s="48">
        <f t="shared" si="12"/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410"/>
      <c r="W151" s="412"/>
      <c r="X151" s="450"/>
      <c r="Y151" s="475"/>
      <c r="Z151" s="481"/>
      <c r="AA151" s="19"/>
      <c r="AB151" s="47">
        <f t="shared" si="10"/>
        <v>0</v>
      </c>
      <c r="AC151" s="21"/>
      <c r="AD151" s="47">
        <f t="shared" si="11"/>
        <v>0</v>
      </c>
      <c r="AE151" s="48">
        <f t="shared" si="12"/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76"/>
      <c r="V152" s="410"/>
      <c r="W152" s="412"/>
      <c r="X152" s="450"/>
      <c r="Y152" s="475"/>
      <c r="Z152" s="481"/>
      <c r="AA152" s="19"/>
      <c r="AB152" s="47">
        <f t="shared" si="10"/>
        <v>0</v>
      </c>
      <c r="AC152" s="21"/>
      <c r="AD152" s="47">
        <f t="shared" si="11"/>
        <v>0</v>
      </c>
      <c r="AE152" s="48">
        <f t="shared" si="12"/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5" t="s">
        <v>43</v>
      </c>
      <c r="D153" s="526"/>
      <c r="E153" s="527" t="s">
        <v>33</v>
      </c>
      <c r="F153" s="532">
        <f t="shared" ref="F153:U153" si="13">SUM(F144:F152)</f>
        <v>0</v>
      </c>
      <c r="G153" s="533">
        <f t="shared" si="13"/>
        <v>0</v>
      </c>
      <c r="H153" s="532">
        <f t="shared" si="13"/>
        <v>0</v>
      </c>
      <c r="I153" s="533">
        <f t="shared" si="13"/>
        <v>0</v>
      </c>
      <c r="J153" s="532">
        <f t="shared" si="13"/>
        <v>0</v>
      </c>
      <c r="K153" s="533">
        <f t="shared" si="13"/>
        <v>0</v>
      </c>
      <c r="L153" s="532">
        <f t="shared" si="13"/>
        <v>0</v>
      </c>
      <c r="M153" s="533">
        <f t="shared" si="13"/>
        <v>0</v>
      </c>
      <c r="N153" s="532">
        <f t="shared" si="13"/>
        <v>0</v>
      </c>
      <c r="O153" s="533">
        <f t="shared" si="13"/>
        <v>0</v>
      </c>
      <c r="P153" s="532">
        <f t="shared" si="13"/>
        <v>0</v>
      </c>
      <c r="Q153" s="533">
        <f t="shared" si="13"/>
        <v>0</v>
      </c>
      <c r="R153" s="532">
        <f t="shared" si="13"/>
        <v>0</v>
      </c>
      <c r="S153" s="533">
        <f t="shared" si="13"/>
        <v>0</v>
      </c>
      <c r="T153" s="528">
        <f t="shared" si="13"/>
        <v>0</v>
      </c>
      <c r="U153" s="76">
        <f t="shared" si="13"/>
        <v>0</v>
      </c>
      <c r="V153" s="410"/>
      <c r="W153" s="412"/>
      <c r="X153" s="450"/>
      <c r="Y153" s="475"/>
      <c r="Z153" s="481"/>
      <c r="AA153" s="19"/>
      <c r="AB153" s="47">
        <f t="shared" si="10"/>
        <v>0</v>
      </c>
      <c r="AC153" s="21"/>
      <c r="AD153" s="47">
        <f t="shared" si="11"/>
        <v>0</v>
      </c>
      <c r="AE153" s="48">
        <f t="shared" si="12"/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410"/>
      <c r="W154" s="412"/>
      <c r="X154" s="450"/>
      <c r="Y154" s="475"/>
      <c r="Z154" s="481"/>
      <c r="AA154" s="19"/>
      <c r="AB154" s="47">
        <f t="shared" si="10"/>
        <v>0</v>
      </c>
      <c r="AC154" s="21"/>
      <c r="AD154" s="47">
        <f t="shared" si="11"/>
        <v>0</v>
      </c>
      <c r="AE154" s="48">
        <f t="shared" si="12"/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410"/>
      <c r="W155" s="412"/>
      <c r="X155" s="450"/>
      <c r="Y155" s="475"/>
      <c r="Z155" s="481"/>
      <c r="AA155" s="19"/>
      <c r="AB155" s="47">
        <f t="shared" si="10"/>
        <v>0</v>
      </c>
      <c r="AC155" s="21"/>
      <c r="AD155" s="47">
        <f t="shared" si="11"/>
        <v>0</v>
      </c>
      <c r="AE155" s="48">
        <f t="shared" si="12"/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410"/>
      <c r="W156" s="412"/>
      <c r="X156" s="450"/>
      <c r="Y156" s="475"/>
      <c r="Z156" s="481"/>
      <c r="AA156" s="19"/>
      <c r="AB156" s="47">
        <f t="shared" si="10"/>
        <v>0</v>
      </c>
      <c r="AC156" s="21"/>
      <c r="AD156" s="47">
        <f t="shared" si="11"/>
        <v>0</v>
      </c>
      <c r="AE156" s="48">
        <f t="shared" si="12"/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410"/>
      <c r="W157" s="412"/>
      <c r="X157" s="450"/>
      <c r="Y157" s="475"/>
      <c r="Z157" s="481"/>
      <c r="AA157" s="19"/>
      <c r="AB157" s="47">
        <f t="shared" si="10"/>
        <v>0</v>
      </c>
      <c r="AC157" s="21"/>
      <c r="AD157" s="47">
        <f t="shared" si="11"/>
        <v>0</v>
      </c>
      <c r="AE157" s="48">
        <f t="shared" si="12"/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410"/>
      <c r="W158" s="412"/>
      <c r="X158" s="450"/>
      <c r="Y158" s="475"/>
      <c r="Z158" s="481"/>
      <c r="AA158" s="19"/>
      <c r="AB158" s="47">
        <f t="shared" si="10"/>
        <v>0</v>
      </c>
      <c r="AC158" s="21"/>
      <c r="AD158" s="47">
        <f t="shared" si="11"/>
        <v>0</v>
      </c>
      <c r="AE158" s="48">
        <f t="shared" si="12"/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410"/>
      <c r="W159" s="412"/>
      <c r="X159" s="450"/>
      <c r="Y159" s="475"/>
      <c r="Z159" s="481"/>
      <c r="AA159" s="19"/>
      <c r="AB159" s="47">
        <f t="shared" si="10"/>
        <v>0</v>
      </c>
      <c r="AC159" s="21"/>
      <c r="AD159" s="47">
        <f t="shared" si="11"/>
        <v>0</v>
      </c>
      <c r="AE159" s="48">
        <f t="shared" si="12"/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410"/>
      <c r="W160" s="412"/>
      <c r="X160" s="450"/>
      <c r="Y160" s="475"/>
      <c r="Z160" s="481"/>
      <c r="AA160" s="19"/>
      <c r="AB160" s="47">
        <f t="shared" si="10"/>
        <v>0</v>
      </c>
      <c r="AC160" s="21"/>
      <c r="AD160" s="47">
        <f t="shared" si="11"/>
        <v>0</v>
      </c>
      <c r="AE160" s="48">
        <f t="shared" si="12"/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76"/>
      <c r="V161" s="410"/>
      <c r="W161" s="412"/>
      <c r="X161" s="450"/>
      <c r="Y161" s="475"/>
      <c r="Z161" s="481"/>
      <c r="AA161" s="19"/>
      <c r="AB161" s="47">
        <f t="shared" si="10"/>
        <v>0</v>
      </c>
      <c r="AC161" s="21"/>
      <c r="AD161" s="47">
        <f t="shared" si="11"/>
        <v>0</v>
      </c>
      <c r="AE161" s="48">
        <f t="shared" si="12"/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5" t="s">
        <v>44</v>
      </c>
      <c r="D162" s="526"/>
      <c r="E162" s="527" t="s">
        <v>33</v>
      </c>
      <c r="F162" s="532">
        <f t="shared" ref="F162:U162" si="14">SUM(F153:F161)</f>
        <v>0</v>
      </c>
      <c r="G162" s="533">
        <f t="shared" si="14"/>
        <v>0</v>
      </c>
      <c r="H162" s="532">
        <f t="shared" si="14"/>
        <v>0</v>
      </c>
      <c r="I162" s="533">
        <f t="shared" si="14"/>
        <v>0</v>
      </c>
      <c r="J162" s="532">
        <f t="shared" si="14"/>
        <v>0</v>
      </c>
      <c r="K162" s="533">
        <f t="shared" si="14"/>
        <v>0</v>
      </c>
      <c r="L162" s="532">
        <f t="shared" si="14"/>
        <v>0</v>
      </c>
      <c r="M162" s="533">
        <f t="shared" si="14"/>
        <v>0</v>
      </c>
      <c r="N162" s="532">
        <f t="shared" si="14"/>
        <v>0</v>
      </c>
      <c r="O162" s="533">
        <f t="shared" si="14"/>
        <v>0</v>
      </c>
      <c r="P162" s="532">
        <f t="shared" si="14"/>
        <v>0</v>
      </c>
      <c r="Q162" s="533">
        <f t="shared" si="14"/>
        <v>0</v>
      </c>
      <c r="R162" s="532">
        <f t="shared" si="14"/>
        <v>0</v>
      </c>
      <c r="S162" s="533">
        <f t="shared" si="14"/>
        <v>0</v>
      </c>
      <c r="T162" s="528">
        <f t="shared" si="14"/>
        <v>0</v>
      </c>
      <c r="U162" s="76">
        <f t="shared" si="14"/>
        <v>0</v>
      </c>
      <c r="V162" s="410"/>
      <c r="W162" s="412"/>
      <c r="X162" s="450"/>
      <c r="Y162" s="475"/>
      <c r="Z162" s="481"/>
      <c r="AA162" s="19"/>
      <c r="AB162" s="47">
        <f t="shared" si="10"/>
        <v>0</v>
      </c>
      <c r="AC162" s="21"/>
      <c r="AD162" s="47">
        <f t="shared" si="11"/>
        <v>0</v>
      </c>
      <c r="AE162" s="48">
        <f t="shared" si="12"/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410"/>
      <c r="W163" s="412"/>
      <c r="X163" s="450"/>
      <c r="Y163" s="475"/>
      <c r="Z163" s="481"/>
      <c r="AA163" s="19"/>
      <c r="AB163" s="47">
        <f t="shared" si="10"/>
        <v>0</v>
      </c>
      <c r="AC163" s="21"/>
      <c r="AD163" s="47">
        <f t="shared" si="11"/>
        <v>0</v>
      </c>
      <c r="AE163" s="48">
        <f t="shared" si="12"/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410"/>
      <c r="W164" s="412"/>
      <c r="X164" s="450"/>
      <c r="Y164" s="475"/>
      <c r="Z164" s="481"/>
      <c r="AA164" s="19"/>
      <c r="AB164" s="47">
        <f t="shared" si="10"/>
        <v>0</v>
      </c>
      <c r="AC164" s="21"/>
      <c r="AD164" s="47">
        <f t="shared" si="11"/>
        <v>0</v>
      </c>
      <c r="AE164" s="48">
        <f t="shared" si="12"/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410"/>
      <c r="W165" s="412"/>
      <c r="X165" s="450"/>
      <c r="Y165" s="475"/>
      <c r="Z165" s="481"/>
      <c r="AA165" s="19"/>
      <c r="AB165" s="47">
        <f t="shared" si="10"/>
        <v>0</v>
      </c>
      <c r="AC165" s="21"/>
      <c r="AD165" s="47">
        <f t="shared" si="11"/>
        <v>0</v>
      </c>
      <c r="AE165" s="48">
        <f t="shared" si="12"/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410"/>
      <c r="W166" s="412"/>
      <c r="X166" s="450"/>
      <c r="Y166" s="475"/>
      <c r="Z166" s="481"/>
      <c r="AA166" s="19"/>
      <c r="AB166" s="47">
        <f t="shared" si="10"/>
        <v>0</v>
      </c>
      <c r="AC166" s="21"/>
      <c r="AD166" s="47">
        <f t="shared" si="11"/>
        <v>0</v>
      </c>
      <c r="AE166" s="48">
        <f t="shared" si="12"/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410"/>
      <c r="W167" s="412"/>
      <c r="X167" s="450"/>
      <c r="Y167" s="475"/>
      <c r="Z167" s="481"/>
      <c r="AA167" s="19"/>
      <c r="AB167" s="47">
        <f t="shared" si="10"/>
        <v>0</v>
      </c>
      <c r="AC167" s="21"/>
      <c r="AD167" s="47">
        <f t="shared" si="11"/>
        <v>0</v>
      </c>
      <c r="AE167" s="48">
        <f t="shared" si="12"/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410"/>
      <c r="W168" s="412"/>
      <c r="X168" s="450"/>
      <c r="Y168" s="475"/>
      <c r="Z168" s="481"/>
      <c r="AA168" s="19"/>
      <c r="AB168" s="47">
        <f t="shared" si="10"/>
        <v>0</v>
      </c>
      <c r="AC168" s="21"/>
      <c r="AD168" s="47">
        <f t="shared" si="11"/>
        <v>0</v>
      </c>
      <c r="AE168" s="48">
        <f t="shared" si="12"/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410"/>
      <c r="W169" s="412"/>
      <c r="X169" s="450"/>
      <c r="Y169" s="475"/>
      <c r="Z169" s="481"/>
      <c r="AA169" s="19"/>
      <c r="AB169" s="47">
        <f t="shared" si="10"/>
        <v>0</v>
      </c>
      <c r="AC169" s="21"/>
      <c r="AD169" s="47">
        <f t="shared" si="11"/>
        <v>0</v>
      </c>
      <c r="AE169" s="48">
        <f t="shared" si="12"/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410"/>
      <c r="W170" s="412"/>
      <c r="X170" s="450"/>
      <c r="Y170" s="475"/>
      <c r="Z170" s="481"/>
      <c r="AA170" s="19"/>
      <c r="AB170" s="47">
        <f t="shared" si="10"/>
        <v>0</v>
      </c>
      <c r="AC170" s="21"/>
      <c r="AD170" s="47">
        <f t="shared" si="11"/>
        <v>0</v>
      </c>
      <c r="AE170" s="48">
        <f t="shared" si="12"/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410"/>
      <c r="W171" s="412"/>
      <c r="X171" s="450"/>
      <c r="Y171" s="475"/>
      <c r="Z171" s="481"/>
      <c r="AA171" s="19"/>
      <c r="AB171" s="47">
        <f t="shared" si="10"/>
        <v>0</v>
      </c>
      <c r="AC171" s="21"/>
      <c r="AD171" s="47">
        <f t="shared" si="11"/>
        <v>0</v>
      </c>
      <c r="AE171" s="48">
        <f t="shared" si="12"/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410"/>
      <c r="W172" s="412"/>
      <c r="X172" s="450"/>
      <c r="Y172" s="475"/>
      <c r="Z172" s="481"/>
      <c r="AA172" s="19"/>
      <c r="AB172" s="47">
        <f t="shared" si="10"/>
        <v>0</v>
      </c>
      <c r="AC172" s="21"/>
      <c r="AD172" s="47">
        <f t="shared" si="11"/>
        <v>0</v>
      </c>
      <c r="AE172" s="48">
        <f t="shared" si="12"/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410"/>
      <c r="W173" s="412"/>
      <c r="X173" s="450"/>
      <c r="Y173" s="475"/>
      <c r="Z173" s="481"/>
      <c r="AA173" s="19"/>
      <c r="AB173" s="47">
        <f t="shared" si="10"/>
        <v>0</v>
      </c>
      <c r="AC173" s="21"/>
      <c r="AD173" s="47">
        <f t="shared" si="11"/>
        <v>0</v>
      </c>
      <c r="AE173" s="48">
        <f t="shared" si="12"/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410"/>
      <c r="W174" s="412"/>
      <c r="X174" s="450"/>
      <c r="Y174" s="475"/>
      <c r="Z174" s="481"/>
      <c r="AA174" s="19"/>
      <c r="AB174" s="47">
        <f t="shared" si="10"/>
        <v>0</v>
      </c>
      <c r="AC174" s="21"/>
      <c r="AD174" s="47">
        <f t="shared" si="11"/>
        <v>0</v>
      </c>
      <c r="AE174" s="48">
        <f t="shared" si="12"/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410"/>
      <c r="W175" s="412"/>
      <c r="X175" s="450"/>
      <c r="Y175" s="475"/>
      <c r="Z175" s="481"/>
      <c r="AA175" s="19"/>
      <c r="AB175" s="47">
        <f t="shared" si="10"/>
        <v>0</v>
      </c>
      <c r="AC175" s="21"/>
      <c r="AD175" s="47">
        <f t="shared" si="11"/>
        <v>0</v>
      </c>
      <c r="AE175" s="48">
        <f t="shared" si="12"/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410"/>
      <c r="W176" s="412"/>
      <c r="X176" s="450"/>
      <c r="Y176" s="475"/>
      <c r="Z176" s="481"/>
      <c r="AA176" s="19"/>
      <c r="AB176" s="47">
        <f t="shared" si="10"/>
        <v>0</v>
      </c>
      <c r="AC176" s="21"/>
      <c r="AD176" s="47">
        <f t="shared" si="11"/>
        <v>0</v>
      </c>
      <c r="AE176" s="48">
        <f t="shared" si="12"/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410"/>
      <c r="W177" s="412"/>
      <c r="X177" s="450"/>
      <c r="Y177" s="475"/>
      <c r="Z177" s="481"/>
      <c r="AA177" s="19"/>
      <c r="AB177" s="47">
        <f t="shared" si="10"/>
        <v>0</v>
      </c>
      <c r="AC177" s="21"/>
      <c r="AD177" s="47">
        <f t="shared" si="11"/>
        <v>0</v>
      </c>
      <c r="AE177" s="48">
        <f t="shared" si="12"/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410"/>
      <c r="W178" s="412"/>
      <c r="X178" s="450"/>
      <c r="Y178" s="475"/>
      <c r="Z178" s="481"/>
      <c r="AA178" s="19"/>
      <c r="AB178" s="47">
        <f t="shared" si="10"/>
        <v>0</v>
      </c>
      <c r="AC178" s="21"/>
      <c r="AD178" s="47">
        <f t="shared" si="11"/>
        <v>0</v>
      </c>
      <c r="AE178" s="48">
        <f t="shared" si="12"/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410"/>
      <c r="W179" s="412"/>
      <c r="X179" s="450"/>
      <c r="Y179" s="475"/>
      <c r="Z179" s="481"/>
      <c r="AA179" s="19"/>
      <c r="AB179" s="47">
        <f t="shared" si="10"/>
        <v>0</v>
      </c>
      <c r="AC179" s="21"/>
      <c r="AD179" s="47">
        <f t="shared" si="11"/>
        <v>0</v>
      </c>
      <c r="AE179" s="48">
        <f t="shared" si="12"/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410"/>
      <c r="W180" s="412"/>
      <c r="X180" s="450"/>
      <c r="Y180" s="475"/>
      <c r="Z180" s="481"/>
      <c r="AA180" s="19"/>
      <c r="AB180" s="47">
        <f t="shared" si="10"/>
        <v>0</v>
      </c>
      <c r="AC180" s="21"/>
      <c r="AD180" s="47">
        <f t="shared" si="11"/>
        <v>0</v>
      </c>
      <c r="AE180" s="48">
        <f t="shared" si="12"/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410"/>
      <c r="W181" s="412"/>
      <c r="X181" s="450"/>
      <c r="Y181" s="475"/>
      <c r="Z181" s="481"/>
      <c r="AA181" s="19"/>
      <c r="AB181" s="47">
        <f t="shared" si="10"/>
        <v>0</v>
      </c>
      <c r="AC181" s="21"/>
      <c r="AD181" s="47">
        <f t="shared" si="11"/>
        <v>0</v>
      </c>
      <c r="AE181" s="48">
        <f t="shared" si="12"/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410"/>
      <c r="W182" s="412"/>
      <c r="X182" s="450"/>
      <c r="Y182" s="475"/>
      <c r="Z182" s="481"/>
      <c r="AA182" s="19"/>
      <c r="AB182" s="47">
        <f t="shared" si="10"/>
        <v>0</v>
      </c>
      <c r="AC182" s="21"/>
      <c r="AD182" s="47">
        <f t="shared" si="11"/>
        <v>0</v>
      </c>
      <c r="AE182" s="48">
        <f t="shared" si="12"/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411"/>
      <c r="W183" s="412"/>
      <c r="X183" s="450"/>
      <c r="Y183" s="475"/>
      <c r="Z183" s="481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411"/>
      <c r="W184" s="412"/>
      <c r="X184" s="450"/>
      <c r="Y184" s="475"/>
      <c r="Z184" s="481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404"/>
      <c r="W185" s="412"/>
      <c r="X185" s="450"/>
      <c r="Y185" s="476"/>
      <c r="Z185" s="481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404"/>
      <c r="W186" s="412"/>
      <c r="X186" s="450"/>
      <c r="Y186" s="476"/>
      <c r="Z186" s="481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404"/>
      <c r="W187" s="412"/>
      <c r="X187" s="450"/>
      <c r="Y187" s="476"/>
      <c r="Z187" s="481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404"/>
      <c r="W188" s="412"/>
      <c r="X188" s="450"/>
      <c r="Y188" s="476"/>
      <c r="Z188" s="481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404"/>
      <c r="W189" s="412"/>
      <c r="X189" s="450"/>
      <c r="Y189" s="475"/>
      <c r="Z189" s="481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404"/>
      <c r="W190" s="412"/>
      <c r="X190" s="450"/>
      <c r="Y190" s="477"/>
      <c r="Z190" s="481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404"/>
      <c r="W191" s="412"/>
      <c r="X191" s="450"/>
      <c r="Y191" s="475"/>
      <c r="Z191" s="481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404"/>
      <c r="W192" s="412"/>
      <c r="X192" s="450"/>
      <c r="Y192" s="475"/>
      <c r="Z192" s="481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404"/>
      <c r="W193" s="412"/>
      <c r="X193" s="450"/>
      <c r="Y193" s="475"/>
      <c r="Z193" s="481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404"/>
      <c r="W194" s="412"/>
      <c r="X194" s="450"/>
      <c r="Y194" s="475"/>
      <c r="Z194" s="481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404"/>
      <c r="W195" s="412"/>
      <c r="X195" s="450"/>
      <c r="Y195" s="475"/>
      <c r="Z195" s="481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404"/>
      <c r="W196" s="412"/>
      <c r="X196" s="450"/>
      <c r="Y196" s="475"/>
      <c r="Z196" s="481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404"/>
      <c r="W197" s="412"/>
      <c r="X197" s="450"/>
      <c r="Y197" s="478"/>
      <c r="Z197" s="481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404"/>
      <c r="W198" s="412"/>
      <c r="X198" s="450"/>
      <c r="Y198" s="475"/>
      <c r="Z198" s="481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404"/>
      <c r="W199" s="412"/>
      <c r="X199" s="450"/>
      <c r="Y199" s="475"/>
      <c r="Z199" s="481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404"/>
      <c r="W200" s="412"/>
      <c r="X200" s="450"/>
      <c r="Y200" s="475"/>
      <c r="Z200" s="481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404"/>
      <c r="W201" s="412"/>
      <c r="X201" s="450"/>
      <c r="Y201" s="475"/>
      <c r="Z201" s="481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404"/>
      <c r="W202" s="412"/>
      <c r="X202" s="450"/>
      <c r="Y202" s="475"/>
      <c r="Z202" s="481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404"/>
      <c r="W203" s="412"/>
      <c r="X203" s="450"/>
      <c r="Y203" s="478"/>
      <c r="Z203" s="481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404"/>
      <c r="W204" s="412"/>
      <c r="X204" s="450"/>
      <c r="Y204" s="475"/>
      <c r="Z204" s="481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404"/>
      <c r="W205" s="412"/>
      <c r="X205" s="450"/>
      <c r="Y205" s="475"/>
      <c r="Z205" s="481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404"/>
      <c r="W206" s="412"/>
      <c r="X206" s="450"/>
      <c r="Y206" s="475"/>
      <c r="Z206" s="481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404"/>
      <c r="W207" s="412"/>
      <c r="X207" s="450"/>
      <c r="Y207" s="475"/>
      <c r="Z207" s="481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404"/>
      <c r="W208" s="412"/>
      <c r="X208" s="450"/>
      <c r="Y208" s="478"/>
      <c r="Z208" s="481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404"/>
      <c r="W209" s="412"/>
      <c r="X209" s="450"/>
      <c r="Y209" s="475"/>
      <c r="Z209" s="481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404"/>
      <c r="W210" s="412"/>
      <c r="X210" s="450"/>
      <c r="Y210" s="475"/>
      <c r="Z210" s="481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404"/>
      <c r="W211" s="412"/>
      <c r="X211" s="450"/>
      <c r="Y211" s="475"/>
      <c r="Z211" s="481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404"/>
      <c r="W212" s="412"/>
      <c r="X212" s="450"/>
      <c r="Y212" s="475"/>
      <c r="Z212" s="481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404"/>
      <c r="W213" s="412"/>
      <c r="X213" s="450"/>
      <c r="Y213" s="475"/>
      <c r="Z213" s="481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404"/>
      <c r="W214" s="412"/>
      <c r="X214" s="450"/>
      <c r="Y214" s="478"/>
      <c r="Z214" s="481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404"/>
      <c r="W215" s="412"/>
      <c r="X215" s="450"/>
      <c r="Y215" s="475"/>
      <c r="Z215" s="481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404"/>
      <c r="W216" s="412"/>
      <c r="X216" s="450"/>
      <c r="Y216" s="475"/>
      <c r="Z216" s="481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404"/>
      <c r="W217" s="412"/>
      <c r="X217" s="450"/>
      <c r="Y217" s="475"/>
      <c r="Z217" s="481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404"/>
      <c r="W218" s="412"/>
      <c r="X218" s="450"/>
      <c r="Y218" s="475"/>
      <c r="Z218" s="481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404"/>
      <c r="W219" s="412"/>
      <c r="X219" s="450"/>
      <c r="Y219" s="475"/>
      <c r="Z219" s="481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404"/>
      <c r="W220" s="412"/>
      <c r="X220" s="450"/>
      <c r="Y220" s="478"/>
      <c r="Z220" s="481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404"/>
      <c r="W221" s="412"/>
      <c r="X221" s="450"/>
      <c r="Y221" s="475"/>
      <c r="Z221" s="481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404"/>
      <c r="W222" s="412"/>
      <c r="X222" s="450"/>
      <c r="Y222" s="475"/>
      <c r="Z222" s="481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404"/>
      <c r="W223" s="412"/>
      <c r="X223" s="450"/>
      <c r="Y223" s="475"/>
      <c r="Z223" s="481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404"/>
      <c r="W224" s="412"/>
      <c r="X224" s="450"/>
      <c r="Y224" s="475"/>
      <c r="Z224" s="481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404"/>
      <c r="W225" s="412"/>
      <c r="X225" s="450"/>
      <c r="Y225" s="475"/>
      <c r="Z225" s="481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404"/>
      <c r="W226" s="412"/>
      <c r="X226" s="450"/>
      <c r="Y226" s="478"/>
      <c r="Z226" s="481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404"/>
      <c r="W227" s="412"/>
      <c r="X227" s="450"/>
      <c r="Y227" s="475"/>
      <c r="Z227" s="481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404"/>
      <c r="W228" s="412"/>
      <c r="X228" s="450"/>
      <c r="Y228" s="475"/>
      <c r="Z228" s="481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404"/>
      <c r="W229" s="412"/>
      <c r="X229" s="450"/>
      <c r="Y229" s="475"/>
      <c r="Z229" s="481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404"/>
      <c r="W230" s="412"/>
      <c r="X230" s="450"/>
      <c r="Y230" s="475"/>
      <c r="Z230" s="481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404"/>
      <c r="W231" s="412"/>
      <c r="X231" s="450"/>
      <c r="Y231" s="475"/>
      <c r="Z231" s="481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404"/>
      <c r="W232" s="412"/>
      <c r="X232" s="450"/>
      <c r="Y232" s="478"/>
      <c r="Z232" s="481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404"/>
      <c r="W233" s="412"/>
      <c r="X233" s="450"/>
      <c r="Y233" s="475"/>
      <c r="Z233" s="481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404"/>
      <c r="W234" s="412"/>
      <c r="X234" s="450"/>
      <c r="Y234" s="475"/>
      <c r="Z234" s="481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404"/>
      <c r="W235" s="412"/>
      <c r="X235" s="450"/>
      <c r="Y235" s="475"/>
      <c r="Z235" s="481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404"/>
      <c r="W236" s="412"/>
      <c r="X236" s="450"/>
      <c r="Y236" s="475"/>
      <c r="Z236" s="481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404"/>
      <c r="W237" s="412"/>
      <c r="X237" s="450"/>
      <c r="Y237" s="475"/>
      <c r="Z237" s="481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404"/>
      <c r="W238" s="412"/>
      <c r="X238" s="450"/>
      <c r="Y238" s="478"/>
      <c r="Z238" s="481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404"/>
      <c r="W239" s="412"/>
      <c r="X239" s="450"/>
      <c r="Y239" s="475"/>
      <c r="Z239" s="481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404"/>
      <c r="W240" s="412"/>
      <c r="X240" s="450"/>
      <c r="Y240" s="475"/>
      <c r="Z240" s="481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404"/>
      <c r="W241" s="412"/>
      <c r="X241" s="450"/>
      <c r="Y241" s="475"/>
      <c r="Z241" s="481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404"/>
      <c r="W242" s="412"/>
      <c r="X242" s="450"/>
      <c r="Y242" s="475"/>
      <c r="Z242" s="481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404"/>
      <c r="W243" s="412"/>
      <c r="X243" s="450"/>
      <c r="Y243" s="475"/>
      <c r="Z243" s="481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404"/>
      <c r="W244" s="412"/>
      <c r="X244" s="450"/>
      <c r="Y244" s="478"/>
      <c r="Z244" s="481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404"/>
      <c r="W245" s="412"/>
      <c r="X245" s="450"/>
      <c r="Y245" s="475"/>
      <c r="Z245" s="481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404"/>
      <c r="W246" s="412"/>
      <c r="X246" s="450"/>
      <c r="Y246" s="475"/>
      <c r="Z246" s="481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404"/>
      <c r="W247" s="412"/>
      <c r="X247" s="450"/>
      <c r="Y247" s="475"/>
      <c r="Z247" s="481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404"/>
      <c r="W248" s="412"/>
      <c r="X248" s="450"/>
      <c r="Y248" s="475"/>
      <c r="Z248" s="481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404"/>
      <c r="W249" s="412"/>
      <c r="X249" s="450"/>
      <c r="Y249" s="475"/>
      <c r="Z249" s="481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404"/>
      <c r="W250" s="412"/>
      <c r="X250" s="450"/>
      <c r="Y250" s="475"/>
      <c r="Z250" s="481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404"/>
      <c r="W251" s="412"/>
      <c r="X251" s="450"/>
      <c r="Y251" s="475"/>
      <c r="Z251" s="481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404"/>
      <c r="W252" s="412"/>
      <c r="X252" s="450"/>
      <c r="Y252" s="475"/>
      <c r="Z252" s="481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404"/>
      <c r="W253" s="412"/>
      <c r="X253" s="450"/>
      <c r="Y253" s="475"/>
      <c r="Z253" s="481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404"/>
      <c r="W254" s="412"/>
      <c r="X254" s="450"/>
      <c r="Y254" s="475"/>
      <c r="Z254" s="481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404"/>
      <c r="W255" s="412"/>
      <c r="X255" s="450"/>
      <c r="Y255" s="475"/>
      <c r="Z255" s="481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404"/>
      <c r="W256" s="412"/>
      <c r="X256" s="450"/>
      <c r="Y256" s="475"/>
      <c r="Z256" s="481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404"/>
      <c r="W257" s="412"/>
      <c r="X257" s="450"/>
      <c r="Y257" s="475"/>
      <c r="Z257" s="481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404"/>
      <c r="W258" s="412"/>
      <c r="X258" s="450"/>
      <c r="Y258" s="475"/>
      <c r="Z258" s="481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404"/>
      <c r="W259" s="412"/>
      <c r="X259" s="450"/>
      <c r="Y259" s="475"/>
      <c r="Z259" s="481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404"/>
      <c r="W260" s="412"/>
      <c r="X260" s="450"/>
      <c r="Y260" s="475"/>
      <c r="Z260" s="481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404"/>
      <c r="W261" s="412"/>
      <c r="X261" s="450"/>
      <c r="Y261" s="475"/>
      <c r="Z261" s="481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404"/>
      <c r="W262" s="412"/>
      <c r="X262" s="450"/>
      <c r="Y262" s="475"/>
      <c r="Z262" s="481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404"/>
      <c r="W263" s="412"/>
      <c r="X263" s="450"/>
      <c r="Y263" s="475"/>
      <c r="Z263" s="481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404"/>
      <c r="W264" s="412"/>
      <c r="X264" s="450"/>
      <c r="Y264" s="475"/>
      <c r="Z264" s="481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404"/>
      <c r="W265" s="412"/>
      <c r="X265" s="450"/>
      <c r="Y265" s="475"/>
      <c r="Z265" s="481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404"/>
      <c r="W266" s="412"/>
      <c r="X266" s="450"/>
      <c r="Y266" s="475"/>
      <c r="Z266" s="481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404"/>
      <c r="W267" s="412"/>
      <c r="X267" s="450"/>
      <c r="Y267" s="475"/>
      <c r="Z267" s="481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404"/>
      <c r="W268" s="412"/>
      <c r="X268" s="450"/>
      <c r="Y268" s="475"/>
      <c r="Z268" s="481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404"/>
      <c r="W269" s="412"/>
      <c r="X269" s="450"/>
      <c r="Y269" s="475"/>
      <c r="Z269" s="481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404"/>
      <c r="W270" s="412"/>
      <c r="X270" s="450"/>
      <c r="Y270" s="475"/>
      <c r="Z270" s="481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404"/>
      <c r="W271" s="412"/>
      <c r="X271" s="450"/>
      <c r="Y271" s="475"/>
      <c r="Z271" s="481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404"/>
      <c r="W272" s="412"/>
      <c r="X272" s="450"/>
      <c r="Y272" s="475"/>
      <c r="Z272" s="481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404"/>
      <c r="W273" s="412"/>
      <c r="X273" s="450"/>
      <c r="Y273" s="475"/>
      <c r="Z273" s="481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404"/>
      <c r="W274" s="412"/>
      <c r="X274" s="450"/>
      <c r="Y274" s="475"/>
      <c r="Z274" s="481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404"/>
      <c r="W275" s="412"/>
      <c r="X275" s="450"/>
      <c r="Y275" s="475"/>
      <c r="Z275" s="481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404"/>
      <c r="W276" s="412"/>
      <c r="X276" s="450"/>
      <c r="Y276" s="475"/>
      <c r="Z276" s="481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404"/>
      <c r="W277" s="412"/>
      <c r="X277" s="450"/>
      <c r="Y277" s="475"/>
      <c r="Z277" s="481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404"/>
      <c r="W278" s="412"/>
      <c r="X278" s="450"/>
      <c r="Y278" s="475"/>
      <c r="Z278" s="481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404"/>
      <c r="W279" s="412"/>
      <c r="X279" s="450"/>
      <c r="Y279" s="475"/>
      <c r="Z279" s="481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404"/>
      <c r="W280" s="412"/>
      <c r="X280" s="450"/>
      <c r="Y280" s="475"/>
      <c r="Z280" s="481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404"/>
      <c r="W281" s="412"/>
      <c r="X281" s="450"/>
      <c r="Y281" s="475"/>
      <c r="Z281" s="481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404"/>
      <c r="W282" s="412"/>
      <c r="X282" s="450"/>
      <c r="Y282" s="475"/>
      <c r="Z282" s="481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404"/>
      <c r="W283" s="412"/>
      <c r="X283" s="450"/>
      <c r="Y283" s="475"/>
      <c r="Z283" s="481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404"/>
      <c r="W284" s="412"/>
      <c r="X284" s="450"/>
      <c r="Y284" s="475"/>
      <c r="Z284" s="481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404"/>
      <c r="W285" s="412"/>
      <c r="X285" s="450"/>
      <c r="Y285" s="475"/>
      <c r="Z285" s="481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404"/>
      <c r="W286" s="412"/>
      <c r="X286" s="450"/>
      <c r="Y286" s="475"/>
      <c r="Z286" s="481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404"/>
      <c r="W287" s="412"/>
      <c r="X287" s="450"/>
      <c r="Y287" s="475"/>
      <c r="Z287" s="481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404"/>
      <c r="W288" s="412"/>
      <c r="X288" s="450"/>
      <c r="Y288" s="475"/>
      <c r="Z288" s="481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404"/>
      <c r="W289" s="412"/>
      <c r="X289" s="450"/>
      <c r="Y289" s="475"/>
      <c r="Z289" s="481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404"/>
      <c r="W290" s="412"/>
      <c r="X290" s="450"/>
      <c r="Y290" s="475"/>
      <c r="Z290" s="481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404"/>
      <c r="W291" s="412"/>
      <c r="X291" s="450"/>
      <c r="Y291" s="475"/>
      <c r="Z291" s="481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404"/>
      <c r="W292" s="412"/>
      <c r="X292" s="450"/>
      <c r="Y292" s="475"/>
      <c r="Z292" s="481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404"/>
      <c r="W293" s="412"/>
      <c r="X293" s="450"/>
      <c r="Y293" s="475"/>
      <c r="Z293" s="481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404"/>
      <c r="W294" s="412"/>
      <c r="X294" s="450"/>
      <c r="Y294" s="475"/>
      <c r="Z294" s="481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404"/>
      <c r="W295" s="412"/>
      <c r="X295" s="450"/>
      <c r="Y295" s="475"/>
      <c r="Z295" s="481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404"/>
      <c r="W296" s="412"/>
      <c r="X296" s="450"/>
      <c r="Y296" s="475"/>
      <c r="Z296" s="481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404"/>
      <c r="W297" s="412"/>
      <c r="X297" s="450"/>
      <c r="Y297" s="475"/>
      <c r="Z297" s="481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404"/>
      <c r="W298" s="412"/>
      <c r="X298" s="450"/>
      <c r="Y298" s="475"/>
      <c r="Z298" s="481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404"/>
      <c r="W299" s="412"/>
      <c r="X299" s="450"/>
      <c r="Y299" s="475"/>
      <c r="Z299" s="481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404"/>
      <c r="W300" s="412"/>
      <c r="X300" s="450"/>
      <c r="Y300" s="475"/>
      <c r="Z300" s="481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404"/>
      <c r="W301" s="412"/>
      <c r="X301" s="450"/>
      <c r="Y301" s="475"/>
      <c r="Z301" s="481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404"/>
      <c r="W302" s="412"/>
      <c r="X302" s="450"/>
      <c r="Y302" s="475"/>
      <c r="Z302" s="481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404"/>
      <c r="W303" s="412"/>
      <c r="X303" s="450"/>
      <c r="Y303" s="475"/>
      <c r="Z303" s="481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404"/>
      <c r="W304" s="412"/>
      <c r="X304" s="450"/>
      <c r="Y304" s="475"/>
      <c r="Z304" s="481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404"/>
      <c r="W305" s="412"/>
      <c r="X305" s="450"/>
      <c r="Y305" s="475"/>
      <c r="Z305" s="481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404"/>
      <c r="W306" s="412"/>
      <c r="X306" s="450"/>
      <c r="Y306" s="475"/>
      <c r="Z306" s="481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404"/>
      <c r="W307" s="412"/>
      <c r="X307" s="450"/>
      <c r="Y307" s="475"/>
      <c r="Z307" s="481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404"/>
      <c r="W308" s="412"/>
      <c r="X308" s="450"/>
      <c r="Y308" s="475"/>
      <c r="Z308" s="481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404"/>
      <c r="W309" s="412"/>
      <c r="X309" s="450"/>
      <c r="Y309" s="475"/>
      <c r="Z309" s="481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404"/>
      <c r="W310" s="412"/>
      <c r="X310" s="450"/>
      <c r="Y310" s="475"/>
      <c r="Z310" s="481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404"/>
      <c r="W311" s="412"/>
      <c r="X311" s="450"/>
      <c r="Y311" s="475"/>
      <c r="Z311" s="481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404"/>
      <c r="W312" s="412"/>
      <c r="X312" s="450"/>
      <c r="Y312" s="475"/>
      <c r="Z312" s="481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404"/>
      <c r="W313" s="412"/>
      <c r="X313" s="450"/>
      <c r="Y313" s="475"/>
      <c r="Z313" s="481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404"/>
      <c r="W314" s="412"/>
      <c r="X314" s="450"/>
      <c r="Y314" s="475"/>
      <c r="Z314" s="481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404"/>
      <c r="W315" s="412"/>
      <c r="X315" s="450"/>
      <c r="Y315" s="475"/>
      <c r="Z315" s="481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404"/>
      <c r="W316" s="412"/>
      <c r="X316" s="450"/>
      <c r="Y316" s="475"/>
      <c r="Z316" s="481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404"/>
      <c r="W317" s="412"/>
      <c r="X317" s="450"/>
      <c r="Y317" s="475"/>
      <c r="Z317" s="481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404"/>
      <c r="W318" s="412"/>
      <c r="X318" s="450"/>
      <c r="Y318" s="475"/>
      <c r="Z318" s="481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404"/>
      <c r="W319" s="412"/>
      <c r="X319" s="450"/>
      <c r="Y319" s="475"/>
      <c r="Z319" s="481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404"/>
      <c r="W320" s="412"/>
      <c r="X320" s="450"/>
      <c r="Y320" s="475"/>
      <c r="Z320" s="481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404"/>
      <c r="W321" s="412"/>
      <c r="X321" s="450"/>
      <c r="Y321" s="475"/>
      <c r="Z321" s="481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404"/>
      <c r="W322" s="412"/>
      <c r="X322" s="450"/>
      <c r="Y322" s="475"/>
      <c r="Z322" s="481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404"/>
      <c r="W323" s="412"/>
      <c r="X323" s="450"/>
      <c r="Y323" s="475"/>
      <c r="Z323" s="481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404"/>
      <c r="W324" s="412"/>
      <c r="X324" s="450"/>
      <c r="Y324" s="475"/>
      <c r="Z324" s="481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404"/>
      <c r="W325" s="412"/>
      <c r="X325" s="450"/>
      <c r="Y325" s="475"/>
      <c r="Z325" s="481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404"/>
      <c r="W326" s="412"/>
      <c r="X326" s="450"/>
      <c r="Y326" s="475"/>
      <c r="Z326" s="481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404"/>
      <c r="W327" s="412"/>
      <c r="X327" s="450"/>
      <c r="Y327" s="475"/>
      <c r="Z327" s="481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404"/>
      <c r="W328" s="412"/>
      <c r="X328" s="450"/>
      <c r="Y328" s="475"/>
      <c r="Z328" s="481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404"/>
      <c r="W329" s="412"/>
      <c r="X329" s="450"/>
      <c r="Y329" s="475"/>
      <c r="Z329" s="481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404"/>
      <c r="W330" s="412"/>
      <c r="X330" s="450"/>
      <c r="Y330" s="475"/>
      <c r="Z330" s="481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404"/>
      <c r="W331" s="412"/>
      <c r="X331" s="450"/>
      <c r="Y331" s="475"/>
      <c r="Z331" s="481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404"/>
      <c r="W332" s="412"/>
      <c r="X332" s="450"/>
      <c r="Y332" s="475"/>
      <c r="Z332" s="481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404"/>
      <c r="W333" s="412"/>
      <c r="X333" s="450"/>
      <c r="Y333" s="475"/>
      <c r="Z333" s="481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404"/>
      <c r="W334" s="412"/>
      <c r="X334" s="450"/>
      <c r="Y334" s="475"/>
      <c r="Z334" s="481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404"/>
      <c r="W335" s="412"/>
      <c r="X335" s="450"/>
      <c r="Y335" s="475"/>
      <c r="Z335" s="481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404"/>
      <c r="W336" s="412"/>
      <c r="X336" s="450"/>
      <c r="Y336" s="475"/>
      <c r="Z336" s="481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404"/>
      <c r="W337" s="412"/>
      <c r="X337" s="450"/>
      <c r="Y337" s="475"/>
      <c r="Z337" s="481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404"/>
      <c r="W338" s="412"/>
      <c r="X338" s="450"/>
      <c r="Y338" s="475"/>
      <c r="Z338" s="481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404"/>
      <c r="W339" s="412"/>
      <c r="X339" s="450"/>
      <c r="Y339" s="475"/>
      <c r="Z339" s="481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404"/>
      <c r="W340" s="412"/>
      <c r="X340" s="450"/>
      <c r="Y340" s="475"/>
      <c r="Z340" s="481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404"/>
      <c r="W341" s="412"/>
      <c r="X341" s="450"/>
      <c r="Y341" s="475"/>
      <c r="Z341" s="481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404"/>
      <c r="W342" s="412"/>
      <c r="X342" s="450"/>
      <c r="Y342" s="475"/>
      <c r="Z342" s="481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404"/>
      <c r="W343" s="412"/>
      <c r="X343" s="450"/>
      <c r="Y343" s="475"/>
      <c r="Z343" s="481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404"/>
      <c r="W344" s="412"/>
      <c r="X344" s="450"/>
      <c r="Y344" s="475"/>
      <c r="Z344" s="481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404"/>
      <c r="W345" s="412"/>
      <c r="X345" s="450"/>
      <c r="Y345" s="475"/>
      <c r="Z345" s="481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404"/>
      <c r="W346" s="412"/>
      <c r="X346" s="450"/>
      <c r="Y346" s="475"/>
      <c r="Z346" s="481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404"/>
      <c r="W347" s="412"/>
      <c r="X347" s="450"/>
      <c r="Y347" s="475"/>
      <c r="Z347" s="481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404"/>
      <c r="W348" s="412"/>
      <c r="X348" s="450"/>
      <c r="Y348" s="475"/>
      <c r="Z348" s="481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404"/>
      <c r="W349" s="412"/>
      <c r="X349" s="450"/>
      <c r="Y349" s="475"/>
      <c r="Z349" s="481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404"/>
      <c r="W350" s="412"/>
      <c r="X350" s="450"/>
      <c r="Y350" s="475"/>
      <c r="Z350" s="481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404"/>
      <c r="W351" s="412"/>
      <c r="X351" s="450"/>
      <c r="Y351" s="475"/>
      <c r="Z351" s="481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404"/>
      <c r="W352" s="412"/>
      <c r="X352" s="450"/>
      <c r="Y352" s="475"/>
      <c r="Z352" s="481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404"/>
      <c r="W353" s="412"/>
      <c r="X353" s="450"/>
      <c r="Y353" s="475"/>
      <c r="Z353" s="481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404"/>
      <c r="W354" s="412"/>
      <c r="X354" s="450"/>
      <c r="Y354" s="475"/>
      <c r="Z354" s="481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404"/>
      <c r="W355" s="412"/>
      <c r="X355" s="450"/>
      <c r="Y355" s="475"/>
      <c r="Z355" s="481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404"/>
      <c r="W356" s="412"/>
      <c r="X356" s="450"/>
      <c r="Y356" s="475"/>
      <c r="Z356" s="481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404"/>
      <c r="W357" s="412"/>
      <c r="X357" s="450"/>
      <c r="Y357" s="475"/>
      <c r="Z357" s="481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404"/>
      <c r="W358" s="412"/>
      <c r="X358" s="450"/>
      <c r="Y358" s="475"/>
      <c r="Z358" s="481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404"/>
      <c r="W359" s="412"/>
      <c r="X359" s="450"/>
      <c r="Y359" s="475"/>
      <c r="Z359" s="481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404"/>
      <c r="W360" s="412"/>
      <c r="X360" s="450"/>
      <c r="Y360" s="475"/>
      <c r="Z360" s="481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404"/>
      <c r="W361" s="412"/>
      <c r="X361" s="450"/>
      <c r="Y361" s="475"/>
      <c r="Z361" s="481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404"/>
      <c r="W362" s="412"/>
      <c r="X362" s="450"/>
      <c r="Y362" s="475"/>
      <c r="Z362" s="481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404"/>
      <c r="W363" s="412"/>
      <c r="X363" s="450"/>
      <c r="Y363" s="475"/>
      <c r="Z363" s="481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404"/>
      <c r="W364" s="412"/>
      <c r="X364" s="450"/>
      <c r="Y364" s="475"/>
      <c r="Z364" s="481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404"/>
      <c r="W365" s="412"/>
      <c r="X365" s="450"/>
      <c r="Y365" s="475"/>
      <c r="Z365" s="481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404"/>
      <c r="W366" s="412"/>
      <c r="X366" s="450"/>
      <c r="Y366" s="475"/>
      <c r="Z366" s="481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404"/>
      <c r="W367" s="412"/>
      <c r="X367" s="450"/>
      <c r="Y367" s="475"/>
      <c r="Z367" s="481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404"/>
      <c r="W368" s="412"/>
      <c r="X368" s="450"/>
      <c r="Y368" s="475"/>
      <c r="Z368" s="481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404"/>
      <c r="W369" s="412"/>
      <c r="X369" s="450"/>
      <c r="Y369" s="475"/>
      <c r="Z369" s="481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404"/>
      <c r="W370" s="412"/>
      <c r="X370" s="450"/>
      <c r="Y370" s="475"/>
      <c r="Z370" s="481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404"/>
      <c r="W371" s="412"/>
      <c r="X371" s="450"/>
      <c r="Y371" s="475"/>
      <c r="Z371" s="481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404"/>
      <c r="W372" s="412"/>
      <c r="X372" s="450"/>
      <c r="Y372" s="475"/>
      <c r="Z372" s="481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404"/>
      <c r="W373" s="412"/>
      <c r="X373" s="450"/>
      <c r="Y373" s="475"/>
      <c r="Z373" s="481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404"/>
      <c r="W374" s="412"/>
      <c r="X374" s="450"/>
      <c r="Y374" s="475"/>
      <c r="Z374" s="481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404"/>
      <c r="W375" s="412"/>
      <c r="X375" s="450"/>
      <c r="Y375" s="475"/>
      <c r="Z375" s="481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404"/>
      <c r="W376" s="412"/>
      <c r="X376" s="450"/>
      <c r="Y376" s="475"/>
      <c r="Z376" s="481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404"/>
      <c r="W377" s="412"/>
      <c r="X377" s="450"/>
      <c r="Y377" s="475"/>
      <c r="Z377" s="481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404"/>
      <c r="W378" s="412"/>
      <c r="X378" s="450"/>
      <c r="Y378" s="475"/>
      <c r="Z378" s="481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404"/>
      <c r="W379" s="412"/>
      <c r="X379" s="450"/>
      <c r="Y379" s="475"/>
      <c r="Z379" s="481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404"/>
      <c r="W380" s="412"/>
      <c r="X380" s="450"/>
      <c r="Y380" s="475"/>
      <c r="Z380" s="481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404"/>
      <c r="W381" s="412"/>
      <c r="X381" s="450"/>
      <c r="Y381" s="475"/>
      <c r="Z381" s="481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404"/>
      <c r="W382" s="412"/>
      <c r="X382" s="450"/>
      <c r="Y382" s="475"/>
      <c r="Z382" s="481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404"/>
      <c r="W383" s="412"/>
      <c r="X383" s="450"/>
      <c r="Y383" s="475"/>
      <c r="Z383" s="481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404"/>
      <c r="W384" s="412"/>
      <c r="X384" s="450"/>
      <c r="Y384" s="475"/>
      <c r="Z384" s="481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404"/>
      <c r="W385" s="412"/>
      <c r="X385" s="450"/>
      <c r="Y385" s="475"/>
      <c r="Z385" s="481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404"/>
      <c r="W386" s="412"/>
      <c r="X386" s="450"/>
      <c r="Y386" s="475"/>
      <c r="Z386" s="481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404"/>
      <c r="W387" s="412"/>
      <c r="X387" s="450"/>
      <c r="Y387" s="475"/>
      <c r="Z387" s="481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404"/>
      <c r="W388" s="412"/>
      <c r="X388" s="450"/>
      <c r="Y388" s="475"/>
      <c r="Z388" s="481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404"/>
      <c r="W389" s="412"/>
      <c r="X389" s="450"/>
      <c r="Y389" s="475"/>
      <c r="Z389" s="481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404"/>
      <c r="W390" s="412"/>
      <c r="X390" s="450"/>
      <c r="Y390" s="479"/>
      <c r="Z390" s="481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404"/>
      <c r="W391" s="412"/>
      <c r="X391" s="450"/>
      <c r="Y391" s="479"/>
      <c r="Z391" s="481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404"/>
      <c r="W392" s="412"/>
      <c r="X392" s="450"/>
      <c r="Y392" s="479"/>
      <c r="Z392" s="481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404"/>
      <c r="W393" s="412"/>
      <c r="X393" s="450"/>
      <c r="Y393" s="479"/>
      <c r="Z393" s="481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404"/>
      <c r="W394" s="412"/>
      <c r="X394" s="450"/>
      <c r="Y394" s="479"/>
      <c r="Z394" s="481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404"/>
      <c r="W395" s="412"/>
      <c r="X395" s="450"/>
      <c r="Y395" s="479"/>
      <c r="Z395" s="481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404"/>
      <c r="W396" s="412"/>
      <c r="X396" s="450"/>
      <c r="Y396" s="479"/>
      <c r="Z396" s="481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404"/>
      <c r="W397" s="412"/>
      <c r="X397" s="450"/>
      <c r="Y397" s="479"/>
      <c r="Z397" s="481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404"/>
      <c r="W398" s="412"/>
      <c r="X398" s="450"/>
      <c r="Y398" s="479"/>
      <c r="Z398" s="481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404"/>
      <c r="W399" s="412"/>
      <c r="X399" s="450"/>
      <c r="Y399" s="479"/>
      <c r="Z399" s="481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404"/>
      <c r="W400" s="412"/>
      <c r="X400" s="450"/>
      <c r="Y400" s="479"/>
      <c r="Z400" s="481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404"/>
      <c r="W401" s="412"/>
      <c r="X401" s="450"/>
      <c r="Y401" s="479"/>
      <c r="Z401" s="481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404"/>
      <c r="W402" s="412"/>
      <c r="X402" s="450"/>
      <c r="Y402" s="479"/>
      <c r="Z402" s="481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404"/>
      <c r="W403" s="412"/>
      <c r="X403" s="450"/>
      <c r="Y403" s="479"/>
      <c r="Z403" s="481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404"/>
      <c r="W404" s="412"/>
      <c r="X404" s="450"/>
      <c r="Y404" s="479"/>
      <c r="Z404" s="481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404"/>
      <c r="W405" s="412"/>
      <c r="X405" s="450"/>
      <c r="Y405" s="479"/>
      <c r="Z405" s="481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404"/>
      <c r="W406" s="412"/>
      <c r="X406" s="450"/>
      <c r="Y406" s="479"/>
      <c r="Z406" s="481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404"/>
      <c r="W407" s="412"/>
      <c r="X407" s="450"/>
      <c r="Y407" s="479"/>
      <c r="Z407" s="481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404"/>
      <c r="W408" s="412"/>
      <c r="X408" s="450"/>
      <c r="Y408" s="479"/>
      <c r="Z408" s="481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404"/>
      <c r="W409" s="412"/>
      <c r="X409" s="450"/>
      <c r="Y409" s="479"/>
      <c r="Z409" s="481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404"/>
      <c r="W410" s="412"/>
      <c r="X410" s="450"/>
      <c r="Y410" s="479"/>
      <c r="Z410" s="481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404"/>
      <c r="W411" s="412"/>
      <c r="X411" s="450"/>
      <c r="Y411" s="479"/>
      <c r="Z411" s="481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404"/>
      <c r="W412" s="412"/>
      <c r="X412" s="450"/>
      <c r="Y412" s="479"/>
      <c r="Z412" s="481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404"/>
      <c r="W413" s="412"/>
      <c r="X413" s="450"/>
      <c r="Y413" s="479"/>
      <c r="Z413" s="481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404"/>
      <c r="W414" s="412"/>
      <c r="X414" s="450"/>
      <c r="Y414" s="479"/>
      <c r="Z414" s="481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404"/>
      <c r="W415" s="412"/>
      <c r="X415" s="450"/>
      <c r="Y415" s="479"/>
      <c r="Z415" s="481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404"/>
      <c r="W416" s="412"/>
      <c r="X416" s="450"/>
      <c r="Y416" s="479"/>
      <c r="Z416" s="481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404"/>
      <c r="W417" s="412"/>
      <c r="X417" s="450"/>
      <c r="Y417" s="479"/>
      <c r="Z417" s="481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404"/>
      <c r="W418" s="412"/>
      <c r="X418" s="450"/>
      <c r="Y418" s="479"/>
      <c r="Z418" s="481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404"/>
      <c r="W419" s="412"/>
      <c r="X419" s="450"/>
      <c r="Y419" s="479"/>
      <c r="Z419" s="481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404"/>
      <c r="W420" s="412"/>
      <c r="X420" s="450"/>
      <c r="Y420" s="479"/>
      <c r="Z420" s="481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404"/>
      <c r="W421" s="412"/>
      <c r="X421" s="450"/>
      <c r="Y421" s="479"/>
      <c r="Z421" s="481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404"/>
      <c r="W422" s="412"/>
      <c r="X422" s="450"/>
      <c r="Y422" s="479"/>
      <c r="Z422" s="481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404"/>
      <c r="W423" s="412"/>
      <c r="X423" s="450"/>
      <c r="Y423" s="479"/>
      <c r="Z423" s="481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404"/>
      <c r="W424" s="412"/>
      <c r="X424" s="450"/>
      <c r="Y424" s="479"/>
      <c r="Z424" s="481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404"/>
      <c r="W425" s="412"/>
      <c r="X425" s="450"/>
      <c r="Y425" s="479"/>
      <c r="Z425" s="481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404"/>
      <c r="W426" s="412"/>
      <c r="X426" s="450"/>
      <c r="Y426" s="479"/>
      <c r="Z426" s="481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404"/>
      <c r="W427" s="412"/>
      <c r="X427" s="450"/>
      <c r="Y427" s="479"/>
      <c r="Z427" s="481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404"/>
      <c r="W428" s="412"/>
      <c r="X428" s="450"/>
      <c r="Y428" s="479"/>
      <c r="Z428" s="481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404"/>
      <c r="W429" s="412"/>
      <c r="X429" s="450"/>
      <c r="Y429" s="479"/>
      <c r="Z429" s="481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404"/>
      <c r="W430" s="412"/>
      <c r="X430" s="450"/>
      <c r="Y430" s="479"/>
      <c r="Z430" s="481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404"/>
      <c r="W431" s="412"/>
      <c r="X431" s="450"/>
      <c r="Y431" s="479"/>
      <c r="Z431" s="481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404"/>
      <c r="W432" s="412"/>
      <c r="X432" s="450"/>
      <c r="Y432" s="479"/>
      <c r="Z432" s="481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404"/>
      <c r="W433" s="412"/>
      <c r="X433" s="450"/>
      <c r="Y433" s="479"/>
      <c r="Z433" s="481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404"/>
      <c r="W434" s="412"/>
      <c r="X434" s="450"/>
      <c r="Y434" s="479"/>
      <c r="Z434" s="481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404"/>
      <c r="W435" s="412"/>
      <c r="X435" s="450"/>
      <c r="Y435" s="479"/>
      <c r="Z435" s="481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404"/>
      <c r="W436" s="412"/>
      <c r="X436" s="450"/>
      <c r="Y436" s="479"/>
      <c r="Z436" s="481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404"/>
      <c r="W437" s="412"/>
      <c r="X437" s="450"/>
      <c r="Y437" s="479"/>
      <c r="Z437" s="481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404"/>
      <c r="W438" s="412"/>
      <c r="X438" s="450"/>
      <c r="Y438" s="479"/>
      <c r="Z438" s="481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404"/>
      <c r="W439" s="412"/>
      <c r="X439" s="450"/>
      <c r="Y439" s="479"/>
      <c r="Z439" s="481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404"/>
      <c r="W440" s="412"/>
      <c r="X440" s="450"/>
      <c r="Y440" s="479"/>
      <c r="Z440" s="481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404"/>
      <c r="W441" s="412"/>
      <c r="X441" s="450"/>
      <c r="Y441" s="479"/>
      <c r="Z441" s="481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404"/>
      <c r="W442" s="412"/>
      <c r="X442" s="450"/>
      <c r="Y442" s="479"/>
      <c r="Z442" s="481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404"/>
      <c r="W443" s="412"/>
      <c r="X443" s="450"/>
      <c r="Y443" s="479"/>
      <c r="Z443" s="481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404"/>
      <c r="W444" s="412"/>
      <c r="X444" s="450"/>
      <c r="Y444" s="479"/>
      <c r="Z444" s="481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404"/>
      <c r="W445" s="412"/>
      <c r="X445" s="450"/>
      <c r="Y445" s="479"/>
      <c r="Z445" s="481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404"/>
      <c r="W446" s="412"/>
      <c r="X446" s="450"/>
      <c r="Y446" s="479"/>
      <c r="Z446" s="481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404"/>
      <c r="W447" s="412"/>
      <c r="X447" s="450"/>
      <c r="Y447" s="479"/>
      <c r="Z447" s="481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404"/>
      <c r="W448" s="412"/>
      <c r="X448" s="450"/>
      <c r="Y448" s="479"/>
      <c r="Z448" s="481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404"/>
      <c r="W449" s="412"/>
      <c r="X449" s="450"/>
      <c r="Y449" s="479"/>
      <c r="Z449" s="481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404"/>
      <c r="W450" s="412"/>
      <c r="X450" s="450"/>
      <c r="Y450" s="479"/>
      <c r="Z450" s="481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404"/>
      <c r="W451" s="412"/>
      <c r="X451" s="450"/>
      <c r="Y451" s="479"/>
      <c r="Z451" s="481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404"/>
      <c r="W452" s="412"/>
      <c r="X452" s="450"/>
      <c r="Y452" s="479"/>
      <c r="Z452" s="481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404"/>
      <c r="W453" s="412"/>
      <c r="X453" s="450"/>
      <c r="Y453" s="479"/>
      <c r="Z453" s="481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404"/>
      <c r="W454" s="412"/>
      <c r="X454" s="450"/>
      <c r="Y454" s="479"/>
      <c r="Z454" s="481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404"/>
      <c r="W455" s="412"/>
      <c r="X455" s="450"/>
      <c r="Y455" s="479"/>
      <c r="Z455" s="481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404"/>
      <c r="W456" s="412"/>
      <c r="X456" s="450"/>
      <c r="Y456" s="479"/>
      <c r="Z456" s="481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404"/>
      <c r="W457" s="412"/>
      <c r="X457" s="450"/>
      <c r="Y457" s="479"/>
      <c r="Z457" s="481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404"/>
      <c r="W458" s="412"/>
      <c r="X458" s="450"/>
      <c r="Y458" s="479"/>
      <c r="Z458" s="481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404"/>
      <c r="W459" s="412"/>
      <c r="X459" s="450"/>
      <c r="Y459" s="479"/>
      <c r="Z459" s="481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404"/>
      <c r="W460" s="412"/>
      <c r="X460" s="450"/>
      <c r="Y460" s="479"/>
      <c r="Z460" s="481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404"/>
      <c r="W461" s="412"/>
      <c r="X461" s="450"/>
      <c r="Y461" s="479"/>
      <c r="Z461" s="481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404"/>
      <c r="W462" s="412"/>
      <c r="X462" s="450"/>
      <c r="Y462" s="479"/>
      <c r="Z462" s="481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404"/>
      <c r="W463" s="412"/>
      <c r="X463" s="450"/>
      <c r="Y463" s="479"/>
      <c r="Z463" s="481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404"/>
      <c r="W464" s="412"/>
      <c r="X464" s="450"/>
      <c r="Y464" s="479"/>
      <c r="Z464" s="481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404"/>
      <c r="W465" s="412"/>
      <c r="X465" s="450"/>
      <c r="Y465" s="479"/>
      <c r="Z465" s="481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404"/>
      <c r="W466" s="412"/>
      <c r="X466" s="450"/>
      <c r="Y466" s="479"/>
      <c r="Z466" s="481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404"/>
      <c r="W467" s="412"/>
      <c r="X467" s="450"/>
      <c r="Y467" s="479"/>
      <c r="Z467" s="481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404"/>
      <c r="W468" s="412"/>
      <c r="X468" s="450"/>
      <c r="Y468" s="479"/>
      <c r="Z468" s="481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404"/>
      <c r="W469" s="412"/>
      <c r="X469" s="450"/>
      <c r="Y469" s="479"/>
      <c r="Z469" s="481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404"/>
      <c r="W470" s="412"/>
      <c r="X470" s="450"/>
      <c r="Y470" s="479"/>
      <c r="Z470" s="481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404"/>
      <c r="W471" s="412"/>
      <c r="X471" s="450"/>
      <c r="Y471" s="479"/>
      <c r="Z471" s="481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404"/>
      <c r="W472" s="412"/>
      <c r="X472" s="450"/>
      <c r="Y472" s="479"/>
      <c r="Z472" s="481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404"/>
      <c r="W473" s="412"/>
      <c r="X473" s="450"/>
      <c r="Y473" s="479"/>
      <c r="Z473" s="481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404"/>
      <c r="W474" s="412"/>
      <c r="X474" s="450"/>
      <c r="Y474" s="479"/>
      <c r="Z474" s="481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404"/>
      <c r="W475" s="412"/>
      <c r="X475" s="450"/>
      <c r="Y475" s="479"/>
      <c r="Z475" s="481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404"/>
      <c r="W476" s="412"/>
      <c r="X476" s="450"/>
      <c r="Y476" s="479"/>
      <c r="Z476" s="481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404"/>
      <c r="W477" s="412"/>
      <c r="X477" s="450"/>
      <c r="Y477" s="479"/>
      <c r="Z477" s="481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404"/>
      <c r="W478" s="412"/>
      <c r="X478" s="450"/>
      <c r="Y478" s="479"/>
      <c r="Z478" s="481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404"/>
      <c r="W479" s="412"/>
      <c r="X479" s="450"/>
      <c r="Y479" s="479"/>
      <c r="Z479" s="481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404"/>
      <c r="W480" s="412"/>
      <c r="X480" s="450"/>
      <c r="Y480" s="479"/>
      <c r="Z480" s="481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404"/>
      <c r="W481" s="412"/>
      <c r="X481" s="450"/>
      <c r="Y481" s="479"/>
      <c r="Z481" s="481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404"/>
      <c r="W482" s="412"/>
      <c r="X482" s="450"/>
      <c r="Y482" s="479"/>
      <c r="Z482" s="481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404"/>
      <c r="W483" s="412"/>
      <c r="X483" s="450"/>
      <c r="Y483" s="479"/>
      <c r="Z483" s="481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404"/>
      <c r="W484" s="412"/>
      <c r="X484" s="450"/>
      <c r="Y484" s="479"/>
      <c r="Z484" s="481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404"/>
      <c r="W485" s="412"/>
      <c r="X485" s="450"/>
      <c r="Y485" s="479"/>
      <c r="Z485" s="481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404"/>
      <c r="W486" s="412"/>
      <c r="X486" s="450"/>
      <c r="Y486" s="479"/>
      <c r="Z486" s="481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404"/>
      <c r="W487" s="412"/>
      <c r="X487" s="450"/>
      <c r="Y487" s="479"/>
      <c r="Z487" s="481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404"/>
      <c r="W488" s="412"/>
      <c r="X488" s="450"/>
      <c r="Y488" s="479"/>
      <c r="Z488" s="481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404"/>
      <c r="W489" s="412"/>
      <c r="X489" s="450"/>
      <c r="Y489" s="479"/>
      <c r="Z489" s="481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404"/>
      <c r="W490" s="412"/>
      <c r="X490" s="450"/>
      <c r="Y490" s="479"/>
      <c r="Z490" s="481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404"/>
      <c r="W491" s="412"/>
      <c r="X491" s="450"/>
      <c r="Y491" s="479"/>
      <c r="Z491" s="481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404"/>
      <c r="W492" s="412"/>
      <c r="X492" s="450"/>
      <c r="Y492" s="479"/>
      <c r="Z492" s="481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404"/>
      <c r="W493" s="412"/>
      <c r="X493" s="450"/>
      <c r="Y493" s="479"/>
      <c r="Z493" s="481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404"/>
      <c r="W494" s="412"/>
      <c r="X494" s="450"/>
      <c r="Y494" s="479"/>
      <c r="Z494" s="481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404"/>
      <c r="W495" s="412"/>
      <c r="X495" s="450"/>
      <c r="Y495" s="479"/>
      <c r="Z495" s="481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404"/>
      <c r="W496" s="412"/>
      <c r="X496" s="450"/>
      <c r="Y496" s="479"/>
      <c r="Z496" s="481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404"/>
      <c r="W497" s="412"/>
      <c r="X497" s="450"/>
      <c r="Y497" s="479"/>
      <c r="Z497" s="481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404"/>
      <c r="W498" s="412"/>
      <c r="X498" s="450"/>
      <c r="Y498" s="479"/>
      <c r="Z498" s="481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404"/>
      <c r="W499" s="412"/>
      <c r="X499" s="450"/>
      <c r="Y499" s="479"/>
      <c r="Z499" s="481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404"/>
      <c r="W500" s="412"/>
      <c r="X500" s="450"/>
      <c r="Y500" s="479"/>
      <c r="Z500" s="481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404"/>
      <c r="W501" s="412"/>
      <c r="X501" s="450"/>
      <c r="Y501" s="479"/>
      <c r="Z501" s="481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404"/>
      <c r="W502" s="412"/>
      <c r="X502" s="450"/>
      <c r="Y502" s="479"/>
      <c r="Z502" s="481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404"/>
      <c r="W503" s="412"/>
      <c r="X503" s="450"/>
      <c r="Y503" s="479"/>
      <c r="Z503" s="481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404"/>
      <c r="W504" s="412"/>
      <c r="X504" s="450"/>
      <c r="Y504" s="479"/>
      <c r="Z504" s="481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404"/>
      <c r="W505" s="412"/>
      <c r="X505" s="450"/>
      <c r="Y505" s="479"/>
      <c r="Z505" s="481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404"/>
      <c r="W506" s="412"/>
      <c r="X506" s="450"/>
      <c r="Y506" s="479"/>
      <c r="Z506" s="481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404"/>
      <c r="W507" s="412"/>
      <c r="X507" s="450"/>
      <c r="Y507" s="479"/>
      <c r="Z507" s="481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404"/>
      <c r="W508" s="412"/>
      <c r="X508" s="450"/>
      <c r="Y508" s="479"/>
      <c r="Z508" s="481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404"/>
      <c r="W509" s="412"/>
      <c r="X509" s="450"/>
      <c r="Y509" s="479"/>
      <c r="Z509" s="481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404"/>
      <c r="W510" s="412"/>
      <c r="X510" s="450"/>
      <c r="Y510" s="479"/>
      <c r="Z510" s="481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404"/>
      <c r="W511" s="412"/>
      <c r="X511" s="450"/>
      <c r="Y511" s="479"/>
      <c r="Z511" s="481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404"/>
      <c r="W512" s="412"/>
      <c r="X512" s="450"/>
      <c r="Y512" s="479"/>
      <c r="Z512" s="481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404"/>
      <c r="W513" s="412"/>
      <c r="X513" s="450"/>
      <c r="Y513" s="479"/>
      <c r="Z513" s="481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404"/>
      <c r="W514" s="412"/>
      <c r="X514" s="450"/>
      <c r="Y514" s="479"/>
      <c r="Z514" s="481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404"/>
      <c r="W515" s="412"/>
      <c r="X515" s="450"/>
      <c r="Y515" s="479"/>
      <c r="Z515" s="481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404"/>
      <c r="W516" s="412"/>
      <c r="X516" s="450"/>
      <c r="Y516" s="479"/>
      <c r="Z516" s="481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404"/>
      <c r="W517" s="412"/>
      <c r="X517" s="450"/>
      <c r="Y517" s="479"/>
      <c r="Z517" s="481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404"/>
      <c r="W518" s="412"/>
      <c r="X518" s="450"/>
      <c r="Y518" s="479"/>
      <c r="Z518" s="481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404"/>
      <c r="W519" s="412"/>
      <c r="X519" s="450"/>
      <c r="Y519" s="479"/>
      <c r="Z519" s="481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404"/>
      <c r="W520" s="412"/>
      <c r="X520" s="450"/>
      <c r="Y520" s="479"/>
      <c r="Z520" s="481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404"/>
      <c r="W521" s="412"/>
      <c r="X521" s="450"/>
      <c r="Y521" s="479"/>
      <c r="Z521" s="481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404"/>
      <c r="W522" s="412"/>
      <c r="X522" s="450"/>
      <c r="Y522" s="479"/>
      <c r="Z522" s="481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404"/>
      <c r="W523" s="412"/>
      <c r="X523" s="450"/>
      <c r="Y523" s="479"/>
      <c r="Z523" s="481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404"/>
      <c r="W524" s="412"/>
      <c r="X524" s="450"/>
      <c r="Y524" s="479"/>
      <c r="Z524" s="481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404"/>
      <c r="W525" s="412"/>
      <c r="X525" s="450"/>
      <c r="Y525" s="479"/>
      <c r="Z525" s="481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404"/>
      <c r="W526" s="412"/>
      <c r="X526" s="450"/>
      <c r="Y526" s="479"/>
      <c r="Z526" s="481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404"/>
      <c r="W527" s="412"/>
      <c r="X527" s="450"/>
      <c r="Y527" s="479"/>
      <c r="Z527" s="481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404"/>
      <c r="W528" s="412"/>
      <c r="X528" s="450"/>
      <c r="Y528" s="479"/>
      <c r="Z528" s="481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404"/>
      <c r="W529" s="412"/>
      <c r="X529" s="450"/>
      <c r="Y529" s="479"/>
      <c r="Z529" s="481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404"/>
      <c r="W530" s="412"/>
      <c r="X530" s="450"/>
      <c r="Y530" s="479"/>
      <c r="Z530" s="481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404"/>
      <c r="W531" s="412"/>
      <c r="X531" s="450"/>
      <c r="Y531" s="479"/>
      <c r="Z531" s="481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404"/>
      <c r="W532" s="412"/>
      <c r="X532" s="450"/>
      <c r="Y532" s="479"/>
      <c r="Z532" s="481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404"/>
      <c r="W533" s="412"/>
      <c r="X533" s="450"/>
      <c r="Y533" s="479"/>
      <c r="Z533" s="481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404"/>
      <c r="W534" s="412"/>
      <c r="X534" s="450"/>
      <c r="Y534" s="479"/>
      <c r="Z534" s="481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404"/>
      <c r="W535" s="412"/>
      <c r="X535" s="450"/>
      <c r="Y535" s="479"/>
      <c r="Z535" s="481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404"/>
      <c r="W536" s="412"/>
      <c r="X536" s="450"/>
      <c r="Y536" s="479"/>
      <c r="Z536" s="481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404"/>
      <c r="W537" s="412"/>
      <c r="X537" s="450"/>
      <c r="Y537" s="479"/>
      <c r="Z537" s="481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404"/>
      <c r="W538" s="412"/>
      <c r="X538" s="450"/>
      <c r="Y538" s="479"/>
      <c r="Z538" s="481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404"/>
      <c r="W539" s="412"/>
      <c r="X539" s="450"/>
      <c r="Y539" s="479"/>
      <c r="Z539" s="481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404"/>
      <c r="W540" s="412"/>
      <c r="X540" s="450"/>
      <c r="Y540" s="479"/>
      <c r="Z540" s="481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404"/>
      <c r="W541" s="412"/>
      <c r="X541" s="450"/>
      <c r="Y541" s="479"/>
      <c r="Z541" s="481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404"/>
      <c r="W542" s="412"/>
      <c r="X542" s="450"/>
      <c r="Y542" s="479"/>
      <c r="Z542" s="481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404"/>
      <c r="W543" s="412"/>
      <c r="X543" s="450"/>
      <c r="Y543" s="479"/>
      <c r="Z543" s="481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404"/>
      <c r="W544" s="412"/>
      <c r="X544" s="450"/>
      <c r="Y544" s="479"/>
      <c r="Z544" s="481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404"/>
      <c r="W545" s="412"/>
      <c r="X545" s="450"/>
      <c r="Y545" s="479"/>
      <c r="Z545" s="481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404"/>
      <c r="W546" s="412"/>
      <c r="X546" s="450"/>
      <c r="Y546" s="479"/>
      <c r="Z546" s="481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404"/>
      <c r="W547" s="412"/>
      <c r="X547" s="450"/>
      <c r="Y547" s="479"/>
      <c r="Z547" s="481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404"/>
      <c r="W548" s="412"/>
      <c r="X548" s="450"/>
      <c r="Y548" s="479"/>
      <c r="Z548" s="481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404"/>
      <c r="W549" s="412"/>
      <c r="X549" s="450"/>
      <c r="Y549" s="479"/>
      <c r="Z549" s="481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404"/>
      <c r="W550" s="412"/>
      <c r="X550" s="450"/>
      <c r="Y550" s="479"/>
      <c r="Z550" s="481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404"/>
      <c r="W551" s="412"/>
      <c r="X551" s="450"/>
      <c r="Y551" s="479"/>
      <c r="Z551" s="481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404"/>
      <c r="W552" s="412"/>
      <c r="X552" s="450"/>
      <c r="Y552" s="479"/>
      <c r="Z552" s="481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404"/>
      <c r="W553" s="412"/>
      <c r="X553" s="450"/>
      <c r="Y553" s="479"/>
      <c r="Z553" s="481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404"/>
      <c r="W554" s="412"/>
      <c r="X554" s="450"/>
      <c r="Y554" s="479"/>
      <c r="Z554" s="481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404"/>
      <c r="W555" s="412"/>
      <c r="X555" s="450"/>
      <c r="Y555" s="479"/>
      <c r="Z555" s="481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404"/>
      <c r="W556" s="412"/>
      <c r="X556" s="450"/>
      <c r="Y556" s="479"/>
      <c r="Z556" s="481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404"/>
      <c r="W557" s="412"/>
      <c r="X557" s="450"/>
      <c r="Y557" s="479"/>
      <c r="Z557" s="481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404"/>
      <c r="W558" s="412"/>
      <c r="X558" s="450"/>
      <c r="Y558" s="479"/>
      <c r="Z558" s="481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404"/>
      <c r="W559" s="412"/>
      <c r="X559" s="450"/>
      <c r="Y559" s="479"/>
      <c r="Z559" s="481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404"/>
      <c r="W560" s="412"/>
      <c r="X560" s="450"/>
      <c r="Y560" s="479"/>
      <c r="Z560" s="481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404"/>
      <c r="W561" s="412"/>
      <c r="X561" s="450"/>
      <c r="Y561" s="479"/>
      <c r="Z561" s="481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404"/>
      <c r="W562" s="412"/>
      <c r="X562" s="450"/>
      <c r="Y562" s="479"/>
      <c r="Z562" s="481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404"/>
      <c r="W563" s="412"/>
      <c r="X563" s="450"/>
      <c r="Y563" s="479"/>
      <c r="Z563" s="481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404"/>
      <c r="W564" s="412"/>
      <c r="X564" s="450"/>
      <c r="Y564" s="479"/>
      <c r="Z564" s="481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404"/>
      <c r="W565" s="412"/>
      <c r="X565" s="450"/>
      <c r="Y565" s="479"/>
      <c r="Z565" s="481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404"/>
      <c r="W566" s="412"/>
      <c r="X566" s="450"/>
      <c r="Y566" s="479"/>
      <c r="Z566" s="481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404"/>
      <c r="W567" s="412"/>
      <c r="X567" s="450"/>
      <c r="Y567" s="479"/>
      <c r="Z567" s="481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404"/>
      <c r="W568" s="412"/>
      <c r="X568" s="450"/>
      <c r="Y568" s="479"/>
      <c r="Z568" s="481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404"/>
      <c r="W569" s="412"/>
      <c r="X569" s="450"/>
      <c r="Y569" s="479"/>
      <c r="Z569" s="481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404"/>
      <c r="W570" s="412"/>
      <c r="X570" s="450"/>
      <c r="Y570" s="479"/>
      <c r="Z570" s="481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404"/>
      <c r="W571" s="412"/>
      <c r="X571" s="450"/>
      <c r="Y571" s="479"/>
      <c r="Z571" s="481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404"/>
      <c r="W572" s="412"/>
      <c r="X572" s="450"/>
      <c r="Y572" s="479"/>
      <c r="Z572" s="481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404"/>
      <c r="W573" s="412"/>
      <c r="X573" s="450"/>
      <c r="Y573" s="479"/>
      <c r="Z573" s="481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404"/>
      <c r="W574" s="412"/>
      <c r="X574" s="450"/>
      <c r="Y574" s="479"/>
      <c r="Z574" s="481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404"/>
      <c r="W575" s="412"/>
      <c r="X575" s="450"/>
      <c r="Y575" s="479"/>
      <c r="Z575" s="481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404"/>
      <c r="W576" s="412"/>
      <c r="X576" s="450"/>
      <c r="Y576" s="479"/>
      <c r="Z576" s="481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404"/>
      <c r="W577" s="412"/>
      <c r="X577" s="450"/>
      <c r="Y577" s="479"/>
      <c r="Z577" s="481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404"/>
      <c r="W578" s="412"/>
      <c r="X578" s="450"/>
      <c r="Y578" s="479"/>
      <c r="Z578" s="481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404"/>
      <c r="W579" s="412"/>
      <c r="X579" s="450"/>
      <c r="Y579" s="479"/>
      <c r="Z579" s="481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404"/>
      <c r="W580" s="412"/>
      <c r="X580" s="450"/>
      <c r="Y580" s="479"/>
      <c r="Z580" s="481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404"/>
      <c r="W581" s="412"/>
      <c r="X581" s="450"/>
      <c r="Y581" s="479"/>
      <c r="Z581" s="481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404"/>
      <c r="W582" s="412"/>
      <c r="X582" s="450"/>
      <c r="Y582" s="479"/>
      <c r="Z582" s="481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404"/>
      <c r="W583" s="412"/>
      <c r="X583" s="450"/>
      <c r="Y583" s="479"/>
      <c r="Z583" s="481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404"/>
      <c r="W584" s="412"/>
      <c r="X584" s="450"/>
      <c r="Y584" s="479"/>
      <c r="Z584" s="481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404"/>
      <c r="W585" s="412"/>
      <c r="X585" s="450"/>
      <c r="Y585" s="479"/>
      <c r="Z585" s="481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404"/>
      <c r="W586" s="412"/>
      <c r="X586" s="450"/>
      <c r="Y586" s="479"/>
      <c r="Z586" s="481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404"/>
      <c r="W587" s="412"/>
      <c r="X587" s="450"/>
      <c r="Y587" s="479"/>
      <c r="Z587" s="481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404"/>
      <c r="W588" s="412"/>
      <c r="X588" s="450"/>
      <c r="Y588" s="479"/>
      <c r="Z588" s="481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404"/>
      <c r="W589" s="412"/>
      <c r="X589" s="450"/>
      <c r="Y589" s="479"/>
      <c r="Z589" s="481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404"/>
      <c r="W590" s="412"/>
      <c r="X590" s="450"/>
      <c r="Y590" s="479"/>
      <c r="Z590" s="481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404"/>
      <c r="W591" s="412"/>
      <c r="X591" s="450"/>
      <c r="Y591" s="479"/>
      <c r="Z591" s="481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404"/>
      <c r="W592" s="412"/>
      <c r="X592" s="450"/>
      <c r="Y592" s="479"/>
      <c r="Z592" s="481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404"/>
      <c r="W593" s="412"/>
      <c r="X593" s="450"/>
      <c r="Y593" s="479"/>
      <c r="Z593" s="481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404"/>
      <c r="W594" s="412"/>
      <c r="X594" s="450"/>
      <c r="Y594" s="479"/>
      <c r="Z594" s="481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404"/>
      <c r="W595" s="412"/>
      <c r="X595" s="450"/>
      <c r="Y595" s="479"/>
      <c r="Z595" s="481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404"/>
      <c r="W596" s="412"/>
      <c r="X596" s="450"/>
      <c r="Y596" s="479"/>
      <c r="Z596" s="481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404"/>
      <c r="W597" s="412"/>
      <c r="X597" s="450"/>
      <c r="Y597" s="479"/>
      <c r="Z597" s="481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404"/>
      <c r="W598" s="412"/>
      <c r="X598" s="450"/>
      <c r="Y598" s="479"/>
      <c r="Z598" s="481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404"/>
      <c r="W599" s="412"/>
      <c r="X599" s="450"/>
      <c r="Y599" s="479"/>
      <c r="Z599" s="481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404"/>
      <c r="W600" s="412"/>
      <c r="X600" s="450"/>
      <c r="Y600" s="479"/>
      <c r="Z600" s="481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404"/>
      <c r="W601" s="412"/>
      <c r="X601" s="450"/>
      <c r="Y601" s="479"/>
      <c r="Z601" s="481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404"/>
      <c r="W602" s="412"/>
      <c r="X602" s="450"/>
      <c r="Y602" s="479"/>
      <c r="Z602" s="481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404"/>
      <c r="W603" s="412"/>
      <c r="X603" s="450"/>
      <c r="Y603" s="479"/>
      <c r="Z603" s="481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404"/>
      <c r="W604" s="412"/>
      <c r="X604" s="450"/>
      <c r="Y604" s="479"/>
      <c r="Z604" s="481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404"/>
      <c r="W605" s="412"/>
      <c r="X605" s="450"/>
      <c r="Y605" s="479"/>
      <c r="Z605" s="481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404"/>
      <c r="W606" s="412"/>
      <c r="X606" s="450"/>
      <c r="Y606" s="479"/>
      <c r="Z606" s="481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404"/>
      <c r="W607" s="412"/>
      <c r="X607" s="450"/>
      <c r="Y607" s="479"/>
      <c r="Z607" s="481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404"/>
      <c r="W608" s="412"/>
      <c r="X608" s="450"/>
      <c r="Y608" s="479"/>
      <c r="Z608" s="481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404"/>
      <c r="W609" s="412"/>
      <c r="X609" s="450"/>
      <c r="Y609" s="479"/>
      <c r="Z609" s="481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404"/>
      <c r="W610" s="412"/>
      <c r="X610" s="450"/>
      <c r="Y610" s="479"/>
      <c r="Z610" s="481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404"/>
      <c r="W611" s="412"/>
      <c r="X611" s="450"/>
      <c r="Y611" s="479"/>
      <c r="Z611" s="481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404"/>
      <c r="W612" s="412"/>
      <c r="X612" s="450"/>
      <c r="Y612" s="479"/>
      <c r="Z612" s="481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404"/>
      <c r="W613" s="412"/>
      <c r="X613" s="450"/>
      <c r="Y613" s="479"/>
      <c r="Z613" s="481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404"/>
      <c r="W614" s="412"/>
      <c r="X614" s="450"/>
      <c r="Y614" s="479"/>
      <c r="Z614" s="481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404"/>
      <c r="W615" s="412"/>
      <c r="X615" s="450"/>
      <c r="Y615" s="479"/>
      <c r="Z615" s="481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404"/>
      <c r="W616" s="412"/>
      <c r="X616" s="450"/>
      <c r="Y616" s="479"/>
      <c r="Z616" s="481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404"/>
      <c r="W617" s="412"/>
      <c r="X617" s="450"/>
      <c r="Y617" s="479"/>
      <c r="Z617" s="481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404"/>
      <c r="W618" s="412"/>
      <c r="X618" s="450"/>
      <c r="Y618" s="479"/>
      <c r="Z618" s="481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404"/>
      <c r="W619" s="412"/>
      <c r="X619" s="450"/>
      <c r="Y619" s="479"/>
      <c r="Z619" s="481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404"/>
      <c r="W620" s="412"/>
      <c r="X620" s="450"/>
      <c r="Y620" s="479"/>
      <c r="Z620" s="481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404"/>
      <c r="W621" s="412"/>
      <c r="X621" s="450"/>
      <c r="Y621" s="479"/>
      <c r="Z621" s="481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404"/>
      <c r="W622" s="412"/>
      <c r="X622" s="450"/>
      <c r="Y622" s="479"/>
      <c r="Z622" s="481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404"/>
      <c r="W623" s="412"/>
      <c r="X623" s="450"/>
      <c r="Y623" s="479"/>
      <c r="Z623" s="481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404"/>
      <c r="W624" s="412"/>
      <c r="X624" s="450"/>
      <c r="Y624" s="479"/>
      <c r="Z624" s="481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404"/>
      <c r="W625" s="412"/>
      <c r="X625" s="450"/>
      <c r="Y625" s="479"/>
      <c r="Z625" s="481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404"/>
      <c r="W626" s="412"/>
      <c r="X626" s="450"/>
      <c r="Y626" s="479"/>
      <c r="Z626" s="481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404"/>
      <c r="W627" s="412"/>
      <c r="X627" s="450"/>
      <c r="Y627" s="479"/>
      <c r="Z627" s="481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404"/>
      <c r="W628" s="412"/>
      <c r="X628" s="450"/>
      <c r="Y628" s="479"/>
      <c r="Z628" s="481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404"/>
      <c r="W629" s="412"/>
      <c r="X629" s="450"/>
      <c r="Y629" s="479"/>
      <c r="Z629" s="481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404"/>
      <c r="W630" s="412"/>
      <c r="X630" s="450"/>
      <c r="Y630" s="479"/>
      <c r="Z630" s="481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404"/>
      <c r="W631" s="412"/>
      <c r="X631" s="450"/>
      <c r="Y631" s="479"/>
      <c r="Z631" s="481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404"/>
      <c r="W632" s="412"/>
      <c r="X632" s="450"/>
      <c r="Y632" s="479"/>
      <c r="Z632" s="481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404"/>
      <c r="W633" s="412"/>
      <c r="X633" s="450"/>
      <c r="Y633" s="479"/>
      <c r="Z633" s="481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404"/>
      <c r="W634" s="412"/>
      <c r="X634" s="450"/>
      <c r="Y634" s="479"/>
      <c r="Z634" s="481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404"/>
      <c r="W635" s="412"/>
      <c r="X635" s="450"/>
      <c r="Y635" s="479"/>
      <c r="Z635" s="481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404"/>
      <c r="W636" s="412"/>
      <c r="X636" s="450"/>
      <c r="Y636" s="479"/>
      <c r="Z636" s="481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404"/>
      <c r="W637" s="412"/>
      <c r="X637" s="450"/>
      <c r="Y637" s="479"/>
      <c r="Z637" s="481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404"/>
      <c r="W638" s="412"/>
      <c r="X638" s="450"/>
      <c r="Y638" s="479"/>
      <c r="Z638" s="481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404"/>
      <c r="W639" s="412"/>
      <c r="X639" s="450"/>
      <c r="Y639" s="479"/>
      <c r="Z639" s="481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404"/>
      <c r="W640" s="412"/>
      <c r="X640" s="450"/>
      <c r="Y640" s="479"/>
      <c r="Z640" s="481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404"/>
      <c r="W641" s="412"/>
      <c r="X641" s="450"/>
      <c r="Y641" s="479"/>
      <c r="Z641" s="481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404"/>
      <c r="W642" s="412"/>
      <c r="X642" s="450"/>
      <c r="Y642" s="479"/>
      <c r="Z642" s="481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404"/>
      <c r="W643" s="412"/>
      <c r="X643" s="450"/>
      <c r="Y643" s="479"/>
      <c r="Z643" s="481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404"/>
      <c r="W644" s="412"/>
      <c r="X644" s="450"/>
      <c r="Y644" s="479"/>
      <c r="Z644" s="481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404"/>
      <c r="W645" s="412"/>
      <c r="X645" s="450"/>
      <c r="Y645" s="479"/>
      <c r="Z645" s="481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404"/>
      <c r="W646" s="412"/>
      <c r="X646" s="450"/>
      <c r="Y646" s="479"/>
      <c r="Z646" s="481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404"/>
      <c r="W647" s="412"/>
      <c r="X647" s="450"/>
      <c r="Y647" s="479"/>
      <c r="Z647" s="481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404"/>
      <c r="W648" s="412"/>
      <c r="X648" s="450"/>
      <c r="Y648" s="479"/>
      <c r="Z648" s="481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404"/>
      <c r="W649" s="412"/>
      <c r="X649" s="450"/>
      <c r="Y649" s="479"/>
      <c r="Z649" s="481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404"/>
      <c r="W650" s="412"/>
      <c r="X650" s="450"/>
      <c r="Y650" s="479"/>
      <c r="Z650" s="481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404"/>
      <c r="W651" s="412"/>
      <c r="X651" s="450"/>
      <c r="Y651" s="479"/>
      <c r="Z651" s="481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404"/>
      <c r="W652" s="412"/>
      <c r="X652" s="450"/>
      <c r="Y652" s="479"/>
      <c r="Z652" s="481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404"/>
      <c r="W653" s="412"/>
      <c r="X653" s="450"/>
      <c r="Y653" s="479"/>
      <c r="Z653" s="481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404"/>
      <c r="W654" s="412"/>
      <c r="X654" s="450"/>
      <c r="Y654" s="479"/>
      <c r="Z654" s="481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404"/>
      <c r="W655" s="412"/>
      <c r="X655" s="450"/>
      <c r="Y655" s="479"/>
      <c r="Z655" s="481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404"/>
      <c r="W656" s="412"/>
      <c r="X656" s="450"/>
      <c r="Y656" s="479"/>
      <c r="Z656" s="481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404"/>
      <c r="W657" s="412"/>
      <c r="X657" s="450"/>
      <c r="Y657" s="479"/>
      <c r="Z657" s="481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404"/>
      <c r="W658" s="412"/>
      <c r="X658" s="450"/>
      <c r="Y658" s="479"/>
      <c r="Z658" s="481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404"/>
      <c r="W659" s="412"/>
      <c r="X659" s="450"/>
      <c r="Y659" s="479"/>
      <c r="Z659" s="481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404"/>
      <c r="W660" s="412"/>
      <c r="X660" s="450"/>
      <c r="Y660" s="479"/>
      <c r="Z660" s="481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404"/>
      <c r="W661" s="412"/>
      <c r="X661" s="450"/>
      <c r="Y661" s="479"/>
      <c r="Z661" s="481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404"/>
      <c r="W662" s="412"/>
      <c r="X662" s="450"/>
      <c r="Y662" s="479"/>
      <c r="Z662" s="481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404"/>
      <c r="W663" s="412"/>
      <c r="X663" s="450"/>
      <c r="Y663" s="479"/>
      <c r="Z663" s="481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404"/>
      <c r="W664" s="412"/>
      <c r="X664" s="450"/>
      <c r="Y664" s="479"/>
      <c r="Z664" s="481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404"/>
      <c r="W665" s="412"/>
      <c r="X665" s="450"/>
      <c r="Y665" s="479"/>
      <c r="Z665" s="481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404"/>
      <c r="W666" s="412"/>
      <c r="X666" s="450"/>
      <c r="Y666" s="479"/>
      <c r="Z666" s="481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404"/>
      <c r="W667" s="412"/>
      <c r="X667" s="450"/>
      <c r="Y667" s="479"/>
      <c r="Z667" s="481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404"/>
      <c r="W668" s="412"/>
      <c r="X668" s="450"/>
      <c r="Y668" s="479"/>
      <c r="Z668" s="481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404"/>
      <c r="W669" s="412"/>
      <c r="X669" s="450"/>
      <c r="Y669" s="479"/>
      <c r="Z669" s="481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404"/>
      <c r="W670" s="412"/>
      <c r="X670" s="450"/>
      <c r="Y670" s="479"/>
      <c r="Z670" s="481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404"/>
      <c r="W671" s="412"/>
      <c r="X671" s="450"/>
      <c r="Y671" s="479"/>
      <c r="Z671" s="481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404"/>
      <c r="W672" s="412"/>
      <c r="X672" s="450"/>
      <c r="Y672" s="479"/>
      <c r="Z672" s="481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404"/>
      <c r="W673" s="412"/>
      <c r="X673" s="450"/>
      <c r="Y673" s="479"/>
      <c r="Z673" s="481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404"/>
      <c r="W674" s="412"/>
      <c r="X674" s="450"/>
      <c r="Y674" s="479"/>
      <c r="Z674" s="481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404"/>
      <c r="W675" s="412"/>
      <c r="X675" s="450"/>
      <c r="Y675" s="479"/>
      <c r="Z675" s="481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404"/>
      <c r="W676" s="412"/>
      <c r="X676" s="450"/>
      <c r="Y676" s="479"/>
      <c r="Z676" s="481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404"/>
      <c r="W677" s="412"/>
      <c r="X677" s="450"/>
      <c r="Y677" s="479"/>
      <c r="Z677" s="481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404"/>
      <c r="W678" s="412"/>
      <c r="X678" s="450"/>
      <c r="Y678" s="479"/>
      <c r="Z678" s="481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404"/>
      <c r="W679" s="412"/>
      <c r="X679" s="450"/>
      <c r="Y679" s="479"/>
      <c r="Z679" s="481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404"/>
      <c r="W680" s="412"/>
      <c r="X680" s="450"/>
      <c r="Y680" s="479"/>
      <c r="Z680" s="481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404"/>
      <c r="W681" s="412"/>
      <c r="X681" s="450"/>
      <c r="Y681" s="479"/>
      <c r="Z681" s="481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404"/>
      <c r="W682" s="412"/>
      <c r="X682" s="450"/>
      <c r="Y682" s="479"/>
      <c r="Z682" s="481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404"/>
      <c r="W683" s="412"/>
      <c r="X683" s="450"/>
      <c r="Y683" s="479"/>
      <c r="Z683" s="481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404"/>
      <c r="W684" s="412"/>
      <c r="X684" s="450"/>
      <c r="Y684" s="479"/>
      <c r="Z684" s="481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404"/>
      <c r="W685" s="412"/>
      <c r="X685" s="450"/>
      <c r="Y685" s="479"/>
      <c r="Z685" s="481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404"/>
      <c r="W686" s="412"/>
      <c r="X686" s="450"/>
      <c r="Y686" s="479"/>
      <c r="Z686" s="481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404"/>
      <c r="W687" s="412"/>
      <c r="X687" s="450"/>
      <c r="Y687" s="479"/>
      <c r="Z687" s="481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404"/>
      <c r="W688" s="412"/>
      <c r="X688" s="450"/>
      <c r="Y688" s="479"/>
      <c r="Z688" s="481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404"/>
      <c r="W689" s="412"/>
      <c r="X689" s="450"/>
      <c r="Y689" s="479"/>
      <c r="Z689" s="481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404"/>
      <c r="W690" s="412"/>
      <c r="X690" s="450"/>
      <c r="Y690" s="479"/>
      <c r="Z690" s="481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404"/>
      <c r="W691" s="412"/>
      <c r="X691" s="450"/>
      <c r="Y691" s="479"/>
      <c r="Z691" s="481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404"/>
      <c r="W692" s="412"/>
      <c r="X692" s="450"/>
      <c r="Y692" s="479"/>
      <c r="Z692" s="481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404"/>
      <c r="W693" s="412"/>
      <c r="X693" s="450"/>
      <c r="Y693" s="479"/>
      <c r="Z693" s="481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404"/>
      <c r="W694" s="412"/>
      <c r="X694" s="450"/>
      <c r="Y694" s="479"/>
      <c r="Z694" s="481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404"/>
      <c r="W695" s="412"/>
      <c r="X695" s="450"/>
      <c r="Y695" s="479"/>
      <c r="Z695" s="481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404"/>
      <c r="W696" s="412"/>
      <c r="X696" s="450"/>
      <c r="Y696" s="479"/>
      <c r="Z696" s="481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404"/>
      <c r="W697" s="412"/>
      <c r="X697" s="450"/>
      <c r="Y697" s="479"/>
      <c r="Z697" s="481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404"/>
      <c r="W698" s="412"/>
      <c r="X698" s="450"/>
      <c r="Y698" s="479"/>
      <c r="Z698" s="481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404"/>
      <c r="W699" s="412"/>
      <c r="X699" s="450"/>
      <c r="Y699" s="479"/>
      <c r="Z699" s="481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404"/>
      <c r="W700" s="412"/>
      <c r="X700" s="450"/>
      <c r="Y700" s="479"/>
      <c r="Z700" s="481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404"/>
      <c r="W701" s="412"/>
      <c r="X701" s="450"/>
      <c r="Y701" s="479"/>
      <c r="Z701" s="481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404"/>
      <c r="W702" s="412"/>
      <c r="X702" s="450"/>
      <c r="Y702" s="479"/>
      <c r="Z702" s="481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404"/>
      <c r="W703" s="412"/>
      <c r="X703" s="450"/>
      <c r="Y703" s="479"/>
      <c r="Z703" s="481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404"/>
      <c r="W704" s="412"/>
      <c r="X704" s="450"/>
      <c r="Y704" s="479"/>
      <c r="Z704" s="481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404"/>
      <c r="W705" s="412"/>
      <c r="X705" s="450"/>
      <c r="Y705" s="479"/>
      <c r="Z705" s="481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404"/>
      <c r="W706" s="412"/>
      <c r="X706" s="450"/>
      <c r="Y706" s="479"/>
      <c r="Z706" s="481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404"/>
      <c r="W707" s="412"/>
      <c r="X707" s="450"/>
      <c r="Y707" s="479"/>
      <c r="Z707" s="481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404"/>
      <c r="W708" s="412"/>
      <c r="X708" s="450"/>
      <c r="Y708" s="479"/>
      <c r="Z708" s="481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404"/>
      <c r="W709" s="412"/>
      <c r="X709" s="450"/>
      <c r="Y709" s="479"/>
      <c r="Z709" s="481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404"/>
      <c r="W710" s="412"/>
      <c r="X710" s="450"/>
      <c r="Y710" s="479"/>
      <c r="Z710" s="481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404"/>
      <c r="W711" s="412"/>
      <c r="X711" s="450"/>
      <c r="Y711" s="479"/>
      <c r="Z711" s="481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404"/>
      <c r="W712" s="412"/>
      <c r="X712" s="450"/>
      <c r="Y712" s="479"/>
      <c r="Z712" s="481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404"/>
      <c r="W713" s="412"/>
      <c r="X713" s="450"/>
      <c r="Y713" s="479"/>
      <c r="Z713" s="481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404"/>
      <c r="W714" s="412"/>
      <c r="X714" s="450"/>
      <c r="Y714" s="479"/>
      <c r="Z714" s="481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404"/>
      <c r="W715" s="412"/>
      <c r="X715" s="450"/>
      <c r="Y715" s="479"/>
      <c r="Z715" s="481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404"/>
      <c r="W716" s="412"/>
      <c r="X716" s="450"/>
      <c r="Y716" s="479"/>
      <c r="Z716" s="481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404"/>
      <c r="W717" s="412"/>
      <c r="X717" s="450"/>
      <c r="Y717" s="479"/>
      <c r="Z717" s="481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404"/>
      <c r="W718" s="412"/>
      <c r="X718" s="450"/>
      <c r="Y718" s="479"/>
      <c r="Z718" s="481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404"/>
      <c r="W719" s="412"/>
      <c r="X719" s="450"/>
      <c r="Y719" s="479"/>
      <c r="Z719" s="481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404"/>
      <c r="W720" s="412"/>
      <c r="X720" s="450"/>
      <c r="Y720" s="479"/>
      <c r="Z720" s="481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404"/>
      <c r="W721" s="412"/>
      <c r="X721" s="450"/>
      <c r="Y721" s="479"/>
      <c r="Z721" s="481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404"/>
      <c r="W722" s="412"/>
      <c r="X722" s="450"/>
      <c r="Y722" s="479"/>
      <c r="Z722" s="481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404"/>
      <c r="W723" s="412"/>
      <c r="X723" s="450"/>
      <c r="Y723" s="479"/>
      <c r="Z723" s="481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404"/>
      <c r="W724" s="412"/>
      <c r="X724" s="450"/>
      <c r="Y724" s="479"/>
      <c r="Z724" s="481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404"/>
      <c r="W725" s="412"/>
      <c r="X725" s="450"/>
      <c r="Y725" s="479"/>
      <c r="Z725" s="481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404"/>
      <c r="W726" s="412"/>
      <c r="X726" s="450"/>
      <c r="Y726" s="479"/>
      <c r="Z726" s="481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404"/>
      <c r="W727" s="412"/>
      <c r="X727" s="450"/>
      <c r="Y727" s="479"/>
      <c r="Z727" s="481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404"/>
      <c r="W728" s="412"/>
      <c r="X728" s="450"/>
      <c r="Y728" s="479"/>
      <c r="Z728" s="481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404"/>
      <c r="W729" s="412"/>
      <c r="X729" s="450"/>
      <c r="Y729" s="479"/>
      <c r="Z729" s="481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404"/>
      <c r="W730" s="412"/>
      <c r="X730" s="450"/>
      <c r="Y730" s="479"/>
      <c r="Z730" s="481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404"/>
      <c r="W731" s="412"/>
      <c r="X731" s="450"/>
      <c r="Y731" s="479"/>
      <c r="Z731" s="481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404"/>
      <c r="W732" s="412"/>
      <c r="X732" s="450"/>
      <c r="Y732" s="479"/>
      <c r="Z732" s="481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404"/>
      <c r="W733" s="412"/>
      <c r="X733" s="450"/>
      <c r="Y733" s="479"/>
      <c r="Z733" s="481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404"/>
      <c r="W734" s="412"/>
      <c r="X734" s="450"/>
      <c r="Y734" s="479"/>
      <c r="Z734" s="481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404"/>
      <c r="W735" s="412"/>
      <c r="X735" s="450"/>
      <c r="Y735" s="479"/>
      <c r="Z735" s="481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404"/>
      <c r="W736" s="412"/>
      <c r="X736" s="450"/>
      <c r="Y736" s="479"/>
      <c r="Z736" s="481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404"/>
      <c r="W737" s="412"/>
      <c r="X737" s="450"/>
      <c r="Y737" s="479"/>
      <c r="Z737" s="481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404"/>
      <c r="W738" s="412"/>
      <c r="X738" s="450"/>
      <c r="Y738" s="479"/>
      <c r="Z738" s="481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404"/>
      <c r="W739" s="412"/>
      <c r="X739" s="450"/>
      <c r="Y739" s="479"/>
      <c r="Z739" s="481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404"/>
      <c r="W740" s="412"/>
      <c r="X740" s="450"/>
      <c r="Y740" s="479"/>
      <c r="Z740" s="481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404"/>
      <c r="W741" s="412"/>
      <c r="X741" s="450"/>
      <c r="Y741" s="479"/>
      <c r="Z741" s="481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404"/>
      <c r="W742" s="412"/>
      <c r="X742" s="450"/>
      <c r="Y742" s="479"/>
      <c r="Z742" s="481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404"/>
      <c r="W743" s="412"/>
      <c r="X743" s="450"/>
      <c r="Y743" s="479"/>
      <c r="Z743" s="481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404"/>
      <c r="W744" s="412"/>
      <c r="X744" s="450"/>
      <c r="Y744" s="479"/>
      <c r="Z744" s="481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404"/>
      <c r="W745" s="412"/>
      <c r="X745" s="450"/>
      <c r="Y745" s="479"/>
      <c r="Z745" s="481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404"/>
      <c r="W746" s="412"/>
      <c r="X746" s="450"/>
      <c r="Y746" s="479"/>
      <c r="Z746" s="481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404"/>
      <c r="W747" s="412"/>
      <c r="X747" s="450"/>
      <c r="Y747" s="479"/>
      <c r="Z747" s="481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404"/>
      <c r="W748" s="412"/>
      <c r="X748" s="450"/>
      <c r="Y748" s="479"/>
      <c r="Z748" s="481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404"/>
      <c r="W749" s="412"/>
      <c r="X749" s="450"/>
      <c r="Y749" s="479"/>
      <c r="Z749" s="481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404"/>
      <c r="W750" s="412"/>
      <c r="X750" s="450"/>
      <c r="Y750" s="479"/>
      <c r="Z750" s="481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404"/>
      <c r="W751" s="412"/>
      <c r="X751" s="450"/>
      <c r="Y751" s="479"/>
      <c r="Z751" s="481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404"/>
      <c r="W752" s="412"/>
      <c r="X752" s="450"/>
      <c r="Y752" s="479"/>
      <c r="Z752" s="481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404"/>
      <c r="W753" s="412"/>
      <c r="X753" s="450"/>
      <c r="Y753" s="479"/>
      <c r="Z753" s="481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404"/>
      <c r="W754" s="412"/>
      <c r="X754" s="450"/>
      <c r="Y754" s="479"/>
      <c r="Z754" s="481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404"/>
      <c r="W755" s="412"/>
      <c r="X755" s="450"/>
      <c r="Y755" s="479"/>
      <c r="Z755" s="481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404"/>
      <c r="W756" s="412"/>
      <c r="X756" s="450"/>
      <c r="Y756" s="479"/>
      <c r="Z756" s="481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404"/>
      <c r="W757" s="412"/>
      <c r="X757" s="450"/>
      <c r="Y757" s="479"/>
      <c r="Z757" s="481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404"/>
      <c r="W758" s="412"/>
      <c r="X758" s="450"/>
      <c r="Y758" s="479"/>
      <c r="Z758" s="481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404"/>
      <c r="W759" s="412"/>
      <c r="X759" s="450"/>
      <c r="Y759" s="479"/>
      <c r="Z759" s="481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404"/>
      <c r="W760" s="412"/>
      <c r="X760" s="450"/>
      <c r="Y760" s="479"/>
      <c r="Z760" s="481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404"/>
      <c r="W761" s="412"/>
      <c r="X761" s="450"/>
      <c r="Y761" s="479"/>
      <c r="Z761" s="481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404"/>
      <c r="W762" s="412"/>
      <c r="X762" s="450"/>
      <c r="Y762" s="479"/>
      <c r="Z762" s="481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404"/>
      <c r="W763" s="412"/>
      <c r="X763" s="450"/>
      <c r="Y763" s="479"/>
      <c r="Z763" s="481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404"/>
      <c r="W764" s="412"/>
      <c r="X764" s="450"/>
      <c r="Y764" s="479"/>
      <c r="Z764" s="481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404"/>
      <c r="W765" s="412"/>
      <c r="X765" s="450"/>
      <c r="Y765" s="479"/>
      <c r="Z765" s="481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404"/>
      <c r="W766" s="412"/>
      <c r="X766" s="450"/>
      <c r="Y766" s="479"/>
      <c r="Z766" s="481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404"/>
      <c r="W767" s="412"/>
      <c r="X767" s="450"/>
      <c r="Y767" s="479"/>
      <c r="Z767" s="481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404"/>
      <c r="W768" s="412"/>
      <c r="X768" s="450"/>
      <c r="Y768" s="479"/>
      <c r="Z768" s="481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404"/>
      <c r="W769" s="412"/>
      <c r="X769" s="450"/>
      <c r="Y769" s="479"/>
      <c r="Z769" s="481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404"/>
      <c r="W770" s="412"/>
      <c r="X770" s="450"/>
      <c r="Y770" s="479"/>
      <c r="Z770" s="481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404"/>
      <c r="W771" s="412"/>
      <c r="X771" s="450"/>
      <c r="Y771" s="479"/>
      <c r="Z771" s="481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404"/>
      <c r="W772" s="412"/>
      <c r="X772" s="450"/>
      <c r="Y772" s="479"/>
      <c r="Z772" s="481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404"/>
      <c r="W773" s="412"/>
      <c r="X773" s="450"/>
      <c r="Y773" s="479"/>
      <c r="Z773" s="481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404"/>
      <c r="W774" s="412"/>
      <c r="X774" s="450"/>
      <c r="Y774" s="479"/>
      <c r="Z774" s="481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404"/>
      <c r="W775" s="412"/>
      <c r="X775" s="450"/>
      <c r="Y775" s="479"/>
      <c r="Z775" s="481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404"/>
      <c r="W776" s="412"/>
      <c r="X776" s="450"/>
      <c r="Y776" s="479"/>
      <c r="Z776" s="481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404"/>
      <c r="W777" s="412"/>
      <c r="X777" s="450"/>
      <c r="Y777" s="479"/>
      <c r="Z777" s="481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404"/>
      <c r="W778" s="412"/>
      <c r="X778" s="450"/>
      <c r="Y778" s="479"/>
      <c r="Z778" s="481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404"/>
      <c r="W779" s="412"/>
      <c r="X779" s="450"/>
      <c r="Y779" s="479"/>
      <c r="Z779" s="481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404"/>
      <c r="W780" s="412"/>
      <c r="X780" s="450"/>
      <c r="Y780" s="479"/>
      <c r="Z780" s="481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404"/>
      <c r="W781" s="412"/>
      <c r="X781" s="450"/>
      <c r="Y781" s="479"/>
      <c r="Z781" s="481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404"/>
      <c r="W782" s="412"/>
      <c r="X782" s="450"/>
      <c r="Y782" s="479"/>
      <c r="Z782" s="481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404"/>
      <c r="W783" s="412"/>
      <c r="X783" s="450"/>
      <c r="Y783" s="479"/>
      <c r="Z783" s="481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404"/>
      <c r="W784" s="412"/>
      <c r="X784" s="450"/>
      <c r="Y784" s="479"/>
      <c r="Z784" s="481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404"/>
      <c r="W785" s="412"/>
      <c r="X785" s="450"/>
      <c r="Y785" s="479"/>
      <c r="Z785" s="481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404"/>
      <c r="W786" s="412"/>
      <c r="X786" s="450"/>
      <c r="Y786" s="479"/>
      <c r="Z786" s="481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404"/>
      <c r="W787" s="412"/>
      <c r="X787" s="450"/>
      <c r="Y787" s="479"/>
      <c r="Z787" s="481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404"/>
      <c r="W788" s="412"/>
      <c r="X788" s="450"/>
      <c r="Y788" s="479"/>
      <c r="Z788" s="481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404"/>
      <c r="W789" s="412"/>
      <c r="X789" s="450"/>
      <c r="Y789" s="479"/>
      <c r="Z789" s="481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404"/>
      <c r="W790" s="412"/>
      <c r="X790" s="450"/>
      <c r="Y790" s="479"/>
      <c r="Z790" s="481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404"/>
      <c r="W791" s="412"/>
      <c r="X791" s="450"/>
      <c r="Y791" s="479"/>
      <c r="Z791" s="481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404"/>
      <c r="W792" s="412"/>
      <c r="X792" s="450"/>
      <c r="Y792" s="479"/>
      <c r="Z792" s="481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404"/>
      <c r="W793" s="412"/>
      <c r="X793" s="450"/>
      <c r="Y793" s="479"/>
      <c r="Z793" s="481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404"/>
      <c r="W794" s="412"/>
      <c r="X794" s="450"/>
      <c r="Y794" s="479"/>
      <c r="Z794" s="481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404"/>
      <c r="W795" s="412"/>
      <c r="X795" s="450"/>
      <c r="Y795" s="479"/>
      <c r="Z795" s="481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404"/>
      <c r="W796" s="412"/>
      <c r="X796" s="450"/>
      <c r="Y796" s="479"/>
      <c r="Z796" s="481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404"/>
      <c r="W797" s="412"/>
      <c r="X797" s="450"/>
      <c r="Y797" s="479"/>
      <c r="Z797" s="481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404"/>
      <c r="W798" s="412"/>
      <c r="X798" s="450"/>
      <c r="Y798" s="479"/>
      <c r="Z798" s="481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404"/>
      <c r="W799" s="412"/>
      <c r="X799" s="450"/>
      <c r="Y799" s="479"/>
      <c r="Z799" s="481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404"/>
      <c r="W800" s="412"/>
      <c r="X800" s="450"/>
      <c r="Y800" s="479"/>
      <c r="Z800" s="481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404"/>
      <c r="W801" s="412"/>
      <c r="X801" s="450"/>
      <c r="Y801" s="479"/>
      <c r="Z801" s="481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404"/>
      <c r="W802" s="412"/>
      <c r="X802" s="450"/>
      <c r="Y802" s="479"/>
      <c r="Z802" s="481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404"/>
      <c r="W803" s="412"/>
      <c r="X803" s="450"/>
      <c r="Y803" s="479"/>
      <c r="Z803" s="481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404"/>
      <c r="W804" s="412"/>
      <c r="X804" s="450"/>
      <c r="Y804" s="479"/>
      <c r="Z804" s="481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404"/>
      <c r="W805" s="412"/>
      <c r="X805" s="450"/>
      <c r="Y805" s="479"/>
      <c r="Z805" s="481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404"/>
      <c r="W806" s="412"/>
      <c r="X806" s="450"/>
      <c r="Y806" s="479"/>
      <c r="Z806" s="481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404"/>
      <c r="W807" s="412"/>
      <c r="X807" s="450"/>
      <c r="Y807" s="479"/>
      <c r="Z807" s="481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404"/>
      <c r="W808" s="412"/>
      <c r="X808" s="450"/>
      <c r="Y808" s="479"/>
      <c r="Z808" s="481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404"/>
      <c r="W809" s="412"/>
      <c r="X809" s="450"/>
      <c r="Y809" s="479"/>
      <c r="Z809" s="481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404"/>
      <c r="W810" s="412"/>
      <c r="X810" s="450"/>
      <c r="Y810" s="479"/>
      <c r="Z810" s="481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404"/>
      <c r="W811" s="412"/>
      <c r="X811" s="450"/>
      <c r="Y811" s="479"/>
      <c r="Z811" s="481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404"/>
      <c r="W812" s="412"/>
      <c r="X812" s="450"/>
      <c r="Y812" s="479"/>
      <c r="Z812" s="481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404"/>
      <c r="W813" s="412"/>
      <c r="X813" s="450"/>
      <c r="Y813" s="479"/>
      <c r="Z813" s="481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404"/>
      <c r="W814" s="412"/>
      <c r="X814" s="450"/>
      <c r="Y814" s="479"/>
      <c r="Z814" s="481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404"/>
      <c r="W815" s="412"/>
      <c r="X815" s="450"/>
      <c r="Y815" s="479"/>
      <c r="Z815" s="481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404"/>
      <c r="W816" s="412"/>
      <c r="X816" s="450"/>
      <c r="Y816" s="479"/>
      <c r="Z816" s="481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404"/>
      <c r="W817" s="412"/>
      <c r="X817" s="450"/>
      <c r="Y817" s="479"/>
      <c r="Z817" s="481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404"/>
      <c r="W818" s="412"/>
      <c r="X818" s="450"/>
      <c r="Y818" s="479"/>
      <c r="Z818" s="481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404"/>
      <c r="W819" s="412"/>
      <c r="X819" s="450"/>
      <c r="Y819" s="479"/>
      <c r="Z819" s="481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404"/>
      <c r="W820" s="412"/>
      <c r="X820" s="450"/>
      <c r="Y820" s="479"/>
      <c r="Z820" s="481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404"/>
      <c r="W821" s="412"/>
      <c r="X821" s="450"/>
      <c r="Y821" s="479"/>
      <c r="Z821" s="481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404"/>
      <c r="W822" s="412"/>
      <c r="X822" s="450"/>
      <c r="Y822" s="479"/>
      <c r="Z822" s="481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404"/>
      <c r="W823" s="412"/>
      <c r="X823" s="450"/>
      <c r="Y823" s="479"/>
      <c r="Z823" s="481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404"/>
      <c r="W824" s="412"/>
      <c r="X824" s="450"/>
      <c r="Y824" s="479"/>
      <c r="Z824" s="481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404"/>
      <c r="W825" s="412"/>
      <c r="X825" s="450"/>
      <c r="Y825" s="479"/>
      <c r="Z825" s="481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404"/>
      <c r="W826" s="412"/>
      <c r="X826" s="450"/>
      <c r="Y826" s="479"/>
      <c r="Z826" s="481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404"/>
      <c r="W827" s="412"/>
      <c r="X827" s="450"/>
      <c r="Y827" s="479"/>
      <c r="Z827" s="481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404"/>
      <c r="W828" s="412"/>
      <c r="X828" s="450"/>
      <c r="Y828" s="479"/>
      <c r="Z828" s="481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404"/>
      <c r="W829" s="412"/>
      <c r="X829" s="450"/>
      <c r="Y829" s="479"/>
      <c r="Z829" s="481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404"/>
      <c r="W830" s="412"/>
      <c r="X830" s="450"/>
      <c r="Y830" s="479"/>
      <c r="Z830" s="481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404"/>
      <c r="W831" s="412"/>
      <c r="X831" s="450"/>
      <c r="Y831" s="479"/>
      <c r="Z831" s="481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404"/>
      <c r="W832" s="412"/>
      <c r="X832" s="450"/>
      <c r="Y832" s="479"/>
      <c r="Z832" s="481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404"/>
      <c r="W833" s="412"/>
      <c r="X833" s="450"/>
      <c r="Y833" s="479"/>
      <c r="Z833" s="481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404"/>
      <c r="W834" s="412"/>
      <c r="X834" s="450"/>
      <c r="Y834" s="479"/>
      <c r="Z834" s="481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404"/>
      <c r="W835" s="412"/>
      <c r="X835" s="450"/>
      <c r="Y835" s="479"/>
      <c r="Z835" s="481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404"/>
      <c r="W836" s="412"/>
      <c r="X836" s="450"/>
      <c r="Y836" s="479"/>
      <c r="Z836" s="481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404"/>
      <c r="W837" s="412"/>
      <c r="X837" s="450"/>
      <c r="Y837" s="479"/>
      <c r="Z837" s="481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404"/>
      <c r="W838" s="412"/>
      <c r="X838" s="450"/>
      <c r="Y838" s="479"/>
      <c r="Z838" s="481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404"/>
      <c r="W839" s="412"/>
      <c r="X839" s="450"/>
      <c r="Y839" s="479"/>
      <c r="Z839" s="481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404"/>
      <c r="W840" s="412"/>
      <c r="X840" s="450"/>
      <c r="Y840" s="479"/>
      <c r="Z840" s="481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404"/>
      <c r="W841" s="412"/>
      <c r="X841" s="450"/>
      <c r="Y841" s="479"/>
      <c r="Z841" s="481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404"/>
      <c r="W842" s="412"/>
      <c r="X842" s="450"/>
      <c r="Y842" s="479"/>
      <c r="Z842" s="481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404"/>
      <c r="W843" s="412"/>
      <c r="X843" s="450"/>
      <c r="Y843" s="479"/>
      <c r="Z843" s="481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404"/>
      <c r="W844" s="412"/>
      <c r="X844" s="450"/>
      <c r="Y844" s="479"/>
      <c r="Z844" s="481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404"/>
      <c r="W845" s="412"/>
      <c r="X845" s="450"/>
      <c r="Y845" s="479"/>
      <c r="Z845" s="481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404"/>
      <c r="W846" s="412"/>
      <c r="X846" s="450"/>
      <c r="Y846" s="479"/>
      <c r="Z846" s="481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404"/>
      <c r="W847" s="412"/>
      <c r="X847" s="450"/>
      <c r="Y847" s="479"/>
      <c r="Z847" s="481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404"/>
      <c r="W848" s="412"/>
      <c r="X848" s="450"/>
      <c r="Y848" s="479"/>
      <c r="Z848" s="481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404"/>
      <c r="W849" s="412"/>
      <c r="X849" s="450"/>
      <c r="Y849" s="479"/>
      <c r="Z849" s="481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404"/>
      <c r="W850" s="412"/>
      <c r="X850" s="450"/>
      <c r="Y850" s="479"/>
      <c r="Z850" s="481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404"/>
      <c r="W851" s="412"/>
      <c r="X851" s="450"/>
      <c r="Y851" s="479"/>
      <c r="Z851" s="481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404"/>
      <c r="W852" s="412"/>
      <c r="X852" s="450"/>
      <c r="Y852" s="479"/>
      <c r="Z852" s="481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404"/>
      <c r="W853" s="412"/>
      <c r="X853" s="450"/>
      <c r="Y853" s="479"/>
      <c r="Z853" s="481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404"/>
      <c r="W854" s="412"/>
      <c r="X854" s="450"/>
      <c r="Y854" s="479"/>
      <c r="Z854" s="481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404"/>
      <c r="W855" s="412"/>
      <c r="X855" s="450"/>
      <c r="Y855" s="479"/>
      <c r="Z855" s="481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404"/>
      <c r="W856" s="412"/>
      <c r="X856" s="450"/>
      <c r="Y856" s="479"/>
      <c r="Z856" s="481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404"/>
      <c r="W857" s="412"/>
      <c r="X857" s="450"/>
      <c r="Y857" s="479"/>
      <c r="Z857" s="481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404"/>
      <c r="W858" s="412"/>
      <c r="X858" s="450"/>
      <c r="Y858" s="479"/>
      <c r="Z858" s="481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404"/>
      <c r="W859" s="412"/>
      <c r="X859" s="450"/>
      <c r="Y859" s="479"/>
      <c r="Z859" s="481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404"/>
      <c r="W860" s="412"/>
      <c r="X860" s="450"/>
      <c r="Y860" s="479"/>
      <c r="Z860" s="481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404"/>
      <c r="W861" s="412"/>
      <c r="X861" s="450"/>
      <c r="Y861" s="479"/>
      <c r="Z861" s="481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404"/>
      <c r="W862" s="412"/>
      <c r="X862" s="450"/>
      <c r="Y862" s="479"/>
      <c r="Z862" s="481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404"/>
      <c r="W863" s="412"/>
      <c r="X863" s="450"/>
      <c r="Y863" s="479"/>
      <c r="Z863" s="481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404"/>
      <c r="W864" s="412"/>
      <c r="X864" s="450"/>
      <c r="Y864" s="479"/>
      <c r="Z864" s="481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404"/>
      <c r="W865" s="412"/>
      <c r="X865" s="450"/>
      <c r="Y865" s="479"/>
      <c r="Z865" s="481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404"/>
      <c r="W866" s="412"/>
      <c r="X866" s="450"/>
      <c r="Y866" s="479"/>
      <c r="Z866" s="481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404"/>
      <c r="W867" s="412"/>
      <c r="X867" s="450"/>
      <c r="Y867" s="479"/>
      <c r="Z867" s="481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404"/>
      <c r="W868" s="412"/>
      <c r="X868" s="450"/>
      <c r="Y868" s="479"/>
      <c r="Z868" s="481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404"/>
      <c r="W869" s="412"/>
      <c r="X869" s="450"/>
      <c r="Y869" s="479"/>
      <c r="Z869" s="481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404"/>
      <c r="W870" s="412"/>
      <c r="X870" s="450"/>
      <c r="Y870" s="479"/>
      <c r="Z870" s="481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404"/>
      <c r="W871" s="412"/>
      <c r="X871" s="450"/>
      <c r="Y871" s="479"/>
      <c r="Z871" s="481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404"/>
      <c r="W872" s="412"/>
      <c r="X872" s="450"/>
      <c r="Y872" s="479"/>
      <c r="Z872" s="481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404"/>
      <c r="W873" s="412"/>
      <c r="X873" s="450"/>
      <c r="Y873" s="479"/>
      <c r="Z873" s="481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404"/>
      <c r="W874" s="412"/>
      <c r="X874" s="450"/>
      <c r="Y874" s="479"/>
      <c r="Z874" s="481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404"/>
      <c r="W875" s="412"/>
      <c r="X875" s="450"/>
      <c r="Y875" s="479"/>
      <c r="Z875" s="481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404"/>
      <c r="W876" s="412"/>
      <c r="X876" s="450"/>
      <c r="Y876" s="479"/>
      <c r="Z876" s="481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404"/>
      <c r="W877" s="412"/>
      <c r="X877" s="450"/>
      <c r="Y877" s="479"/>
      <c r="Z877" s="481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404"/>
      <c r="W878" s="412"/>
      <c r="X878" s="450"/>
      <c r="Y878" s="479"/>
      <c r="Z878" s="481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404"/>
      <c r="W879" s="412"/>
      <c r="X879" s="450"/>
      <c r="Y879" s="479"/>
      <c r="Z879" s="481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404"/>
      <c r="W880" s="412"/>
      <c r="X880" s="450"/>
      <c r="Y880" s="479"/>
      <c r="Z880" s="481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404"/>
      <c r="W881" s="412"/>
      <c r="X881" s="450"/>
      <c r="Y881" s="479"/>
      <c r="Z881" s="481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404"/>
      <c r="W882" s="412"/>
      <c r="X882" s="450"/>
      <c r="Y882" s="479"/>
      <c r="Z882" s="481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404"/>
      <c r="W883" s="412"/>
      <c r="X883" s="450"/>
      <c r="Y883" s="479"/>
      <c r="Z883" s="481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404"/>
      <c r="W884" s="412"/>
      <c r="X884" s="450"/>
      <c r="Y884" s="479"/>
      <c r="Z884" s="481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404"/>
      <c r="W885" s="412"/>
      <c r="X885" s="450"/>
      <c r="Y885" s="479"/>
      <c r="Z885" s="481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404"/>
      <c r="W886" s="412"/>
      <c r="X886" s="450"/>
      <c r="Y886" s="479"/>
      <c r="Z886" s="481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404"/>
      <c r="W887" s="412"/>
      <c r="X887" s="450"/>
      <c r="Y887" s="479"/>
      <c r="Z887" s="481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404"/>
      <c r="W888" s="412"/>
      <c r="X888" s="450"/>
      <c r="Y888" s="479"/>
      <c r="Z888" s="481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404"/>
      <c r="W889" s="412"/>
      <c r="X889" s="450"/>
      <c r="Y889" s="479"/>
      <c r="Z889" s="481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404"/>
      <c r="W890" s="412"/>
      <c r="X890" s="450"/>
      <c r="Y890" s="479"/>
      <c r="Z890" s="481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404"/>
      <c r="W891" s="412"/>
      <c r="X891" s="450"/>
      <c r="Y891" s="479"/>
      <c r="Z891" s="481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404"/>
      <c r="W892" s="412"/>
      <c r="X892" s="450"/>
      <c r="Y892" s="479"/>
      <c r="Z892" s="481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404"/>
      <c r="W893" s="412"/>
      <c r="X893" s="450"/>
      <c r="Y893" s="479"/>
      <c r="Z893" s="481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404"/>
      <c r="W894" s="412"/>
      <c r="X894" s="450"/>
      <c r="Y894" s="479"/>
      <c r="Z894" s="481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404"/>
      <c r="W895" s="412"/>
      <c r="X895" s="450"/>
      <c r="Y895" s="479"/>
      <c r="Z895" s="481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404"/>
      <c r="W896" s="412"/>
      <c r="X896" s="450"/>
      <c r="Y896" s="479"/>
      <c r="Z896" s="481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404"/>
      <c r="W897" s="412"/>
      <c r="X897" s="450"/>
      <c r="Y897" s="479"/>
      <c r="Z897" s="481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404"/>
      <c r="W898" s="412"/>
      <c r="X898" s="450"/>
      <c r="Y898" s="479"/>
      <c r="Z898" s="481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404"/>
      <c r="W899" s="412"/>
      <c r="X899" s="450"/>
      <c r="Y899" s="479"/>
      <c r="Z899" s="481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404"/>
      <c r="W900" s="412"/>
      <c r="X900" s="450"/>
      <c r="Y900" s="479"/>
      <c r="Z900" s="481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404"/>
      <c r="W901" s="412"/>
      <c r="X901" s="450"/>
      <c r="Y901" s="479"/>
      <c r="Z901" s="481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404"/>
      <c r="W902" s="412"/>
      <c r="X902" s="450"/>
      <c r="Y902" s="479"/>
      <c r="Z902" s="481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404"/>
      <c r="W903" s="412"/>
      <c r="X903" s="450"/>
      <c r="Y903" s="479"/>
      <c r="Z903" s="481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404"/>
      <c r="W904" s="412"/>
      <c r="X904" s="450"/>
      <c r="Y904" s="479"/>
      <c r="Z904" s="481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404"/>
      <c r="W905" s="412"/>
      <c r="X905" s="450"/>
      <c r="Y905" s="479"/>
      <c r="Z905" s="481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404"/>
      <c r="W906" s="412"/>
      <c r="X906" s="450"/>
      <c r="Y906" s="479"/>
      <c r="Z906" s="481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404"/>
      <c r="W907" s="412"/>
      <c r="X907" s="450"/>
      <c r="Y907" s="479"/>
      <c r="Z907" s="481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404"/>
      <c r="W908" s="412"/>
      <c r="X908" s="450"/>
      <c r="Y908" s="479"/>
      <c r="Z908" s="481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404"/>
      <c r="W909" s="412"/>
      <c r="X909" s="450"/>
      <c r="Y909" s="479"/>
      <c r="Z909" s="481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404"/>
      <c r="W910" s="412"/>
      <c r="X910" s="450"/>
      <c r="Y910" s="479"/>
      <c r="Z910" s="481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404"/>
      <c r="W911" s="412"/>
      <c r="X911" s="450"/>
      <c r="Y911" s="479"/>
      <c r="Z911" s="481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404"/>
      <c r="W912" s="412"/>
      <c r="X912" s="450"/>
      <c r="Y912" s="479"/>
      <c r="Z912" s="481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404"/>
      <c r="W913" s="412"/>
      <c r="X913" s="450"/>
      <c r="Y913" s="479"/>
      <c r="Z913" s="481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404"/>
      <c r="W914" s="412"/>
      <c r="X914" s="450"/>
      <c r="Y914" s="479"/>
      <c r="Z914" s="481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404"/>
      <c r="W915" s="412"/>
      <c r="X915" s="450"/>
      <c r="Y915" s="479"/>
      <c r="Z915" s="481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404"/>
      <c r="W916" s="412"/>
      <c r="X916" s="450"/>
      <c r="Y916" s="479"/>
      <c r="Z916" s="481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404"/>
      <c r="W917" s="412"/>
      <c r="X917" s="450"/>
      <c r="Y917" s="479"/>
      <c r="Z917" s="481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404"/>
      <c r="W918" s="412"/>
      <c r="X918" s="450"/>
      <c r="Y918" s="479"/>
      <c r="Z918" s="481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404"/>
      <c r="W919" s="412"/>
      <c r="X919" s="450"/>
      <c r="Y919" s="479"/>
      <c r="Z919" s="481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404"/>
      <c r="W920" s="412"/>
      <c r="X920" s="450"/>
      <c r="Y920" s="479"/>
      <c r="Z920" s="481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404"/>
      <c r="W921" s="412"/>
      <c r="X921" s="450"/>
      <c r="Y921" s="479"/>
      <c r="Z921" s="481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404"/>
      <c r="W922" s="412"/>
      <c r="X922" s="450"/>
      <c r="Y922" s="479"/>
      <c r="Z922" s="481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404"/>
      <c r="W923" s="412"/>
      <c r="X923" s="450"/>
      <c r="Y923" s="479"/>
      <c r="Z923" s="481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404"/>
      <c r="W924" s="412"/>
      <c r="X924" s="450"/>
      <c r="Y924" s="479"/>
      <c r="Z924" s="481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404"/>
      <c r="W925" s="412"/>
      <c r="X925" s="450"/>
      <c r="Y925" s="479"/>
      <c r="Z925" s="481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404"/>
      <c r="W926" s="412"/>
      <c r="X926" s="450"/>
      <c r="Y926" s="479"/>
      <c r="Z926" s="481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404"/>
      <c r="W927" s="412"/>
      <c r="X927" s="450"/>
      <c r="Y927" s="479"/>
      <c r="Z927" s="481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404"/>
      <c r="W928" s="412"/>
      <c r="X928" s="450"/>
      <c r="Y928" s="479"/>
      <c r="Z928" s="481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404"/>
      <c r="W929" s="412"/>
      <c r="X929" s="450"/>
      <c r="Y929" s="479"/>
      <c r="Z929" s="481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404"/>
      <c r="W930" s="412"/>
      <c r="X930" s="450"/>
      <c r="Y930" s="479"/>
      <c r="Z930" s="481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404"/>
      <c r="W931" s="412"/>
      <c r="X931" s="450"/>
      <c r="Y931" s="479"/>
      <c r="Z931" s="481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404"/>
      <c r="W932" s="412"/>
      <c r="X932" s="450"/>
      <c r="Y932" s="479"/>
      <c r="Z932" s="481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404"/>
      <c r="W933" s="412"/>
      <c r="X933" s="450"/>
      <c r="Y933" s="479"/>
      <c r="Z933" s="481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404"/>
      <c r="W934" s="412"/>
      <c r="X934" s="450"/>
      <c r="Y934" s="479"/>
      <c r="Z934" s="481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404"/>
      <c r="W935" s="412"/>
      <c r="X935" s="450"/>
      <c r="Y935" s="479"/>
      <c r="Z935" s="481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404"/>
      <c r="W936" s="412"/>
      <c r="X936" s="450"/>
      <c r="Y936" s="479"/>
      <c r="Z936" s="481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404"/>
      <c r="W937" s="412"/>
      <c r="X937" s="450"/>
      <c r="Y937" s="479"/>
      <c r="Z937" s="481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404"/>
      <c r="W938" s="412"/>
      <c r="X938" s="450"/>
      <c r="Y938" s="479"/>
      <c r="Z938" s="481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404"/>
      <c r="W939" s="412"/>
      <c r="X939" s="450"/>
      <c r="Y939" s="479"/>
      <c r="Z939" s="481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404"/>
      <c r="W940" s="412"/>
      <c r="X940" s="450"/>
      <c r="Y940" s="479"/>
      <c r="Z940" s="481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404"/>
      <c r="W941" s="412"/>
      <c r="X941" s="450"/>
      <c r="Y941" s="479"/>
      <c r="Z941" s="481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404"/>
      <c r="W942" s="412"/>
      <c r="X942" s="450"/>
      <c r="Y942" s="479"/>
      <c r="Z942" s="481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404"/>
      <c r="W943" s="412"/>
      <c r="X943" s="450"/>
      <c r="Y943" s="479"/>
      <c r="Z943" s="481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404"/>
      <c r="W944" s="412"/>
      <c r="X944" s="450"/>
      <c r="Y944" s="479"/>
      <c r="Z944" s="481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404"/>
      <c r="W945" s="412"/>
      <c r="X945" s="450"/>
      <c r="Y945" s="479"/>
      <c r="Z945" s="481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404"/>
      <c r="W946" s="412"/>
      <c r="X946" s="450"/>
      <c r="Y946" s="479"/>
      <c r="Z946" s="481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404"/>
      <c r="W947" s="412"/>
      <c r="X947" s="450"/>
      <c r="Y947" s="479"/>
      <c r="Z947" s="481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404"/>
      <c r="W948" s="412"/>
      <c r="X948" s="450"/>
      <c r="Y948" s="479"/>
      <c r="Z948" s="481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404"/>
      <c r="W949" s="412"/>
      <c r="X949" s="450"/>
      <c r="Y949" s="479"/>
      <c r="Z949" s="481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404"/>
      <c r="W950" s="412"/>
      <c r="X950" s="450"/>
      <c r="Y950" s="479"/>
      <c r="Z950" s="481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404"/>
      <c r="W951" s="412"/>
      <c r="X951" s="450"/>
      <c r="Y951" s="479"/>
      <c r="Z951" s="481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404"/>
      <c r="W952" s="412"/>
      <c r="X952" s="450"/>
      <c r="Y952" s="479"/>
      <c r="Z952" s="481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404"/>
      <c r="W953" s="412"/>
      <c r="X953" s="450"/>
      <c r="Y953" s="479"/>
      <c r="Z953" s="481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404"/>
      <c r="W954" s="412"/>
      <c r="X954" s="450"/>
      <c r="Y954" s="479"/>
      <c r="Z954" s="481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404"/>
      <c r="W955" s="412"/>
      <c r="X955" s="450"/>
      <c r="Y955" s="479"/>
      <c r="Z955" s="481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404"/>
      <c r="W956" s="412"/>
      <c r="X956" s="450"/>
      <c r="Y956" s="479"/>
      <c r="Z956" s="481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404"/>
      <c r="W957" s="412"/>
      <c r="X957" s="450"/>
      <c r="Y957" s="479"/>
      <c r="Z957" s="481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404"/>
      <c r="W958" s="412"/>
      <c r="X958" s="450"/>
      <c r="Y958" s="479"/>
      <c r="Z958" s="481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404"/>
      <c r="W959" s="412"/>
      <c r="X959" s="450"/>
      <c r="Y959" s="479"/>
      <c r="Z959" s="481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404"/>
      <c r="W960" s="412"/>
      <c r="X960" s="450"/>
      <c r="Y960" s="479"/>
      <c r="Z960" s="481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404"/>
      <c r="W961" s="412"/>
      <c r="X961" s="450"/>
      <c r="Y961" s="479"/>
      <c r="Z961" s="481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404"/>
      <c r="W962" s="412"/>
      <c r="X962" s="450"/>
      <c r="Y962" s="479"/>
      <c r="Z962" s="481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404"/>
      <c r="W963" s="412"/>
      <c r="X963" s="450"/>
      <c r="Y963" s="479"/>
      <c r="Z963" s="481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404"/>
      <c r="W964" s="412"/>
      <c r="X964" s="450"/>
      <c r="Y964" s="479"/>
      <c r="Z964" s="481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404"/>
      <c r="W965" s="412"/>
      <c r="X965" s="450"/>
      <c r="Y965" s="479"/>
      <c r="Z965" s="481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404"/>
      <c r="W966" s="412"/>
      <c r="X966" s="450"/>
      <c r="Y966" s="479"/>
      <c r="Z966" s="481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404"/>
      <c r="W967" s="412"/>
      <c r="X967" s="450"/>
      <c r="Y967" s="479"/>
      <c r="Z967" s="481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404"/>
      <c r="W968" s="412"/>
      <c r="X968" s="450"/>
      <c r="Y968" s="479"/>
      <c r="Z968" s="481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404"/>
      <c r="W969" s="412"/>
      <c r="X969" s="450"/>
      <c r="Y969" s="479"/>
      <c r="Z969" s="481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404"/>
      <c r="W970" s="412"/>
      <c r="X970" s="450"/>
      <c r="Y970" s="479"/>
      <c r="Z970" s="481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404"/>
      <c r="W971" s="412"/>
      <c r="X971" s="450"/>
      <c r="Y971" s="479"/>
      <c r="Z971" s="481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404"/>
      <c r="W972" s="412"/>
      <c r="X972" s="450"/>
      <c r="Y972" s="479"/>
      <c r="Z972" s="481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404"/>
      <c r="W973" s="412"/>
      <c r="X973" s="450"/>
      <c r="Y973" s="479"/>
      <c r="Z973" s="481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404"/>
      <c r="W974" s="412"/>
      <c r="X974" s="450"/>
      <c r="Y974" s="479"/>
      <c r="Z974" s="481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404"/>
      <c r="W975" s="412"/>
      <c r="X975" s="450"/>
      <c r="Y975" s="479"/>
      <c r="Z975" s="481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404"/>
      <c r="W976" s="412"/>
      <c r="X976" s="450"/>
      <c r="Y976" s="479"/>
      <c r="Z976" s="481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404"/>
      <c r="W977" s="412"/>
      <c r="X977" s="450"/>
      <c r="Y977" s="479"/>
      <c r="Z977" s="481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404"/>
      <c r="W978" s="412"/>
      <c r="X978" s="450"/>
      <c r="Y978" s="479"/>
      <c r="Z978" s="481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404"/>
      <c r="W979" s="412"/>
      <c r="X979" s="450"/>
      <c r="Y979" s="479"/>
      <c r="Z979" s="481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404"/>
      <c r="W980" s="412"/>
      <c r="X980" s="450"/>
      <c r="Y980" s="479"/>
      <c r="Z980" s="481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404"/>
      <c r="W981" s="412"/>
      <c r="X981" s="450"/>
      <c r="Y981" s="479"/>
      <c r="Z981" s="481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404"/>
      <c r="W982" s="412"/>
      <c r="X982" s="450"/>
      <c r="Y982" s="479"/>
      <c r="Z982" s="481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404"/>
      <c r="W983" s="412"/>
      <c r="X983" s="450"/>
      <c r="Y983" s="479"/>
      <c r="Z983" s="481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404"/>
      <c r="W984" s="412"/>
      <c r="X984" s="450"/>
      <c r="Y984" s="479"/>
      <c r="Z984" s="481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404"/>
      <c r="W985" s="412"/>
      <c r="X985" s="450"/>
      <c r="Y985" s="479"/>
      <c r="Z985" s="481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404"/>
      <c r="W986" s="412"/>
      <c r="X986" s="450"/>
      <c r="Y986" s="479"/>
      <c r="Z986" s="481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404"/>
      <c r="W987" s="412"/>
      <c r="X987" s="450"/>
      <c r="Y987" s="479"/>
      <c r="Z987" s="481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404"/>
      <c r="W988" s="412"/>
      <c r="X988" s="450"/>
      <c r="Y988" s="479"/>
      <c r="Z988" s="481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404"/>
      <c r="W989" s="412"/>
      <c r="X989" s="450"/>
      <c r="Y989" s="479"/>
      <c r="Z989" s="481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404"/>
      <c r="W990" s="412"/>
      <c r="X990" s="450"/>
      <c r="Y990" s="479"/>
      <c r="Z990" s="481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404"/>
      <c r="W991" s="412"/>
      <c r="X991" s="450"/>
      <c r="Y991" s="479"/>
      <c r="Z991" s="481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404"/>
      <c r="W992" s="412"/>
      <c r="X992" s="450"/>
      <c r="Y992" s="479"/>
      <c r="Z992" s="481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404"/>
      <c r="W993" s="412"/>
      <c r="X993" s="450"/>
      <c r="Y993" s="479"/>
      <c r="Z993" s="481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404"/>
      <c r="W994" s="412"/>
      <c r="X994" s="450"/>
      <c r="Y994" s="479"/>
      <c r="Z994" s="481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404"/>
      <c r="W995" s="412"/>
      <c r="X995" s="450"/>
      <c r="Y995" s="479"/>
      <c r="Z995" s="481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404"/>
      <c r="W996" s="412"/>
      <c r="X996" s="450"/>
      <c r="Y996" s="479"/>
      <c r="Z996" s="481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404"/>
      <c r="W997" s="412"/>
      <c r="X997" s="450"/>
      <c r="Y997" s="479"/>
      <c r="Z997" s="481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404"/>
      <c r="W998" s="412"/>
      <c r="X998" s="450"/>
      <c r="Y998" s="479"/>
      <c r="Z998" s="481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404"/>
      <c r="W999" s="412"/>
      <c r="X999" s="450"/>
      <c r="Y999" s="479"/>
      <c r="Z999" s="481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404"/>
      <c r="W1000" s="412"/>
      <c r="X1000" s="450"/>
      <c r="Y1000" s="479"/>
      <c r="Z1000" s="481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9"/>
    </row>
    <row r="1002" spans="1:33" ht="15" customHeight="1" x14ac:dyDescent="0.3">
      <c r="Y1002" s="479"/>
    </row>
    <row r="1003" spans="1:33" ht="15" customHeight="1" x14ac:dyDescent="0.3">
      <c r="Y1003" s="479"/>
    </row>
    <row r="1004" spans="1:33" ht="15" customHeight="1" x14ac:dyDescent="0.3">
      <c r="Y1004" s="479"/>
    </row>
  </sheetData>
  <autoFilter ref="F14:U68" xr:uid="{00000000-0009-0000-0000-000002000000}"/>
  <mergeCells count="7">
    <mergeCell ref="Y13:Z13"/>
    <mergeCell ref="E8:R8"/>
    <mergeCell ref="E7:F7"/>
    <mergeCell ref="E13:E14"/>
    <mergeCell ref="C3:U3"/>
    <mergeCell ref="C14:D14"/>
    <mergeCell ref="C13:D13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AB730"/>
  <sheetViews>
    <sheetView topLeftCell="A22" zoomScale="20" zoomScaleNormal="20" workbookViewId="0">
      <selection activeCell="J34" sqref="J34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82" t="s">
        <v>90</v>
      </c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tr">
        <f>GJ!E4</f>
        <v>Global City Smiles Dental and Medical Wellness Inc.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7"/>
      <c r="V4" s="578" t="s">
        <v>2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3</v>
      </c>
      <c r="D5" s="276"/>
      <c r="E5" s="276" t="str">
        <f>GJ!E5</f>
        <v>Unit 1501 15th Floor MDI Corporate Center 39th St. Cor 10th Ave. Fort Bonifacio Taguig City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60"/>
      <c r="V5" s="579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4</v>
      </c>
      <c r="D6" s="276"/>
      <c r="E6" s="276" t="str">
        <f>GJ!E6</f>
        <v>613-594-172-000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60"/>
      <c r="V6" s="579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5</v>
      </c>
      <c r="D7" s="276"/>
      <c r="E7" s="276" t="str">
        <f>GJ!E7</f>
        <v>044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61"/>
      <c r="V7" s="580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75" t="s">
        <v>6</v>
      </c>
      <c r="D9" s="581"/>
      <c r="E9" s="573" t="s">
        <v>91</v>
      </c>
      <c r="F9" s="575" t="s">
        <v>92</v>
      </c>
      <c r="G9" s="573" t="s">
        <v>9</v>
      </c>
      <c r="H9" s="573" t="s">
        <v>10</v>
      </c>
      <c r="I9" s="328" t="s">
        <v>11</v>
      </c>
      <c r="J9" s="573" t="s">
        <v>12</v>
      </c>
      <c r="K9" s="573" t="s">
        <v>13</v>
      </c>
      <c r="L9" s="328" t="s">
        <v>14</v>
      </c>
      <c r="M9" s="328" t="s">
        <v>14</v>
      </c>
      <c r="N9" s="576" t="s">
        <v>93</v>
      </c>
      <c r="O9" s="576" t="s">
        <v>93</v>
      </c>
      <c r="P9" s="95"/>
      <c r="Q9" s="95"/>
      <c r="R9" s="95"/>
      <c r="S9" s="95"/>
      <c r="T9" s="95"/>
      <c r="U9" s="295" t="s">
        <v>94</v>
      </c>
      <c r="V9" s="289" t="s">
        <v>16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74">
        <v>2026</v>
      </c>
      <c r="D10" s="552"/>
      <c r="E10" s="557"/>
      <c r="F10" s="557"/>
      <c r="G10" s="557"/>
      <c r="H10" s="557"/>
      <c r="I10" s="282" t="s">
        <v>95</v>
      </c>
      <c r="J10" s="557"/>
      <c r="K10" s="557"/>
      <c r="L10" s="239" t="s">
        <v>96</v>
      </c>
      <c r="M10" s="239" t="s">
        <v>96</v>
      </c>
      <c r="N10" s="557"/>
      <c r="O10" s="557"/>
      <c r="P10" s="95"/>
      <c r="Q10" s="95"/>
      <c r="R10" s="95"/>
      <c r="S10" s="95"/>
      <c r="T10" s="95"/>
      <c r="U10" s="295" t="s">
        <v>19</v>
      </c>
      <c r="V10" s="289" t="s">
        <v>19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97</v>
      </c>
      <c r="G11" s="101" t="s">
        <v>98</v>
      </c>
      <c r="H11" s="101" t="s">
        <v>99</v>
      </c>
      <c r="I11" s="103">
        <v>1819</v>
      </c>
      <c r="J11" s="517">
        <v>2700</v>
      </c>
      <c r="K11" s="517"/>
      <c r="L11" s="286">
        <f t="shared" ref="L11:L17" si="0">M11</f>
        <v>289.28571389999996</v>
      </c>
      <c r="M11" s="286">
        <f t="shared" ref="M11:M17" si="1">IF(J11-K11=0, 0, (J11-K11)*0.107142857)</f>
        <v>289.28571389999996</v>
      </c>
      <c r="N11" s="286">
        <f t="shared" ref="N11:N17" si="2">O11</f>
        <v>2410.7142861000002</v>
      </c>
      <c r="O11" s="286">
        <f t="shared" ref="O11:O17" si="3">J11-K11-M11</f>
        <v>2410.7142861000002</v>
      </c>
      <c r="P11" s="95"/>
      <c r="Q11" s="95"/>
      <c r="R11" s="95"/>
      <c r="S11" s="95"/>
      <c r="T11" s="95"/>
      <c r="U11" s="296" t="s">
        <v>100</v>
      </c>
      <c r="V11" s="299" t="s">
        <v>101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102</v>
      </c>
      <c r="G12" s="101" t="s">
        <v>98</v>
      </c>
      <c r="H12" s="101" t="s">
        <v>99</v>
      </c>
      <c r="I12" s="103">
        <v>1820</v>
      </c>
      <c r="J12" s="517">
        <v>5360</v>
      </c>
      <c r="K12" s="517"/>
      <c r="L12" s="286">
        <f t="shared" si="0"/>
        <v>574.28571351999994</v>
      </c>
      <c r="M12" s="286">
        <f t="shared" si="1"/>
        <v>574.28571351999994</v>
      </c>
      <c r="N12" s="286">
        <f t="shared" si="2"/>
        <v>4785.7142864799998</v>
      </c>
      <c r="O12" s="286">
        <f t="shared" si="3"/>
        <v>4785.7142864799998</v>
      </c>
      <c r="P12" s="207"/>
      <c r="Q12" s="207"/>
      <c r="R12" s="207"/>
      <c r="S12" s="207"/>
      <c r="T12" s="207"/>
      <c r="U12" s="296" t="s">
        <v>103</v>
      </c>
      <c r="V12" s="299" t="s">
        <v>104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105</v>
      </c>
      <c r="G13" s="101" t="s">
        <v>98</v>
      </c>
      <c r="H13" s="101" t="s">
        <v>99</v>
      </c>
      <c r="I13" s="103">
        <v>1821</v>
      </c>
      <c r="J13" s="517">
        <v>2100</v>
      </c>
      <c r="K13" s="517"/>
      <c r="L13" s="286">
        <f t="shared" si="0"/>
        <v>224.99999969999999</v>
      </c>
      <c r="M13" s="286">
        <f t="shared" si="1"/>
        <v>224.99999969999999</v>
      </c>
      <c r="N13" s="286">
        <f t="shared" si="2"/>
        <v>1875.0000003</v>
      </c>
      <c r="O13" s="286">
        <f t="shared" si="3"/>
        <v>1875.0000003</v>
      </c>
      <c r="P13" s="207"/>
      <c r="Q13" s="207"/>
      <c r="R13" s="207"/>
      <c r="S13" s="207"/>
      <c r="T13" s="207"/>
      <c r="U13" s="296" t="s">
        <v>106</v>
      </c>
      <c r="V13" s="299" t="s">
        <v>107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102</v>
      </c>
      <c r="G14" s="272" t="s">
        <v>98</v>
      </c>
      <c r="H14" s="272" t="s">
        <v>99</v>
      </c>
      <c r="I14" s="273">
        <v>1822</v>
      </c>
      <c r="J14" s="519">
        <v>1000</v>
      </c>
      <c r="K14" s="519"/>
      <c r="L14" s="311">
        <f t="shared" si="0"/>
        <v>107.14285699999999</v>
      </c>
      <c r="M14" s="311">
        <f t="shared" si="1"/>
        <v>107.14285699999999</v>
      </c>
      <c r="N14" s="311">
        <f t="shared" si="2"/>
        <v>892.85714299999995</v>
      </c>
      <c r="O14" s="286">
        <f t="shared" si="3"/>
        <v>892.85714299999995</v>
      </c>
      <c r="P14" s="207"/>
      <c r="Q14" s="207"/>
      <c r="R14" s="207"/>
      <c r="S14" s="207"/>
      <c r="T14" s="207"/>
      <c r="U14" s="296" t="s">
        <v>108</v>
      </c>
      <c r="V14" s="299" t="s">
        <v>109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97</v>
      </c>
      <c r="G15" s="272" t="s">
        <v>98</v>
      </c>
      <c r="H15" s="272" t="s">
        <v>99</v>
      </c>
      <c r="I15" s="273">
        <v>1823</v>
      </c>
      <c r="J15" s="519">
        <v>1000</v>
      </c>
      <c r="K15" s="519"/>
      <c r="L15" s="311">
        <f t="shared" si="0"/>
        <v>107.14285699999999</v>
      </c>
      <c r="M15" s="311">
        <f t="shared" si="1"/>
        <v>107.14285699999999</v>
      </c>
      <c r="N15" s="311">
        <f t="shared" si="2"/>
        <v>892.85714299999995</v>
      </c>
      <c r="O15" s="286">
        <f t="shared" si="3"/>
        <v>892.85714299999995</v>
      </c>
      <c r="P15" s="207"/>
      <c r="Q15" s="207"/>
      <c r="R15" s="207"/>
      <c r="S15" s="207"/>
      <c r="T15" s="207"/>
      <c r="U15" s="296" t="s">
        <v>110</v>
      </c>
      <c r="V15" s="299" t="s">
        <v>111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112</v>
      </c>
      <c r="G16" s="272" t="s">
        <v>98</v>
      </c>
      <c r="H16" s="272" t="s">
        <v>99</v>
      </c>
      <c r="I16" s="103">
        <v>1826</v>
      </c>
      <c r="J16" s="517">
        <v>1928.57</v>
      </c>
      <c r="K16" s="517">
        <v>1928.57</v>
      </c>
      <c r="L16" s="311">
        <f t="shared" si="0"/>
        <v>0</v>
      </c>
      <c r="M16" s="311">
        <f t="shared" si="1"/>
        <v>0</v>
      </c>
      <c r="N16" s="311">
        <f t="shared" si="2"/>
        <v>0</v>
      </c>
      <c r="O16" s="286">
        <f t="shared" si="3"/>
        <v>0</v>
      </c>
      <c r="P16" s="207"/>
      <c r="Q16" s="207"/>
      <c r="R16" s="207"/>
      <c r="S16" s="207"/>
      <c r="T16" s="207"/>
      <c r="U16" s="296" t="s">
        <v>113</v>
      </c>
      <c r="V16" s="299" t="s">
        <v>114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115</v>
      </c>
      <c r="G17" s="101" t="s">
        <v>98</v>
      </c>
      <c r="H17" s="101" t="s">
        <v>99</v>
      </c>
      <c r="I17" s="103">
        <v>1831</v>
      </c>
      <c r="J17" s="517">
        <v>1080</v>
      </c>
      <c r="K17" s="519"/>
      <c r="L17" s="311">
        <f t="shared" si="0"/>
        <v>115.71428555999999</v>
      </c>
      <c r="M17" s="311">
        <f t="shared" si="1"/>
        <v>115.71428555999999</v>
      </c>
      <c r="N17" s="311">
        <f t="shared" si="2"/>
        <v>964.28571443999999</v>
      </c>
      <c r="O17" s="286">
        <f t="shared" si="3"/>
        <v>964.28571443999999</v>
      </c>
      <c r="P17" s="207"/>
      <c r="Q17" s="207"/>
      <c r="R17" s="207"/>
      <c r="S17" s="207"/>
      <c r="T17" s="207"/>
      <c r="U17" s="296" t="s">
        <v>116</v>
      </c>
      <c r="V17" s="299" t="s">
        <v>117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271"/>
      <c r="G18" s="272"/>
      <c r="H18" s="272"/>
      <c r="I18" s="273"/>
      <c r="J18" s="519"/>
      <c r="K18" s="519"/>
      <c r="L18" s="311"/>
      <c r="M18" s="311"/>
      <c r="N18" s="311"/>
      <c r="O18" s="286"/>
      <c r="P18" s="207"/>
      <c r="Q18" s="207"/>
      <c r="R18" s="207"/>
      <c r="S18" s="207"/>
      <c r="T18" s="207"/>
      <c r="U18" s="296"/>
      <c r="V18" s="299"/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271"/>
      <c r="G19" s="272"/>
      <c r="H19" s="272"/>
      <c r="I19" s="273"/>
      <c r="J19" s="519"/>
      <c r="K19" s="519"/>
      <c r="L19" s="311"/>
      <c r="M19" s="311"/>
      <c r="N19" s="311"/>
      <c r="O19" s="286"/>
      <c r="P19" s="207"/>
      <c r="Q19" s="207"/>
      <c r="R19" s="207"/>
      <c r="S19" s="207"/>
      <c r="T19" s="207"/>
      <c r="U19" s="296"/>
      <c r="V19" s="299"/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9"/>
      <c r="K20" s="519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9"/>
      <c r="K21" s="519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9"/>
      <c r="K22" s="519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9"/>
      <c r="K23" s="519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9"/>
      <c r="K24" s="519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9"/>
      <c r="K25" s="519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9"/>
      <c r="K26" s="519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9"/>
      <c r="K27" s="519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9"/>
      <c r="K28" s="519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9"/>
      <c r="K29" s="519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35" t="s">
        <v>33</v>
      </c>
      <c r="F34" s="266"/>
      <c r="G34" s="267"/>
      <c r="H34" s="267"/>
      <c r="I34" s="268"/>
      <c r="J34" s="512">
        <f>SUM(J11:J31)</f>
        <v>15168.57</v>
      </c>
      <c r="K34" s="512">
        <f>SUM(K11:K31)</f>
        <v>1928.57</v>
      </c>
      <c r="L34" s="287">
        <f>M34</f>
        <v>1418.5714266799998</v>
      </c>
      <c r="M34" s="287">
        <f>IF(J34-K34=0, 0, (J34-K34)*0.107142857)</f>
        <v>1418.5714266799998</v>
      </c>
      <c r="N34" s="287">
        <f>O34</f>
        <v>11821.428573319999</v>
      </c>
      <c r="O34" s="287">
        <f>J34-K34-M34</f>
        <v>11821.428573319999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34</v>
      </c>
      <c r="D36" s="100" t="s">
        <v>118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13"/>
      <c r="F37" s="514"/>
      <c r="G37" s="515"/>
      <c r="H37" s="515"/>
      <c r="I37" s="516"/>
      <c r="J37" s="513"/>
      <c r="K37" s="513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34</v>
      </c>
      <c r="D41" s="101">
        <v>28</v>
      </c>
      <c r="E41" s="535" t="s">
        <v>33</v>
      </c>
      <c r="F41" s="266"/>
      <c r="G41" s="267"/>
      <c r="H41" s="267"/>
      <c r="I41" s="268"/>
      <c r="J41" s="512">
        <f>SUM(J36:J36)</f>
        <v>0</v>
      </c>
      <c r="K41" s="512">
        <f>SUM(K36:K36)</f>
        <v>0</v>
      </c>
      <c r="L41" s="287">
        <f>M41</f>
        <v>0</v>
      </c>
      <c r="M41" s="287">
        <f>IF(J41-K41=0, 0, (J41-K41)*0.107142857)</f>
        <v>0</v>
      </c>
      <c r="N41" s="287">
        <f>O41</f>
        <v>0</v>
      </c>
      <c r="O41" s="287">
        <f>J41-K41-M41</f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35</v>
      </c>
      <c r="D43" s="100" t="s">
        <v>118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4"/>
      <c r="O47" s="505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35</v>
      </c>
      <c r="D48" s="101">
        <v>31</v>
      </c>
      <c r="E48" s="535" t="s">
        <v>33</v>
      </c>
      <c r="F48" s="266"/>
      <c r="G48" s="267"/>
      <c r="H48" s="267"/>
      <c r="I48" s="268"/>
      <c r="J48" s="512">
        <f>SUM(J43:J46)</f>
        <v>0</v>
      </c>
      <c r="K48" s="512">
        <f>SUM(K43:K46)</f>
        <v>0</v>
      </c>
      <c r="L48" s="287">
        <f>M48</f>
        <v>0</v>
      </c>
      <c r="M48" s="287">
        <f>IF(J48-K48=0, 0, (J48-K48)*0.107142857)</f>
        <v>0</v>
      </c>
      <c r="N48" s="287">
        <f>O48</f>
        <v>0</v>
      </c>
      <c r="O48" s="287">
        <f>J48-K48-M48</f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119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120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121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customHeight="1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customHeight="1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customHeight="1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customHeight="1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customHeight="1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customHeight="1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customHeight="1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customHeight="1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customHeight="1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customHeight="1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customHeight="1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customHeight="1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customHeight="1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customHeight="1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customHeight="1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customHeight="1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customHeight="1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customHeight="1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customHeight="1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customHeight="1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customHeight="1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customHeight="1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customHeight="1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customHeight="1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customHeight="1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customHeight="1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customHeight="1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customHeight="1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customHeight="1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customHeight="1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customHeight="1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customHeight="1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customHeight="1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customHeight="1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customHeight="1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customHeight="1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customHeight="1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customHeight="1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customHeight="1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customHeight="1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customHeight="1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customHeight="1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customHeight="1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customHeight="1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customHeight="1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customHeight="1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customHeight="1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customHeight="1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customHeight="1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customHeight="1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customHeight="1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customHeight="1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customHeight="1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customHeight="1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customHeight="1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customHeight="1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customHeight="1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customHeight="1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customHeight="1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customHeight="1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customHeight="1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customHeight="1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customHeight="1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customHeight="1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customHeight="1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customHeight="1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customHeight="1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customHeight="1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customHeight="1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customHeight="1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customHeight="1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customHeight="1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customHeight="1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customHeight="1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customHeight="1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customHeight="1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customHeight="1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customHeight="1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customHeight="1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customHeight="1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customHeight="1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customHeight="1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customHeight="1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customHeight="1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customHeight="1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customHeight="1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customHeight="1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customHeight="1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customHeight="1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customHeight="1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customHeight="1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customHeight="1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customHeight="1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customHeight="1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customHeight="1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customHeight="1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customHeight="1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customHeight="1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customHeight="1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customHeight="1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customHeight="1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customHeight="1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customHeight="1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customHeight="1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customHeight="1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customHeight="1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customHeight="1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customHeight="1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customHeight="1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customHeight="1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customHeight="1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customHeight="1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customHeight="1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customHeight="1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customHeight="1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customHeight="1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customHeight="1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customHeight="1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customHeight="1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customHeight="1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customHeight="1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customHeight="1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customHeight="1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customHeight="1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customHeight="1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customHeight="1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customHeight="1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customHeight="1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customHeight="1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customHeight="1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customHeight="1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customHeight="1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customHeight="1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customHeight="1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customHeight="1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customHeight="1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customHeight="1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customHeight="1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customHeight="1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customHeight="1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customHeight="1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customHeight="1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customHeight="1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customHeight="1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customHeight="1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customHeight="1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customHeight="1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customHeight="1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customHeight="1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customHeight="1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customHeight="1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customHeight="1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customHeight="1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customHeight="1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customHeight="1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customHeight="1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customHeight="1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customHeight="1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customHeight="1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customHeight="1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customHeight="1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customHeight="1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customHeight="1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customHeight="1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customHeight="1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customHeight="1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customHeight="1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customHeight="1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customHeight="1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customHeight="1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customHeight="1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customHeight="1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customHeight="1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customHeight="1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customHeight="1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customHeight="1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customHeight="1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customHeight="1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customHeight="1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customHeight="1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customHeight="1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customHeight="1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customHeight="1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customHeight="1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customHeight="1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customHeight="1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customHeight="1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customHeight="1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customHeight="1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customHeight="1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customHeight="1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customHeight="1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customHeight="1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customHeight="1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customHeight="1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customHeight="1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customHeight="1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customHeight="1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customHeight="1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customHeight="1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customHeight="1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customHeight="1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customHeight="1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customHeight="1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customHeight="1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customHeight="1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customHeight="1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customHeight="1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customHeight="1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customHeight="1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customHeight="1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customHeight="1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customHeight="1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customHeight="1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customHeight="1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customHeight="1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customHeight="1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customHeight="1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customHeight="1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customHeight="1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customHeight="1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customHeight="1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customHeight="1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customHeight="1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customHeight="1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customHeight="1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customHeight="1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customHeight="1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customHeight="1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customHeight="1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customHeight="1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customHeight="1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customHeight="1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customHeight="1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customHeight="1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customHeight="1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customHeight="1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customHeight="1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customHeight="1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customHeight="1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customHeight="1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customHeight="1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customHeight="1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customHeight="1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customHeight="1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customHeight="1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customHeight="1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customHeight="1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customHeight="1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customHeight="1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customHeight="1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customHeight="1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customHeight="1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customHeight="1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customHeight="1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customHeight="1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customHeight="1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customHeight="1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customHeight="1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customHeight="1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customHeight="1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customHeight="1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customHeight="1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customHeight="1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customHeight="1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customHeight="1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V4:V7"/>
    <mergeCell ref="C9:D9"/>
    <mergeCell ref="C2:O2"/>
    <mergeCell ref="J9:J10"/>
    <mergeCell ref="K9:K10"/>
    <mergeCell ref="N9:N10"/>
    <mergeCell ref="U4:U7"/>
    <mergeCell ref="O9:O10"/>
    <mergeCell ref="G9:G10"/>
    <mergeCell ref="E9:E10"/>
    <mergeCell ref="H9:H10"/>
    <mergeCell ref="C10:D10"/>
    <mergeCell ref="F9:F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AB719"/>
  <sheetViews>
    <sheetView topLeftCell="A16" zoomScale="20" zoomScaleNormal="20" workbookViewId="0">
      <selection activeCell="H25" sqref="H2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3" bestFit="1" customWidth="1"/>
    <col min="16" max="16" width="99.44140625" style="501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8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587" t="s">
        <v>122</v>
      </c>
      <c r="G2" s="554"/>
      <c r="H2" s="554"/>
      <c r="I2" s="554"/>
      <c r="J2" s="195"/>
      <c r="K2" s="195"/>
      <c r="L2" s="196"/>
      <c r="M2" s="113"/>
      <c r="N2" s="357"/>
      <c r="O2" s="508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8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563" t="str">
        <f>GJ!E4</f>
        <v>Global City Smiles Dental and Medical Wellness Inc.</v>
      </c>
      <c r="G4" s="554"/>
      <c r="H4" s="28"/>
      <c r="I4" s="28"/>
      <c r="J4" s="95"/>
      <c r="K4" s="95"/>
      <c r="L4" s="115"/>
      <c r="M4" s="113"/>
      <c r="N4" s="357"/>
      <c r="O4" s="508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3</v>
      </c>
      <c r="E5" s="28"/>
      <c r="F5" s="592" t="str">
        <f>GJ!E5</f>
        <v>Unit 1501 15th Floor MDI Corporate Center 39th St. Cor 10th Ave. Fort Bonifacio Taguig City</v>
      </c>
      <c r="G5" s="554"/>
      <c r="H5" s="554"/>
      <c r="I5" s="554"/>
      <c r="J5" s="195"/>
      <c r="K5" s="195"/>
      <c r="L5" s="196"/>
      <c r="M5" s="113"/>
      <c r="N5" s="357"/>
      <c r="O5" s="508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4</v>
      </c>
      <c r="E6" s="28"/>
      <c r="F6" s="28" t="str">
        <f>GJ!E6</f>
        <v>613-594-172-000</v>
      </c>
      <c r="G6" s="28"/>
      <c r="H6" s="28"/>
      <c r="I6" s="28"/>
      <c r="J6" s="34"/>
      <c r="K6" s="34"/>
      <c r="L6" s="34"/>
      <c r="M6" s="113"/>
      <c r="N6" s="357"/>
      <c r="O6" s="508"/>
      <c r="P6" s="589" t="s">
        <v>123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5</v>
      </c>
      <c r="E7" s="28"/>
      <c r="F7" s="33" t="str">
        <f>GJ!E7</f>
        <v>044</v>
      </c>
      <c r="G7" s="28"/>
      <c r="H7" s="28"/>
      <c r="I7" s="28"/>
      <c r="J7" s="34"/>
      <c r="K7" s="34"/>
      <c r="L7" s="34"/>
      <c r="M7" s="113"/>
      <c r="N7" s="357"/>
      <c r="O7" s="508"/>
      <c r="P7" s="561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583" t="s">
        <v>6</v>
      </c>
      <c r="E8" s="584"/>
      <c r="F8" s="583" t="s">
        <v>50</v>
      </c>
      <c r="G8" s="585" t="s">
        <v>124</v>
      </c>
      <c r="H8" s="590" t="s">
        <v>79</v>
      </c>
      <c r="I8" s="591"/>
      <c r="J8" s="201"/>
      <c r="K8" s="200" t="s">
        <v>125</v>
      </c>
      <c r="L8" s="199"/>
      <c r="M8" s="113"/>
      <c r="N8" s="357"/>
      <c r="O8" s="588" t="s">
        <v>126</v>
      </c>
      <c r="P8" s="502" t="s">
        <v>127</v>
      </c>
      <c r="Q8" s="488">
        <v>8</v>
      </c>
      <c r="R8" s="536" t="s">
        <v>65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583">
        <v>2025</v>
      </c>
      <c r="E9" s="584"/>
      <c r="F9" s="586"/>
      <c r="G9" s="586"/>
      <c r="H9" s="116" t="s">
        <v>128</v>
      </c>
      <c r="I9" s="116" t="s">
        <v>129</v>
      </c>
      <c r="J9" s="197" t="s">
        <v>130</v>
      </c>
      <c r="K9" s="198" t="s">
        <v>131</v>
      </c>
      <c r="L9" s="197" t="s">
        <v>132</v>
      </c>
      <c r="M9" s="113"/>
      <c r="N9" s="357"/>
      <c r="O9" s="561"/>
      <c r="P9" s="503" t="s">
        <v>133</v>
      </c>
      <c r="Q9" s="488">
        <v>17</v>
      </c>
      <c r="R9" s="537" t="s">
        <v>84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97</v>
      </c>
      <c r="G10" s="117">
        <v>1819</v>
      </c>
      <c r="H10" s="506">
        <v>2700</v>
      </c>
      <c r="I10" s="120"/>
      <c r="J10" s="506">
        <v>289.28571390000002</v>
      </c>
      <c r="K10" s="506">
        <v>0</v>
      </c>
      <c r="L10" s="506">
        <v>2410.7142861000002</v>
      </c>
      <c r="M10" s="121"/>
      <c r="N10" s="358"/>
      <c r="O10" s="509" t="s">
        <v>134</v>
      </c>
      <c r="P10" s="497" t="s">
        <v>100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102</v>
      </c>
      <c r="G11" s="117">
        <v>1820</v>
      </c>
      <c r="H11" s="506">
        <v>5360</v>
      </c>
      <c r="I11" s="120"/>
      <c r="J11" s="506">
        <v>574.28571351999994</v>
      </c>
      <c r="K11" s="506">
        <v>0</v>
      </c>
      <c r="L11" s="506">
        <v>4785.7142864799998</v>
      </c>
      <c r="M11" s="121"/>
      <c r="N11" s="358"/>
      <c r="O11" s="510" t="s">
        <v>135</v>
      </c>
      <c r="P11" s="498" t="s">
        <v>103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105</v>
      </c>
      <c r="G12" s="117">
        <v>1821</v>
      </c>
      <c r="H12" s="506">
        <v>2100</v>
      </c>
      <c r="I12" s="120"/>
      <c r="J12" s="506">
        <v>224.99999969999999</v>
      </c>
      <c r="K12" s="506">
        <v>0</v>
      </c>
      <c r="L12" s="506">
        <v>1875.0000003</v>
      </c>
      <c r="M12" s="358"/>
      <c r="N12" s="358"/>
      <c r="O12" s="510" t="s">
        <v>136</v>
      </c>
      <c r="P12" s="498" t="s">
        <v>106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102</v>
      </c>
      <c r="G13" s="117">
        <v>1822</v>
      </c>
      <c r="H13" s="506">
        <v>1000</v>
      </c>
      <c r="I13" s="120"/>
      <c r="J13" s="506">
        <v>107.14285700000001</v>
      </c>
      <c r="K13" s="506">
        <v>0</v>
      </c>
      <c r="L13" s="506">
        <v>892.85714299999995</v>
      </c>
      <c r="M13" s="358"/>
      <c r="N13" s="358"/>
      <c r="O13" s="510" t="s">
        <v>137</v>
      </c>
      <c r="P13" s="498" t="s">
        <v>108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97</v>
      </c>
      <c r="G14" s="117">
        <v>1823</v>
      </c>
      <c r="H14" s="506">
        <v>1000</v>
      </c>
      <c r="I14" s="120"/>
      <c r="J14" s="506">
        <v>107.14285700000001</v>
      </c>
      <c r="K14" s="506">
        <v>0</v>
      </c>
      <c r="L14" s="506">
        <v>892.85714299999995</v>
      </c>
      <c r="M14" s="358"/>
      <c r="N14" s="358"/>
      <c r="O14" s="510" t="s">
        <v>138</v>
      </c>
      <c r="P14" s="498" t="s">
        <v>110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112</v>
      </c>
      <c r="G15" s="117">
        <v>1826</v>
      </c>
      <c r="H15" s="506">
        <v>0</v>
      </c>
      <c r="I15" s="120"/>
      <c r="J15" s="506">
        <v>0</v>
      </c>
      <c r="K15" s="506">
        <v>0</v>
      </c>
      <c r="L15" s="506">
        <v>0</v>
      </c>
      <c r="M15" s="121"/>
      <c r="N15" s="358"/>
      <c r="O15" s="510" t="s">
        <v>139</v>
      </c>
      <c r="P15" s="498" t="s">
        <v>113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115</v>
      </c>
      <c r="G16" s="117">
        <v>1831</v>
      </c>
      <c r="H16" s="506">
        <v>1080</v>
      </c>
      <c r="I16" s="120"/>
      <c r="J16" s="506">
        <v>115.71428555999999</v>
      </c>
      <c r="K16" s="506">
        <v>0</v>
      </c>
      <c r="L16" s="506">
        <v>964.28571443999999</v>
      </c>
      <c r="M16" s="121"/>
      <c r="N16" s="358"/>
      <c r="O16" s="510" t="s">
        <v>140</v>
      </c>
      <c r="P16" s="498" t="s">
        <v>116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10"/>
      <c r="P17" s="498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10"/>
      <c r="P18" s="498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10"/>
      <c r="P19" s="498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10"/>
      <c r="P20" s="498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10"/>
      <c r="P21" s="498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10"/>
      <c r="P22" s="498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10"/>
      <c r="P23" s="498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10"/>
      <c r="P24" s="498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20</v>
      </c>
      <c r="E25" s="129">
        <v>31</v>
      </c>
      <c r="F25" s="130" t="s">
        <v>33</v>
      </c>
      <c r="G25" s="129"/>
      <c r="H25" s="131">
        <f>SUM(H10:H24)</f>
        <v>13240</v>
      </c>
      <c r="I25" s="131">
        <f>SUM(I10:I24)</f>
        <v>0</v>
      </c>
      <c r="J25" s="131">
        <f>SUM(J10:J24)</f>
        <v>1418.5714266800001</v>
      </c>
      <c r="K25" s="131">
        <f>SUM(K10:K24)</f>
        <v>0</v>
      </c>
      <c r="L25" s="131">
        <f>SUM(L10:L24)</f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10"/>
      <c r="P26" s="498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10"/>
      <c r="P27" s="498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10"/>
      <c r="P28" s="49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10"/>
      <c r="P29" s="498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10"/>
      <c r="P30" s="498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10"/>
      <c r="P31" s="498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10"/>
      <c r="P32" s="498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9"/>
      <c r="B33" s="489"/>
      <c r="C33" s="489"/>
      <c r="D33" s="494"/>
      <c r="E33" s="494"/>
      <c r="F33" s="495"/>
      <c r="G33" s="494"/>
      <c r="H33" s="507"/>
      <c r="I33" s="496"/>
      <c r="J33" s="507"/>
      <c r="K33" s="507"/>
      <c r="L33" s="507"/>
      <c r="M33" s="493"/>
      <c r="N33" s="493"/>
      <c r="O33" s="511"/>
      <c r="P33" s="49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</row>
    <row r="34" spans="1:28" ht="150" customHeight="1" x14ac:dyDescent="1.65">
      <c r="A34" s="489"/>
      <c r="B34" s="489"/>
      <c r="C34" s="489"/>
      <c r="D34" s="494"/>
      <c r="E34" s="494"/>
      <c r="F34" s="495"/>
      <c r="G34" s="494"/>
      <c r="H34" s="507"/>
      <c r="I34" s="496"/>
      <c r="J34" s="507"/>
      <c r="K34" s="507"/>
      <c r="L34" s="507"/>
      <c r="M34" s="493"/>
      <c r="N34" s="493"/>
      <c r="O34" s="511"/>
      <c r="P34" s="49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</row>
    <row r="35" spans="1:28" ht="150" customHeight="1" thickBot="1" x14ac:dyDescent="1.7">
      <c r="A35" s="489"/>
      <c r="B35" s="489"/>
      <c r="C35" s="489"/>
      <c r="D35" s="490"/>
      <c r="E35" s="490"/>
      <c r="F35" s="491"/>
      <c r="G35" s="490"/>
      <c r="H35" s="492"/>
      <c r="I35" s="492"/>
      <c r="J35" s="492"/>
      <c r="K35" s="492"/>
      <c r="L35" s="492"/>
      <c r="M35" s="493"/>
      <c r="N35" s="493"/>
      <c r="O35" s="511"/>
      <c r="P35" s="49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</row>
    <row r="36" spans="1:28" ht="150" customHeight="1" thickBot="1" x14ac:dyDescent="1.7">
      <c r="A36" s="95"/>
      <c r="B36" s="95"/>
      <c r="C36" s="95"/>
      <c r="D36" s="129" t="s">
        <v>34</v>
      </c>
      <c r="E36" s="129">
        <v>28</v>
      </c>
      <c r="F36" s="130" t="s">
        <v>33</v>
      </c>
      <c r="G36" s="129"/>
      <c r="H36" s="131">
        <f>SUM(H26:H35)</f>
        <v>0</v>
      </c>
      <c r="I36" s="131">
        <f>SUM(I26:I35)</f>
        <v>0</v>
      </c>
      <c r="J36" s="131">
        <f>SUM(J26:J35)</f>
        <v>0</v>
      </c>
      <c r="K36" s="131">
        <f>SUM(K26:K35)</f>
        <v>0</v>
      </c>
      <c r="L36" s="131">
        <f>SUM(L26:L35)</f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10"/>
      <c r="P37" s="500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6"/>
      <c r="I38" s="120"/>
      <c r="J38" s="506"/>
      <c r="K38" s="506"/>
      <c r="L38" s="506"/>
      <c r="M38" s="121"/>
      <c r="N38" s="358"/>
      <c r="O38" s="510"/>
      <c r="P38" s="500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10"/>
      <c r="P39" s="500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10"/>
      <c r="P40" s="500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10"/>
      <c r="P41" s="500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10"/>
      <c r="P42" s="500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90"/>
      <c r="E43" s="490"/>
      <c r="F43" s="491"/>
      <c r="G43" s="490"/>
      <c r="H43" s="492"/>
      <c r="I43" s="492"/>
      <c r="J43" s="492"/>
      <c r="K43" s="492"/>
      <c r="L43" s="492"/>
      <c r="M43" s="121"/>
      <c r="N43" s="358"/>
      <c r="O43" s="510"/>
      <c r="P43" s="500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35</v>
      </c>
      <c r="E44" s="129">
        <v>31</v>
      </c>
      <c r="F44" s="130" t="s">
        <v>33</v>
      </c>
      <c r="G44" s="129"/>
      <c r="H44" s="131">
        <f>SUM(H37:H43)</f>
        <v>0</v>
      </c>
      <c r="I44" s="131">
        <f>SUM(I37:I43)</f>
        <v>0</v>
      </c>
      <c r="J44" s="131">
        <f>SUM(J37:J43)</f>
        <v>0</v>
      </c>
      <c r="K44" s="131">
        <f>SUM(K37:K43)</f>
        <v>0</v>
      </c>
      <c r="L44" s="131">
        <f>SUM(L37:L43)</f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10"/>
      <c r="P45" s="500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10"/>
      <c r="P46" s="500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10"/>
      <c r="P47" s="500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10"/>
      <c r="P48" s="500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10"/>
      <c r="P49" s="500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10"/>
      <c r="P50" s="500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10"/>
      <c r="P51" s="500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90"/>
      <c r="E52" s="490"/>
      <c r="F52" s="491"/>
      <c r="G52" s="490"/>
      <c r="H52" s="492"/>
      <c r="I52" s="492"/>
      <c r="J52" s="492"/>
      <c r="K52" s="492"/>
      <c r="L52" s="492"/>
      <c r="M52" s="121"/>
      <c r="N52" s="358"/>
      <c r="O52" s="510"/>
      <c r="P52" s="500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36</v>
      </c>
      <c r="E53" s="129">
        <v>30</v>
      </c>
      <c r="F53" s="130" t="s">
        <v>33</v>
      </c>
      <c r="G53" s="129"/>
      <c r="H53" s="131">
        <f>SUM(H46:H52)</f>
        <v>0</v>
      </c>
      <c r="I53" s="131">
        <f>SUM(I46:I52)</f>
        <v>0</v>
      </c>
      <c r="J53" s="131">
        <f>SUM(J46:J52)</f>
        <v>0</v>
      </c>
      <c r="K53" s="131">
        <f>SUM(K46:K52)</f>
        <v>0</v>
      </c>
      <c r="L53" s="131">
        <f>SUM(L46:L52)</f>
        <v>0</v>
      </c>
      <c r="M53" s="121"/>
      <c r="N53" s="358"/>
      <c r="O53" s="510"/>
      <c r="P53" s="500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10"/>
      <c r="P54" s="500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10"/>
      <c r="P55" s="500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10"/>
      <c r="P56" s="500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10"/>
      <c r="P57" s="500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10"/>
      <c r="P58" s="500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10"/>
      <c r="P59" s="500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90"/>
      <c r="E60" s="490"/>
      <c r="F60" s="491"/>
      <c r="G60" s="490"/>
      <c r="H60" s="492"/>
      <c r="I60" s="492"/>
      <c r="J60" s="492"/>
      <c r="K60" s="492"/>
      <c r="L60" s="492"/>
      <c r="M60" s="121"/>
      <c r="N60" s="358"/>
      <c r="O60" s="510"/>
      <c r="P60" s="500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37</v>
      </c>
      <c r="E61" s="129">
        <v>31</v>
      </c>
      <c r="F61" s="130" t="s">
        <v>33</v>
      </c>
      <c r="G61" s="129"/>
      <c r="H61" s="131">
        <f>SUM(H54:H60)</f>
        <v>0</v>
      </c>
      <c r="I61" s="131">
        <f>SUM(I54:I60)</f>
        <v>0</v>
      </c>
      <c r="J61" s="131">
        <f>SUM(J54:J60)</f>
        <v>0</v>
      </c>
      <c r="K61" s="131">
        <f>SUM(K54:K60)</f>
        <v>0</v>
      </c>
      <c r="L61" s="131">
        <f>SUM(L54:L60)</f>
        <v>0</v>
      </c>
      <c r="M61" s="121"/>
      <c r="N61" s="358"/>
      <c r="O61" s="510"/>
      <c r="P61" s="500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10"/>
      <c r="P62" s="500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10"/>
      <c r="P63" s="500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10"/>
      <c r="P64" s="500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10"/>
      <c r="P65" s="500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10"/>
      <c r="P66" s="500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10"/>
      <c r="P67" s="500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90"/>
      <c r="E68" s="490"/>
      <c r="F68" s="491"/>
      <c r="G68" s="490"/>
      <c r="H68" s="492"/>
      <c r="I68" s="492"/>
      <c r="J68" s="492"/>
      <c r="K68" s="492"/>
      <c r="L68" s="492"/>
      <c r="M68" s="121"/>
      <c r="N68" s="358"/>
      <c r="O68" s="510"/>
      <c r="P68" s="500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38</v>
      </c>
      <c r="E69" s="129">
        <v>30</v>
      </c>
      <c r="F69" s="130" t="s">
        <v>33</v>
      </c>
      <c r="G69" s="129"/>
      <c r="H69" s="131">
        <f>SUM(H62:H68)</f>
        <v>0</v>
      </c>
      <c r="I69" s="131">
        <f>SUM(I62:I68)</f>
        <v>0</v>
      </c>
      <c r="J69" s="131">
        <f>SUM(J62:J68)</f>
        <v>0</v>
      </c>
      <c r="K69" s="131">
        <f>SUM(K62:K68)</f>
        <v>0</v>
      </c>
      <c r="L69" s="131">
        <f>SUM(L62:L68)</f>
        <v>0</v>
      </c>
      <c r="M69" s="121"/>
      <c r="N69" s="358"/>
      <c r="O69" s="510"/>
      <c r="P69" s="500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10"/>
      <c r="P70" s="500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10"/>
      <c r="P71" s="500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10"/>
      <c r="P72" s="500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10"/>
      <c r="P73" s="500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10"/>
      <c r="P74" s="500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10"/>
      <c r="P75" s="500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10"/>
      <c r="P76" s="500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90"/>
      <c r="E77" s="490"/>
      <c r="F77" s="491"/>
      <c r="G77" s="490"/>
      <c r="H77" s="492"/>
      <c r="I77" s="492"/>
      <c r="J77" s="492"/>
      <c r="K77" s="492"/>
      <c r="L77" s="492"/>
      <c r="M77" s="121"/>
      <c r="N77" s="358"/>
      <c r="O77" s="510"/>
      <c r="P77" s="500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39</v>
      </c>
      <c r="E78" s="129">
        <v>31</v>
      </c>
      <c r="F78" s="130" t="s">
        <v>33</v>
      </c>
      <c r="G78" s="129"/>
      <c r="H78" s="131">
        <f>SUM(H71:H77)</f>
        <v>0</v>
      </c>
      <c r="I78" s="131">
        <f>SUM(I71:I77)</f>
        <v>0</v>
      </c>
      <c r="J78" s="131">
        <f>SUM(J71:J77)</f>
        <v>0</v>
      </c>
      <c r="K78" s="131">
        <f>SUM(K71:K77)</f>
        <v>0</v>
      </c>
      <c r="L78" s="131">
        <f>SUM(L71:L77)</f>
        <v>0</v>
      </c>
      <c r="M78" s="121"/>
      <c r="N78" s="358"/>
      <c r="O78" s="510"/>
      <c r="P78" s="500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10"/>
      <c r="P79" s="500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10"/>
      <c r="P80" s="500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10"/>
      <c r="P81" s="500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10"/>
      <c r="P82" s="500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10"/>
      <c r="P83" s="500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10"/>
      <c r="P84" s="500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10"/>
      <c r="P85" s="500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90"/>
      <c r="E86" s="490"/>
      <c r="F86" s="491"/>
      <c r="G86" s="490"/>
      <c r="H86" s="492"/>
      <c r="I86" s="492"/>
      <c r="J86" s="492"/>
      <c r="K86" s="492"/>
      <c r="L86" s="492"/>
      <c r="M86" s="121"/>
      <c r="N86" s="358"/>
      <c r="O86" s="510"/>
      <c r="P86" s="500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40</v>
      </c>
      <c r="E87" s="129">
        <v>31</v>
      </c>
      <c r="F87" s="130" t="s">
        <v>33</v>
      </c>
      <c r="G87" s="129"/>
      <c r="H87" s="131">
        <f>SUM(H80:H86)</f>
        <v>0</v>
      </c>
      <c r="I87" s="131">
        <f>SUM(I80:I86)</f>
        <v>0</v>
      </c>
      <c r="J87" s="131">
        <f>SUM(J80:J86)</f>
        <v>0</v>
      </c>
      <c r="K87" s="131">
        <f>SUM(K80:K86)</f>
        <v>0</v>
      </c>
      <c r="L87" s="131">
        <f>SUM(L80:L86)</f>
        <v>0</v>
      </c>
      <c r="M87" s="121"/>
      <c r="N87" s="358"/>
      <c r="O87" s="510"/>
      <c r="P87" s="500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10"/>
      <c r="P88" s="500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10"/>
      <c r="P89" s="500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10"/>
      <c r="P90" s="500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10"/>
      <c r="P91" s="500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10"/>
      <c r="P92" s="500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10"/>
      <c r="P93" s="500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90"/>
      <c r="E94" s="490"/>
      <c r="F94" s="491"/>
      <c r="G94" s="490"/>
      <c r="H94" s="492"/>
      <c r="I94" s="492"/>
      <c r="J94" s="492"/>
      <c r="K94" s="492"/>
      <c r="L94" s="492"/>
      <c r="M94" s="121"/>
      <c r="N94" s="358"/>
      <c r="O94" s="510"/>
      <c r="P94" s="500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41</v>
      </c>
      <c r="E95" s="129">
        <v>30</v>
      </c>
      <c r="F95" s="130" t="s">
        <v>33</v>
      </c>
      <c r="G95" s="129"/>
      <c r="H95" s="131">
        <f>SUM(H88:H94)</f>
        <v>0</v>
      </c>
      <c r="I95" s="131">
        <f>SUM(I88:I94)</f>
        <v>0</v>
      </c>
      <c r="J95" s="131">
        <f>SUM(J88:J94)</f>
        <v>0</v>
      </c>
      <c r="K95" s="131">
        <f>SUM(K88:K94)</f>
        <v>0</v>
      </c>
      <c r="L95" s="131">
        <f>SUM(L88:L94)</f>
        <v>0</v>
      </c>
      <c r="M95" s="121"/>
      <c r="N95" s="358"/>
      <c r="O95" s="510"/>
      <c r="P95" s="500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10"/>
      <c r="P96" s="500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10"/>
      <c r="P97" s="500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10"/>
      <c r="P98" s="500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10"/>
      <c r="P99" s="500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10"/>
      <c r="P100" s="500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10"/>
      <c r="P101" s="500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90"/>
      <c r="E102" s="490"/>
      <c r="F102" s="491"/>
      <c r="G102" s="490"/>
      <c r="H102" s="492"/>
      <c r="I102" s="492"/>
      <c r="J102" s="492"/>
      <c r="K102" s="492"/>
      <c r="L102" s="492"/>
      <c r="M102" s="121"/>
      <c r="N102" s="358"/>
      <c r="O102" s="510"/>
      <c r="P102" s="500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42</v>
      </c>
      <c r="E103" s="129">
        <v>31</v>
      </c>
      <c r="F103" s="130" t="s">
        <v>33</v>
      </c>
      <c r="G103" s="129"/>
      <c r="H103" s="131">
        <f>SUM(H95:H102)</f>
        <v>0</v>
      </c>
      <c r="I103" s="131">
        <f>SUM(I95:I102)</f>
        <v>0</v>
      </c>
      <c r="J103" s="131">
        <f>SUM(J95:J102)</f>
        <v>0</v>
      </c>
      <c r="K103" s="131">
        <f>SUM(K95:K102)</f>
        <v>0</v>
      </c>
      <c r="L103" s="131">
        <f>SUM(L95:L102)</f>
        <v>0</v>
      </c>
      <c r="M103" s="121"/>
      <c r="N103" s="358"/>
      <c r="O103" s="510"/>
      <c r="P103" s="500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10"/>
      <c r="P104" s="500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10"/>
      <c r="P105" s="500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10"/>
      <c r="P106" s="500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10"/>
      <c r="P107" s="500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10"/>
      <c r="P108" s="500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10"/>
      <c r="P109" s="500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90"/>
      <c r="E110" s="490"/>
      <c r="F110" s="491"/>
      <c r="G110" s="490"/>
      <c r="H110" s="492"/>
      <c r="I110" s="492"/>
      <c r="J110" s="492"/>
      <c r="K110" s="492"/>
      <c r="L110" s="492"/>
      <c r="M110" s="121"/>
      <c r="N110" s="358"/>
      <c r="O110" s="510"/>
      <c r="P110" s="500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43</v>
      </c>
      <c r="E111" s="129">
        <v>30</v>
      </c>
      <c r="F111" s="130" t="s">
        <v>33</v>
      </c>
      <c r="G111" s="129"/>
      <c r="H111" s="131">
        <f>SUM(H103:H110)</f>
        <v>0</v>
      </c>
      <c r="I111" s="131">
        <f>SUM(I103:I110)</f>
        <v>0</v>
      </c>
      <c r="J111" s="131">
        <f>SUM(J103:J110)</f>
        <v>0</v>
      </c>
      <c r="K111" s="131">
        <f>SUM(K103:K110)</f>
        <v>0</v>
      </c>
      <c r="L111" s="131">
        <f>SUM(L103:L110)</f>
        <v>0</v>
      </c>
      <c r="M111" s="121"/>
      <c r="N111" s="358"/>
      <c r="O111" s="510"/>
      <c r="P111" s="500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10"/>
      <c r="P112" s="500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10"/>
      <c r="P113" s="500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10"/>
      <c r="P114" s="500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10"/>
      <c r="P115" s="500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10"/>
      <c r="P116" s="500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90"/>
      <c r="E117" s="490"/>
      <c r="F117" s="491"/>
      <c r="G117" s="490"/>
      <c r="H117" s="492"/>
      <c r="I117" s="492"/>
      <c r="J117" s="492"/>
      <c r="K117" s="492"/>
      <c r="L117" s="492"/>
      <c r="M117" s="121"/>
      <c r="N117" s="358"/>
      <c r="O117" s="510"/>
      <c r="P117" s="500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44</v>
      </c>
      <c r="E118" s="129">
        <v>31</v>
      </c>
      <c r="F118" s="130" t="s">
        <v>33</v>
      </c>
      <c r="G118" s="129"/>
      <c r="H118" s="131">
        <f>SUM(H110:H117)</f>
        <v>0</v>
      </c>
      <c r="I118" s="131">
        <f>SUM(I110:I117)</f>
        <v>0</v>
      </c>
      <c r="J118" s="131">
        <f>SUM(J110:J117)</f>
        <v>0</v>
      </c>
      <c r="K118" s="131">
        <f>SUM(K110:K117)</f>
        <v>0</v>
      </c>
      <c r="L118" s="131">
        <f>SUM(L110:L117)</f>
        <v>0</v>
      </c>
      <c r="M118" s="121"/>
      <c r="N118" s="358"/>
      <c r="O118" s="510"/>
      <c r="P118" s="500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10"/>
      <c r="P119" s="500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10"/>
      <c r="P120" s="500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10"/>
      <c r="P121" s="500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10"/>
      <c r="P122" s="500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10"/>
      <c r="P123" s="500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10"/>
      <c r="P124" s="500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10"/>
      <c r="P125" s="500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10"/>
      <c r="P126" s="500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10"/>
      <c r="P127" s="500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10"/>
      <c r="P128" s="500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10"/>
      <c r="P129" s="500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10"/>
      <c r="P130" s="500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10"/>
      <c r="P131" s="500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10"/>
      <c r="P132" s="500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10"/>
      <c r="P133" s="500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10"/>
      <c r="P134" s="500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10"/>
      <c r="P135" s="500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10"/>
      <c r="P136" s="500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10"/>
      <c r="P137" s="500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10"/>
      <c r="P138" s="500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10"/>
      <c r="P139" s="500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10"/>
      <c r="P140" s="500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10"/>
      <c r="P141" s="500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10"/>
      <c r="P142" s="500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10"/>
      <c r="P143" s="500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10"/>
      <c r="P144" s="500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10"/>
      <c r="P145" s="500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10"/>
      <c r="P146" s="500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10"/>
      <c r="P147" s="500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10"/>
      <c r="P148" s="500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10"/>
      <c r="P149" s="500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10"/>
      <c r="P150" s="500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10"/>
      <c r="P151" s="500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10"/>
      <c r="P152" s="500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10"/>
      <c r="P153" s="500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10"/>
      <c r="P154" s="500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10"/>
      <c r="P155" s="50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10"/>
      <c r="P156" s="50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10"/>
      <c r="P157" s="50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10"/>
      <c r="P158" s="50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10"/>
      <c r="P159" s="50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10"/>
      <c r="P160" s="50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10"/>
      <c r="P161" s="50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10"/>
      <c r="P162" s="50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10"/>
      <c r="P163" s="50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10"/>
      <c r="P164" s="50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10"/>
      <c r="P165" s="50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10"/>
      <c r="P166" s="50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10"/>
      <c r="P167" s="50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10"/>
      <c r="P168" s="50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10"/>
      <c r="P169" s="50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10"/>
      <c r="P170" s="50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10"/>
      <c r="P171" s="50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10"/>
      <c r="P172" s="50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10"/>
      <c r="P173" s="50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10"/>
      <c r="P174" s="50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10"/>
      <c r="P175" s="50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10"/>
      <c r="P176" s="50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10"/>
      <c r="P177" s="50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10"/>
      <c r="P178" s="50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10"/>
      <c r="P179" s="50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10"/>
      <c r="P180" s="50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10"/>
      <c r="P181" s="50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10"/>
      <c r="P182" s="50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10"/>
      <c r="P183" s="50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10"/>
      <c r="P184" s="50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10"/>
      <c r="P185" s="50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10"/>
      <c r="P186" s="50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10"/>
      <c r="P187" s="50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10"/>
      <c r="P188" s="50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10"/>
      <c r="P189" s="50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10"/>
      <c r="P190" s="50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10"/>
      <c r="P191" s="50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10"/>
      <c r="P192" s="50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10"/>
      <c r="P193" s="50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10"/>
      <c r="P194" s="50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10"/>
      <c r="P195" s="50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10"/>
      <c r="P196" s="50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10"/>
      <c r="P197" s="50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10"/>
      <c r="P198" s="50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10"/>
      <c r="P199" s="5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10"/>
      <c r="P200" s="50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10"/>
      <c r="P201" s="50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10"/>
      <c r="P202" s="50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10"/>
      <c r="P203" s="50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10"/>
      <c r="P204" s="50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10"/>
      <c r="P205" s="50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10"/>
      <c r="P206" s="50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10"/>
      <c r="P207" s="50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10"/>
      <c r="P208" s="50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10"/>
      <c r="P209" s="50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10"/>
      <c r="P210" s="50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10"/>
      <c r="P211" s="50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10"/>
      <c r="P212" s="50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10"/>
      <c r="P213" s="50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10"/>
      <c r="P214" s="50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10"/>
      <c r="P215" s="50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10"/>
      <c r="P216" s="50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10"/>
      <c r="P217" s="50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10"/>
      <c r="P218" s="50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10"/>
      <c r="P219" s="50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10"/>
      <c r="P220" s="50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10"/>
      <c r="P221" s="50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10"/>
      <c r="P222" s="50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10"/>
      <c r="P223" s="50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10"/>
      <c r="P224" s="50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10"/>
      <c r="P225" s="50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10"/>
      <c r="P226" s="50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10"/>
      <c r="P227" s="50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10"/>
      <c r="P228" s="50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10"/>
      <c r="P229" s="50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10"/>
      <c r="P230" s="50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10"/>
      <c r="P231" s="50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10"/>
      <c r="P232" s="50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10"/>
      <c r="P233" s="50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10"/>
      <c r="P234" s="50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10"/>
      <c r="P235" s="50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10"/>
      <c r="P236" s="50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10"/>
      <c r="P237" s="50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10"/>
      <c r="P238" s="50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10"/>
      <c r="P239" s="50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10"/>
      <c r="P240" s="50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10"/>
      <c r="P241" s="50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10"/>
      <c r="P242" s="50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10"/>
      <c r="P243" s="50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10"/>
      <c r="P244" s="50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10"/>
      <c r="P245" s="50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10"/>
      <c r="P246" s="50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10"/>
      <c r="P247" s="50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10"/>
      <c r="P248" s="50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10"/>
      <c r="P249" s="50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10"/>
      <c r="P250" s="50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10"/>
      <c r="P251" s="50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10"/>
      <c r="P252" s="500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10"/>
      <c r="P253" s="500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10"/>
      <c r="P254" s="500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10"/>
      <c r="P255" s="500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10"/>
      <c r="P256" s="500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10"/>
      <c r="P257" s="500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10"/>
      <c r="P258" s="500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10"/>
      <c r="P259" s="500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10"/>
      <c r="P260" s="500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10"/>
      <c r="P261" s="500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10"/>
      <c r="P262" s="500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10"/>
      <c r="P263" s="500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10"/>
      <c r="P264" s="500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10"/>
      <c r="P265" s="500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10"/>
      <c r="P266" s="500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10"/>
      <c r="P267" s="500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10"/>
      <c r="P268" s="500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10"/>
      <c r="P269" s="500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10"/>
      <c r="P270" s="500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10"/>
      <c r="P271" s="500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10"/>
      <c r="P272" s="500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10"/>
      <c r="P273" s="500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10"/>
      <c r="P274" s="500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10"/>
      <c r="P275" s="500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10"/>
      <c r="P276" s="500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10"/>
      <c r="P277" s="500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10"/>
      <c r="P278" s="500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10"/>
      <c r="P279" s="500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10"/>
      <c r="P280" s="500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10"/>
      <c r="P281" s="500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10"/>
      <c r="P282" s="500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10"/>
      <c r="P283" s="500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10"/>
      <c r="P284" s="500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10"/>
      <c r="P285" s="500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10"/>
      <c r="P286" s="500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10"/>
      <c r="P287" s="500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10"/>
      <c r="P288" s="500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10"/>
      <c r="P289" s="500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10"/>
      <c r="P290" s="500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10"/>
      <c r="P291" s="500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10"/>
      <c r="P292" s="500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10"/>
      <c r="P293" s="500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10"/>
      <c r="P294" s="500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10"/>
      <c r="P295" s="500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10"/>
      <c r="P296" s="500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10"/>
      <c r="P297" s="500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10"/>
      <c r="P298" s="500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10"/>
      <c r="P299" s="500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10"/>
      <c r="P300" s="500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10"/>
      <c r="P301" s="500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10"/>
      <c r="P302" s="500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10"/>
      <c r="P303" s="500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10"/>
      <c r="P304" s="500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10"/>
      <c r="P305" s="500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10"/>
      <c r="P306" s="500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10"/>
      <c r="P307" s="500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10"/>
      <c r="P308" s="500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10"/>
      <c r="P309" s="500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10"/>
      <c r="P310" s="500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10"/>
      <c r="P311" s="500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10"/>
      <c r="P312" s="500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10"/>
      <c r="P313" s="500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10"/>
      <c r="P314" s="500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10"/>
      <c r="P315" s="500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8"/>
      <c r="I316" s="134"/>
      <c r="J316" s="518"/>
      <c r="K316" s="518"/>
      <c r="L316" s="518"/>
      <c r="M316" s="121"/>
      <c r="N316" s="358"/>
      <c r="O316" s="510"/>
      <c r="P316" s="500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f t="shared" ref="M317:M380" si="0">H317+I317-J317-L317</f>
        <v>0</v>
      </c>
      <c r="N317" s="358"/>
      <c r="O317" s="510"/>
      <c r="P317" s="500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f t="shared" si="0"/>
        <v>0</v>
      </c>
      <c r="N318" s="358"/>
      <c r="O318" s="510"/>
      <c r="P318" s="500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f t="shared" si="0"/>
        <v>0</v>
      </c>
      <c r="N319" s="358"/>
      <c r="O319" s="510"/>
      <c r="P319" s="500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f t="shared" si="0"/>
        <v>0</v>
      </c>
      <c r="N320" s="358"/>
      <c r="O320" s="510"/>
      <c r="P320" s="500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f t="shared" si="0"/>
        <v>0</v>
      </c>
      <c r="N321" s="358"/>
      <c r="O321" s="510"/>
      <c r="P321" s="500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f t="shared" si="0"/>
        <v>0</v>
      </c>
      <c r="N322" s="358"/>
      <c r="O322" s="510"/>
      <c r="P322" s="500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f t="shared" si="0"/>
        <v>0</v>
      </c>
      <c r="N323" s="358"/>
      <c r="O323" s="510"/>
      <c r="P323" s="500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f t="shared" si="0"/>
        <v>0</v>
      </c>
      <c r="N324" s="358"/>
      <c r="O324" s="510"/>
      <c r="P324" s="500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f t="shared" si="0"/>
        <v>0</v>
      </c>
      <c r="N325" s="358"/>
      <c r="O325" s="510"/>
      <c r="P325" s="500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f t="shared" si="0"/>
        <v>0</v>
      </c>
      <c r="N326" s="358"/>
      <c r="O326" s="510"/>
      <c r="P326" s="500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f t="shared" si="0"/>
        <v>0</v>
      </c>
      <c r="N327" s="358"/>
      <c r="O327" s="510"/>
      <c r="P327" s="500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f t="shared" si="0"/>
        <v>0</v>
      </c>
      <c r="N328" s="358"/>
      <c r="O328" s="510"/>
      <c r="P328" s="500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f t="shared" si="0"/>
        <v>0</v>
      </c>
      <c r="N329" s="358"/>
      <c r="O329" s="510"/>
      <c r="P329" s="500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f t="shared" si="0"/>
        <v>0</v>
      </c>
      <c r="N330" s="358"/>
      <c r="O330" s="510"/>
      <c r="P330" s="500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f t="shared" si="0"/>
        <v>0</v>
      </c>
      <c r="N331" s="358"/>
      <c r="O331" s="510"/>
      <c r="P331" s="500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f t="shared" si="0"/>
        <v>0</v>
      </c>
      <c r="N332" s="358"/>
      <c r="O332" s="510"/>
      <c r="P332" s="500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f t="shared" si="0"/>
        <v>0</v>
      </c>
      <c r="N333" s="358"/>
      <c r="O333" s="510"/>
      <c r="P333" s="500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f t="shared" si="0"/>
        <v>0</v>
      </c>
      <c r="N334" s="358"/>
      <c r="O334" s="510"/>
      <c r="P334" s="500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f t="shared" si="0"/>
        <v>0</v>
      </c>
      <c r="N335" s="358"/>
      <c r="O335" s="510"/>
      <c r="P335" s="500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f t="shared" si="0"/>
        <v>0</v>
      </c>
      <c r="N336" s="358"/>
      <c r="O336" s="510"/>
      <c r="P336" s="500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f t="shared" si="0"/>
        <v>0</v>
      </c>
      <c r="N337" s="358"/>
      <c r="O337" s="510"/>
      <c r="P337" s="500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f t="shared" si="0"/>
        <v>0</v>
      </c>
      <c r="N338" s="358"/>
      <c r="O338" s="510"/>
      <c r="P338" s="500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f t="shared" si="0"/>
        <v>0</v>
      </c>
      <c r="N339" s="358"/>
      <c r="O339" s="510"/>
      <c r="P339" s="500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f t="shared" si="0"/>
        <v>0</v>
      </c>
      <c r="N340" s="358"/>
      <c r="O340" s="510"/>
      <c r="P340" s="500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f t="shared" si="0"/>
        <v>0</v>
      </c>
      <c r="N341" s="358"/>
      <c r="O341" s="510"/>
      <c r="P341" s="500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f t="shared" si="0"/>
        <v>0</v>
      </c>
      <c r="N342" s="358"/>
      <c r="O342" s="510"/>
      <c r="P342" s="500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f t="shared" si="0"/>
        <v>0</v>
      </c>
      <c r="N343" s="358"/>
      <c r="O343" s="510"/>
      <c r="P343" s="500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f t="shared" si="0"/>
        <v>0</v>
      </c>
      <c r="N344" s="358"/>
      <c r="O344" s="510"/>
      <c r="P344" s="500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f t="shared" si="0"/>
        <v>0</v>
      </c>
      <c r="N345" s="358"/>
      <c r="O345" s="510"/>
      <c r="P345" s="500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f t="shared" si="0"/>
        <v>0</v>
      </c>
      <c r="N346" s="358"/>
      <c r="O346" s="510"/>
      <c r="P346" s="500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f t="shared" si="0"/>
        <v>0</v>
      </c>
      <c r="N347" s="358"/>
      <c r="O347" s="510"/>
      <c r="P347" s="500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f t="shared" si="0"/>
        <v>0</v>
      </c>
      <c r="N348" s="358"/>
      <c r="O348" s="510"/>
      <c r="P348" s="500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f t="shared" si="0"/>
        <v>0</v>
      </c>
      <c r="N349" s="358"/>
      <c r="O349" s="510"/>
      <c r="P349" s="500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f t="shared" si="0"/>
        <v>0</v>
      </c>
      <c r="N350" s="358"/>
      <c r="O350" s="510"/>
      <c r="P350" s="500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f t="shared" si="0"/>
        <v>0</v>
      </c>
      <c r="N351" s="358"/>
      <c r="O351" s="510"/>
      <c r="P351" s="500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f t="shared" si="0"/>
        <v>0</v>
      </c>
      <c r="N352" s="358"/>
      <c r="O352" s="510"/>
      <c r="P352" s="500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f t="shared" si="0"/>
        <v>0</v>
      </c>
      <c r="N353" s="358"/>
      <c r="O353" s="510"/>
      <c r="P353" s="500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f t="shared" si="0"/>
        <v>0</v>
      </c>
      <c r="N354" s="358"/>
      <c r="O354" s="510"/>
      <c r="P354" s="500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f t="shared" si="0"/>
        <v>0</v>
      </c>
      <c r="N355" s="358"/>
      <c r="O355" s="510"/>
      <c r="P355" s="500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f t="shared" si="0"/>
        <v>0</v>
      </c>
      <c r="N356" s="358"/>
      <c r="O356" s="510"/>
      <c r="P356" s="500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f t="shared" si="0"/>
        <v>0</v>
      </c>
      <c r="N357" s="358"/>
      <c r="O357" s="510"/>
      <c r="P357" s="500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f t="shared" si="0"/>
        <v>0</v>
      </c>
      <c r="N358" s="358"/>
      <c r="O358" s="510"/>
      <c r="P358" s="500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f t="shared" si="0"/>
        <v>0</v>
      </c>
      <c r="N359" s="358"/>
      <c r="O359" s="510"/>
      <c r="P359" s="500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f t="shared" si="0"/>
        <v>0</v>
      </c>
      <c r="N360" s="358"/>
      <c r="O360" s="510"/>
      <c r="P360" s="500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f t="shared" si="0"/>
        <v>0</v>
      </c>
      <c r="N361" s="358"/>
      <c r="O361" s="510"/>
      <c r="P361" s="500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f t="shared" si="0"/>
        <v>0</v>
      </c>
      <c r="N362" s="358"/>
      <c r="O362" s="510"/>
      <c r="P362" s="500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f t="shared" si="0"/>
        <v>0</v>
      </c>
      <c r="N363" s="358"/>
      <c r="O363" s="510"/>
      <c r="P363" s="500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f t="shared" si="0"/>
        <v>0</v>
      </c>
      <c r="N364" s="358"/>
      <c r="O364" s="510"/>
      <c r="P364" s="500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f t="shared" si="0"/>
        <v>0</v>
      </c>
      <c r="N365" s="358"/>
      <c r="O365" s="510"/>
      <c r="P365" s="500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f t="shared" si="0"/>
        <v>0</v>
      </c>
      <c r="N366" s="358"/>
      <c r="O366" s="510"/>
      <c r="P366" s="500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f t="shared" si="0"/>
        <v>0</v>
      </c>
      <c r="N367" s="358"/>
      <c r="O367" s="510"/>
      <c r="P367" s="500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f t="shared" si="0"/>
        <v>0</v>
      </c>
      <c r="N368" s="358"/>
      <c r="O368" s="510"/>
      <c r="P368" s="500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f t="shared" si="0"/>
        <v>0</v>
      </c>
      <c r="N369" s="358"/>
      <c r="O369" s="510"/>
      <c r="P369" s="500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f t="shared" si="0"/>
        <v>0</v>
      </c>
      <c r="N370" s="358"/>
      <c r="O370" s="510"/>
      <c r="P370" s="500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f t="shared" si="0"/>
        <v>0</v>
      </c>
      <c r="N371" s="358"/>
      <c r="O371" s="510"/>
      <c r="P371" s="500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f t="shared" si="0"/>
        <v>0</v>
      </c>
      <c r="N372" s="358"/>
      <c r="O372" s="510"/>
      <c r="P372" s="500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f t="shared" si="0"/>
        <v>0</v>
      </c>
      <c r="N373" s="358"/>
      <c r="O373" s="510"/>
      <c r="P373" s="500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f t="shared" si="0"/>
        <v>0</v>
      </c>
      <c r="N374" s="358"/>
      <c r="O374" s="510"/>
      <c r="P374" s="500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f t="shared" si="0"/>
        <v>0</v>
      </c>
      <c r="N375" s="358"/>
      <c r="O375" s="510"/>
      <c r="P375" s="500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f t="shared" si="0"/>
        <v>0</v>
      </c>
      <c r="N376" s="358"/>
      <c r="O376" s="510"/>
      <c r="P376" s="500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f t="shared" si="0"/>
        <v>0</v>
      </c>
      <c r="N377" s="358"/>
      <c r="O377" s="510"/>
      <c r="P377" s="500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f t="shared" si="0"/>
        <v>0</v>
      </c>
      <c r="N378" s="358"/>
      <c r="O378" s="510"/>
      <c r="P378" s="500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f t="shared" si="0"/>
        <v>0</v>
      </c>
      <c r="N379" s="358"/>
      <c r="O379" s="510"/>
      <c r="P379" s="500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f t="shared" si="0"/>
        <v>0</v>
      </c>
      <c r="N380" s="358"/>
      <c r="O380" s="510"/>
      <c r="P380" s="500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f t="shared" ref="M381:M444" si="1">H381+I381-J381-L381</f>
        <v>0</v>
      </c>
      <c r="N381" s="358"/>
      <c r="O381" s="510"/>
      <c r="P381" s="500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f t="shared" si="1"/>
        <v>0</v>
      </c>
      <c r="N382" s="358"/>
      <c r="O382" s="510"/>
      <c r="P382" s="500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f t="shared" si="1"/>
        <v>0</v>
      </c>
      <c r="N383" s="358"/>
      <c r="O383" s="510"/>
      <c r="P383" s="500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f t="shared" si="1"/>
        <v>0</v>
      </c>
      <c r="N384" s="358"/>
      <c r="O384" s="510"/>
      <c r="P384" s="500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f t="shared" si="1"/>
        <v>0</v>
      </c>
      <c r="N385" s="358"/>
      <c r="O385" s="510"/>
      <c r="P385" s="500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f t="shared" si="1"/>
        <v>0</v>
      </c>
      <c r="N386" s="358"/>
      <c r="O386" s="510"/>
      <c r="P386" s="500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f t="shared" si="1"/>
        <v>0</v>
      </c>
      <c r="N387" s="358"/>
      <c r="O387" s="510"/>
      <c r="P387" s="500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f t="shared" si="1"/>
        <v>0</v>
      </c>
      <c r="N388" s="358"/>
      <c r="O388" s="510"/>
      <c r="P388" s="500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f t="shared" si="1"/>
        <v>0</v>
      </c>
      <c r="N389" s="358"/>
      <c r="O389" s="510"/>
      <c r="P389" s="500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f t="shared" si="1"/>
        <v>0</v>
      </c>
      <c r="N390" s="358"/>
      <c r="O390" s="510"/>
      <c r="P390" s="500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f t="shared" si="1"/>
        <v>0</v>
      </c>
      <c r="N391" s="358"/>
      <c r="O391" s="510"/>
      <c r="P391" s="500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f t="shared" si="1"/>
        <v>0</v>
      </c>
      <c r="N392" s="358"/>
      <c r="O392" s="510"/>
      <c r="P392" s="500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f t="shared" si="1"/>
        <v>0</v>
      </c>
      <c r="N393" s="358"/>
      <c r="O393" s="510"/>
      <c r="P393" s="500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f t="shared" si="1"/>
        <v>0</v>
      </c>
      <c r="N394" s="358"/>
      <c r="O394" s="510"/>
      <c r="P394" s="500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f t="shared" si="1"/>
        <v>0</v>
      </c>
      <c r="N395" s="358"/>
      <c r="O395" s="510"/>
      <c r="P395" s="500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f t="shared" si="1"/>
        <v>0</v>
      </c>
      <c r="N396" s="358"/>
      <c r="O396" s="510"/>
      <c r="P396" s="500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f t="shared" si="1"/>
        <v>0</v>
      </c>
      <c r="N397" s="358"/>
      <c r="O397" s="510"/>
      <c r="P397" s="500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f t="shared" si="1"/>
        <v>0</v>
      </c>
      <c r="N398" s="358"/>
      <c r="O398" s="510"/>
      <c r="P398" s="500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f t="shared" si="1"/>
        <v>0</v>
      </c>
      <c r="N399" s="358"/>
      <c r="O399" s="510"/>
      <c r="P399" s="500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f t="shared" si="1"/>
        <v>0</v>
      </c>
      <c r="N400" s="358"/>
      <c r="O400" s="510"/>
      <c r="P400" s="500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f t="shared" si="1"/>
        <v>0</v>
      </c>
      <c r="N401" s="358"/>
      <c r="O401" s="510"/>
      <c r="P401" s="500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f t="shared" si="1"/>
        <v>0</v>
      </c>
      <c r="N402" s="358"/>
      <c r="O402" s="510"/>
      <c r="P402" s="500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f t="shared" si="1"/>
        <v>0</v>
      </c>
      <c r="N403" s="358"/>
      <c r="O403" s="510"/>
      <c r="P403" s="500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f t="shared" si="1"/>
        <v>0</v>
      </c>
      <c r="N404" s="358"/>
      <c r="O404" s="510"/>
      <c r="P404" s="500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f t="shared" si="1"/>
        <v>0</v>
      </c>
      <c r="N405" s="358"/>
      <c r="O405" s="510"/>
      <c r="P405" s="500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f t="shared" si="1"/>
        <v>0</v>
      </c>
      <c r="N406" s="358"/>
      <c r="O406" s="510"/>
      <c r="P406" s="500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f t="shared" si="1"/>
        <v>0</v>
      </c>
      <c r="N407" s="358"/>
      <c r="O407" s="510"/>
      <c r="P407" s="500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f t="shared" si="1"/>
        <v>0</v>
      </c>
      <c r="N408" s="358"/>
      <c r="O408" s="510"/>
      <c r="P408" s="500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f t="shared" si="1"/>
        <v>0</v>
      </c>
      <c r="N409" s="358"/>
      <c r="O409" s="510"/>
      <c r="P409" s="500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f t="shared" si="1"/>
        <v>0</v>
      </c>
      <c r="N410" s="358"/>
      <c r="O410" s="510"/>
      <c r="P410" s="500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f t="shared" si="1"/>
        <v>0</v>
      </c>
      <c r="N411" s="358"/>
      <c r="O411" s="510"/>
      <c r="P411" s="500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f t="shared" si="1"/>
        <v>0</v>
      </c>
      <c r="N412" s="358"/>
      <c r="O412" s="510"/>
      <c r="P412" s="500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f t="shared" si="1"/>
        <v>0</v>
      </c>
      <c r="N413" s="358"/>
      <c r="O413" s="510"/>
      <c r="P413" s="500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f t="shared" si="1"/>
        <v>0</v>
      </c>
      <c r="N414" s="358"/>
      <c r="O414" s="510"/>
      <c r="P414" s="500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f t="shared" si="1"/>
        <v>0</v>
      </c>
      <c r="N415" s="358"/>
      <c r="O415" s="510"/>
      <c r="P415" s="500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f t="shared" si="1"/>
        <v>0</v>
      </c>
      <c r="N416" s="358"/>
      <c r="O416" s="510"/>
      <c r="P416" s="500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f t="shared" si="1"/>
        <v>0</v>
      </c>
      <c r="N417" s="358"/>
      <c r="O417" s="510"/>
      <c r="P417" s="500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f t="shared" si="1"/>
        <v>0</v>
      </c>
      <c r="N418" s="358"/>
      <c r="O418" s="510"/>
      <c r="P418" s="500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f t="shared" si="1"/>
        <v>0</v>
      </c>
      <c r="N419" s="358"/>
      <c r="O419" s="510"/>
      <c r="P419" s="500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f t="shared" si="1"/>
        <v>0</v>
      </c>
      <c r="N420" s="358"/>
      <c r="O420" s="510"/>
      <c r="P420" s="500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f t="shared" si="1"/>
        <v>0</v>
      </c>
      <c r="N421" s="358"/>
      <c r="O421" s="510"/>
      <c r="P421" s="500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f t="shared" si="1"/>
        <v>0</v>
      </c>
      <c r="N422" s="358"/>
      <c r="O422" s="510"/>
      <c r="P422" s="500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f t="shared" si="1"/>
        <v>0</v>
      </c>
      <c r="N423" s="358"/>
      <c r="O423" s="510"/>
      <c r="P423" s="500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f t="shared" si="1"/>
        <v>0</v>
      </c>
      <c r="N424" s="358"/>
      <c r="O424" s="510"/>
      <c r="P424" s="500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f t="shared" si="1"/>
        <v>0</v>
      </c>
      <c r="N425" s="358"/>
      <c r="O425" s="510"/>
      <c r="P425" s="500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f t="shared" si="1"/>
        <v>0</v>
      </c>
      <c r="N426" s="358"/>
      <c r="O426" s="510"/>
      <c r="P426" s="500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f t="shared" si="1"/>
        <v>0</v>
      </c>
      <c r="N427" s="358"/>
      <c r="O427" s="510"/>
      <c r="P427" s="500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f t="shared" si="1"/>
        <v>0</v>
      </c>
      <c r="N428" s="358"/>
      <c r="O428" s="510"/>
      <c r="P428" s="500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f t="shared" si="1"/>
        <v>0</v>
      </c>
      <c r="N429" s="358"/>
      <c r="O429" s="510"/>
      <c r="P429" s="500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f t="shared" si="1"/>
        <v>0</v>
      </c>
      <c r="N430" s="358"/>
      <c r="O430" s="510"/>
      <c r="P430" s="500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f t="shared" si="1"/>
        <v>0</v>
      </c>
      <c r="N431" s="358"/>
      <c r="O431" s="510"/>
      <c r="P431" s="500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f t="shared" si="1"/>
        <v>0</v>
      </c>
      <c r="N432" s="358"/>
      <c r="O432" s="510"/>
      <c r="P432" s="500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f t="shared" si="1"/>
        <v>0</v>
      </c>
      <c r="N433" s="358"/>
      <c r="O433" s="510"/>
      <c r="P433" s="500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f t="shared" si="1"/>
        <v>0</v>
      </c>
      <c r="N434" s="358"/>
      <c r="O434" s="510"/>
      <c r="P434" s="500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f t="shared" si="1"/>
        <v>0</v>
      </c>
      <c r="N435" s="358"/>
      <c r="O435" s="510"/>
      <c r="P435" s="500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f t="shared" si="1"/>
        <v>0</v>
      </c>
      <c r="N436" s="358"/>
      <c r="O436" s="510"/>
      <c r="P436" s="500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f t="shared" si="1"/>
        <v>0</v>
      </c>
      <c r="N437" s="358"/>
      <c r="O437" s="510"/>
      <c r="P437" s="500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f t="shared" si="1"/>
        <v>0</v>
      </c>
      <c r="N438" s="358"/>
      <c r="O438" s="510"/>
      <c r="P438" s="500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f t="shared" si="1"/>
        <v>0</v>
      </c>
      <c r="N439" s="358"/>
      <c r="O439" s="510"/>
      <c r="P439" s="500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f t="shared" si="1"/>
        <v>0</v>
      </c>
      <c r="N440" s="358"/>
      <c r="O440" s="510"/>
      <c r="P440" s="500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f t="shared" si="1"/>
        <v>0</v>
      </c>
      <c r="N441" s="358"/>
      <c r="O441" s="510"/>
      <c r="P441" s="500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f t="shared" si="1"/>
        <v>0</v>
      </c>
      <c r="N442" s="358"/>
      <c r="O442" s="510"/>
      <c r="P442" s="500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f t="shared" si="1"/>
        <v>0</v>
      </c>
      <c r="N443" s="358"/>
      <c r="O443" s="510"/>
      <c r="P443" s="500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f t="shared" si="1"/>
        <v>0</v>
      </c>
      <c r="N444" s="358"/>
      <c r="O444" s="510"/>
      <c r="P444" s="500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f t="shared" ref="M445:M508" si="2">H445+I445-J445-L445</f>
        <v>0</v>
      </c>
      <c r="N445" s="358"/>
      <c r="O445" s="510"/>
      <c r="P445" s="500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f t="shared" si="2"/>
        <v>0</v>
      </c>
      <c r="N446" s="358"/>
      <c r="O446" s="510"/>
      <c r="P446" s="500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f t="shared" si="2"/>
        <v>0</v>
      </c>
      <c r="N447" s="358"/>
      <c r="O447" s="510"/>
      <c r="P447" s="500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f t="shared" si="2"/>
        <v>0</v>
      </c>
      <c r="N448" s="358"/>
      <c r="O448" s="510"/>
      <c r="P448" s="500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f t="shared" si="2"/>
        <v>0</v>
      </c>
      <c r="N449" s="358"/>
      <c r="O449" s="510"/>
      <c r="P449" s="500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f t="shared" si="2"/>
        <v>0</v>
      </c>
      <c r="N450" s="358"/>
      <c r="O450" s="510"/>
      <c r="P450" s="500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f t="shared" si="2"/>
        <v>0</v>
      </c>
      <c r="N451" s="358"/>
      <c r="O451" s="510"/>
      <c r="P451" s="500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f t="shared" si="2"/>
        <v>0</v>
      </c>
      <c r="N452" s="358"/>
      <c r="O452" s="510"/>
      <c r="P452" s="500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f t="shared" si="2"/>
        <v>0</v>
      </c>
      <c r="N453" s="358"/>
      <c r="O453" s="510"/>
      <c r="P453" s="500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f t="shared" si="2"/>
        <v>0</v>
      </c>
      <c r="N454" s="358"/>
      <c r="O454" s="510"/>
      <c r="P454" s="500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f t="shared" si="2"/>
        <v>0</v>
      </c>
      <c r="N455" s="358"/>
      <c r="O455" s="510"/>
      <c r="P455" s="500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f t="shared" si="2"/>
        <v>0</v>
      </c>
      <c r="N456" s="358"/>
      <c r="O456" s="510"/>
      <c r="P456" s="500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f t="shared" si="2"/>
        <v>0</v>
      </c>
      <c r="N457" s="358"/>
      <c r="O457" s="510"/>
      <c r="P457" s="500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f t="shared" si="2"/>
        <v>0</v>
      </c>
      <c r="N458" s="358"/>
      <c r="O458" s="510"/>
      <c r="P458" s="500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f t="shared" si="2"/>
        <v>0</v>
      </c>
      <c r="N459" s="358"/>
      <c r="O459" s="510"/>
      <c r="P459" s="500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f t="shared" si="2"/>
        <v>0</v>
      </c>
      <c r="N460" s="358"/>
      <c r="O460" s="510"/>
      <c r="P460" s="500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f t="shared" si="2"/>
        <v>0</v>
      </c>
      <c r="N461" s="358"/>
      <c r="O461" s="510"/>
      <c r="P461" s="500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f t="shared" si="2"/>
        <v>0</v>
      </c>
      <c r="N462" s="358"/>
      <c r="O462" s="510"/>
      <c r="P462" s="500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f t="shared" si="2"/>
        <v>0</v>
      </c>
      <c r="N463" s="358"/>
      <c r="O463" s="510"/>
      <c r="P463" s="500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f t="shared" si="2"/>
        <v>0</v>
      </c>
      <c r="N464" s="358"/>
      <c r="O464" s="510"/>
      <c r="P464" s="500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f t="shared" si="2"/>
        <v>0</v>
      </c>
      <c r="N465" s="358"/>
      <c r="O465" s="510"/>
      <c r="P465" s="500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f t="shared" si="2"/>
        <v>0</v>
      </c>
      <c r="N466" s="358"/>
      <c r="O466" s="510"/>
      <c r="P466" s="500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f t="shared" si="2"/>
        <v>0</v>
      </c>
      <c r="N467" s="358"/>
      <c r="O467" s="510"/>
      <c r="P467" s="500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f t="shared" si="2"/>
        <v>0</v>
      </c>
      <c r="N468" s="358"/>
      <c r="O468" s="510"/>
      <c r="P468" s="500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f t="shared" si="2"/>
        <v>0</v>
      </c>
      <c r="N469" s="358"/>
      <c r="O469" s="510"/>
      <c r="P469" s="500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f t="shared" si="2"/>
        <v>0</v>
      </c>
      <c r="N470" s="358"/>
      <c r="O470" s="510"/>
      <c r="P470" s="500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f t="shared" si="2"/>
        <v>0</v>
      </c>
      <c r="N471" s="358"/>
      <c r="O471" s="510"/>
      <c r="P471" s="500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f t="shared" si="2"/>
        <v>0</v>
      </c>
      <c r="N472" s="358"/>
      <c r="O472" s="510"/>
      <c r="P472" s="500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f t="shared" si="2"/>
        <v>0</v>
      </c>
      <c r="N473" s="358"/>
      <c r="O473" s="510"/>
      <c r="P473" s="500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f t="shared" si="2"/>
        <v>0</v>
      </c>
      <c r="N474" s="358"/>
      <c r="O474" s="510"/>
      <c r="P474" s="500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f t="shared" si="2"/>
        <v>0</v>
      </c>
      <c r="N475" s="358"/>
      <c r="O475" s="510"/>
      <c r="P475" s="500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f t="shared" si="2"/>
        <v>0</v>
      </c>
      <c r="N476" s="358"/>
      <c r="O476" s="510"/>
      <c r="P476" s="500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f t="shared" si="2"/>
        <v>0</v>
      </c>
      <c r="N477" s="358"/>
      <c r="O477" s="510"/>
      <c r="P477" s="500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f t="shared" si="2"/>
        <v>0</v>
      </c>
      <c r="N478" s="358"/>
      <c r="O478" s="510"/>
      <c r="P478" s="500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f t="shared" si="2"/>
        <v>0</v>
      </c>
      <c r="N479" s="358"/>
      <c r="O479" s="510"/>
      <c r="P479" s="500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f t="shared" si="2"/>
        <v>0</v>
      </c>
      <c r="N480" s="358"/>
      <c r="O480" s="510"/>
      <c r="P480" s="500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f t="shared" si="2"/>
        <v>0</v>
      </c>
      <c r="N481" s="358"/>
      <c r="O481" s="510"/>
      <c r="P481" s="500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f t="shared" si="2"/>
        <v>0</v>
      </c>
      <c r="N482" s="358"/>
      <c r="O482" s="510"/>
      <c r="P482" s="500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f t="shared" si="2"/>
        <v>0</v>
      </c>
      <c r="N483" s="358"/>
      <c r="O483" s="510"/>
      <c r="P483" s="500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f t="shared" si="2"/>
        <v>0</v>
      </c>
      <c r="N484" s="358"/>
      <c r="O484" s="510"/>
      <c r="P484" s="500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f t="shared" si="2"/>
        <v>0</v>
      </c>
      <c r="N485" s="358"/>
      <c r="O485" s="510"/>
      <c r="P485" s="500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f t="shared" si="2"/>
        <v>0</v>
      </c>
      <c r="N486" s="358"/>
      <c r="O486" s="510"/>
      <c r="P486" s="500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f t="shared" si="2"/>
        <v>0</v>
      </c>
      <c r="N487" s="358"/>
      <c r="O487" s="510"/>
      <c r="P487" s="500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f t="shared" si="2"/>
        <v>0</v>
      </c>
      <c r="N488" s="358"/>
      <c r="O488" s="510"/>
      <c r="P488" s="500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f t="shared" si="2"/>
        <v>0</v>
      </c>
      <c r="N489" s="358"/>
      <c r="O489" s="510"/>
      <c r="P489" s="500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f t="shared" si="2"/>
        <v>0</v>
      </c>
      <c r="N490" s="358"/>
      <c r="O490" s="510"/>
      <c r="P490" s="500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f t="shared" si="2"/>
        <v>0</v>
      </c>
      <c r="N491" s="358"/>
      <c r="O491" s="510"/>
      <c r="P491" s="500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f t="shared" si="2"/>
        <v>0</v>
      </c>
      <c r="N492" s="358"/>
      <c r="O492" s="510"/>
      <c r="P492" s="500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f t="shared" si="2"/>
        <v>0</v>
      </c>
      <c r="N493" s="358"/>
      <c r="O493" s="510"/>
      <c r="P493" s="500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f t="shared" si="2"/>
        <v>0</v>
      </c>
      <c r="N494" s="358"/>
      <c r="O494" s="510"/>
      <c r="P494" s="500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f t="shared" si="2"/>
        <v>0</v>
      </c>
      <c r="N495" s="358"/>
      <c r="O495" s="510"/>
      <c r="P495" s="500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f t="shared" si="2"/>
        <v>0</v>
      </c>
      <c r="N496" s="358"/>
      <c r="O496" s="510"/>
      <c r="P496" s="500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f t="shared" si="2"/>
        <v>0</v>
      </c>
      <c r="N497" s="358"/>
      <c r="O497" s="510"/>
      <c r="P497" s="500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f t="shared" si="2"/>
        <v>0</v>
      </c>
      <c r="N498" s="358"/>
      <c r="O498" s="510"/>
      <c r="P498" s="500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f t="shared" si="2"/>
        <v>0</v>
      </c>
      <c r="N499" s="358"/>
      <c r="O499" s="510"/>
      <c r="P499" s="500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f t="shared" si="2"/>
        <v>0</v>
      </c>
      <c r="N500" s="358"/>
      <c r="O500" s="510"/>
      <c r="P500" s="500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f t="shared" si="2"/>
        <v>0</v>
      </c>
      <c r="N501" s="358"/>
      <c r="O501" s="510"/>
      <c r="P501" s="500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f t="shared" si="2"/>
        <v>0</v>
      </c>
      <c r="N502" s="358"/>
      <c r="O502" s="510"/>
      <c r="P502" s="500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f t="shared" si="2"/>
        <v>0</v>
      </c>
      <c r="N503" s="358"/>
      <c r="O503" s="510"/>
      <c r="P503" s="500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f t="shared" si="2"/>
        <v>0</v>
      </c>
      <c r="N504" s="358"/>
      <c r="O504" s="510"/>
      <c r="P504" s="500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f t="shared" si="2"/>
        <v>0</v>
      </c>
      <c r="N505" s="358"/>
      <c r="O505" s="510"/>
      <c r="P505" s="500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f t="shared" si="2"/>
        <v>0</v>
      </c>
      <c r="N506" s="358"/>
      <c r="O506" s="510"/>
      <c r="P506" s="500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f t="shared" si="2"/>
        <v>0</v>
      </c>
      <c r="N507" s="358"/>
      <c r="O507" s="510"/>
      <c r="P507" s="500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f t="shared" si="2"/>
        <v>0</v>
      </c>
      <c r="N508" s="358"/>
      <c r="O508" s="510"/>
      <c r="P508" s="500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f t="shared" ref="M509:M572" si="3">H509+I509-J509-L509</f>
        <v>0</v>
      </c>
      <c r="N509" s="358"/>
      <c r="O509" s="510"/>
      <c r="P509" s="500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f t="shared" si="3"/>
        <v>0</v>
      </c>
      <c r="N510" s="358"/>
      <c r="O510" s="510"/>
      <c r="P510" s="500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f t="shared" si="3"/>
        <v>0</v>
      </c>
      <c r="N511" s="358"/>
      <c r="O511" s="510"/>
      <c r="P511" s="500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f t="shared" si="3"/>
        <v>0</v>
      </c>
      <c r="N512" s="358"/>
      <c r="O512" s="510"/>
      <c r="P512" s="500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f t="shared" si="3"/>
        <v>0</v>
      </c>
      <c r="N513" s="358"/>
      <c r="O513" s="510"/>
      <c r="P513" s="500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f t="shared" si="3"/>
        <v>0</v>
      </c>
      <c r="N514" s="358"/>
      <c r="O514" s="510"/>
      <c r="P514" s="500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f t="shared" si="3"/>
        <v>0</v>
      </c>
      <c r="N515" s="358"/>
      <c r="O515" s="510"/>
      <c r="P515" s="500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f t="shared" si="3"/>
        <v>0</v>
      </c>
      <c r="N516" s="358"/>
      <c r="O516" s="510"/>
      <c r="P516" s="500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f t="shared" si="3"/>
        <v>0</v>
      </c>
      <c r="N517" s="358"/>
      <c r="O517" s="510"/>
      <c r="P517" s="500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f t="shared" si="3"/>
        <v>0</v>
      </c>
      <c r="N518" s="358"/>
      <c r="O518" s="510"/>
      <c r="P518" s="500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f t="shared" si="3"/>
        <v>0</v>
      </c>
      <c r="N519" s="358"/>
      <c r="O519" s="510"/>
      <c r="P519" s="500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f t="shared" si="3"/>
        <v>0</v>
      </c>
      <c r="N520" s="358"/>
      <c r="O520" s="510"/>
      <c r="P520" s="500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f t="shared" si="3"/>
        <v>0</v>
      </c>
      <c r="N521" s="358"/>
      <c r="O521" s="510"/>
      <c r="P521" s="500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f t="shared" si="3"/>
        <v>0</v>
      </c>
      <c r="N522" s="358"/>
      <c r="O522" s="510"/>
      <c r="P522" s="500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f t="shared" si="3"/>
        <v>0</v>
      </c>
      <c r="N523" s="358"/>
      <c r="O523" s="510"/>
      <c r="P523" s="500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f t="shared" si="3"/>
        <v>0</v>
      </c>
      <c r="N524" s="358"/>
      <c r="O524" s="510"/>
      <c r="P524" s="500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f t="shared" si="3"/>
        <v>0</v>
      </c>
      <c r="N525" s="358"/>
      <c r="O525" s="510"/>
      <c r="P525" s="500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f t="shared" si="3"/>
        <v>0</v>
      </c>
      <c r="N526" s="358"/>
      <c r="O526" s="510"/>
      <c r="P526" s="500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f t="shared" si="3"/>
        <v>0</v>
      </c>
      <c r="N527" s="358"/>
      <c r="O527" s="510"/>
      <c r="P527" s="500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f t="shared" si="3"/>
        <v>0</v>
      </c>
      <c r="N528" s="358"/>
      <c r="O528" s="510"/>
      <c r="P528" s="500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f t="shared" si="3"/>
        <v>0</v>
      </c>
      <c r="N529" s="358"/>
      <c r="O529" s="510"/>
      <c r="P529" s="500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f t="shared" si="3"/>
        <v>0</v>
      </c>
      <c r="N530" s="358"/>
      <c r="O530" s="510"/>
      <c r="P530" s="500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f t="shared" si="3"/>
        <v>0</v>
      </c>
      <c r="N531" s="358"/>
      <c r="O531" s="510"/>
      <c r="P531" s="500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f t="shared" si="3"/>
        <v>0</v>
      </c>
      <c r="N532" s="358"/>
      <c r="O532" s="510"/>
      <c r="P532" s="500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f t="shared" si="3"/>
        <v>0</v>
      </c>
      <c r="N533" s="358"/>
      <c r="O533" s="510"/>
      <c r="P533" s="500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f t="shared" si="3"/>
        <v>0</v>
      </c>
      <c r="N534" s="358"/>
      <c r="O534" s="510"/>
      <c r="P534" s="500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f t="shared" si="3"/>
        <v>0</v>
      </c>
      <c r="N535" s="358"/>
      <c r="O535" s="510"/>
      <c r="P535" s="500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f t="shared" si="3"/>
        <v>0</v>
      </c>
      <c r="N536" s="358"/>
      <c r="O536" s="510"/>
      <c r="P536" s="500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f t="shared" si="3"/>
        <v>0</v>
      </c>
      <c r="N537" s="358"/>
      <c r="O537" s="510"/>
      <c r="P537" s="500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f t="shared" si="3"/>
        <v>0</v>
      </c>
      <c r="N538" s="358"/>
      <c r="O538" s="510"/>
      <c r="P538" s="500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f t="shared" si="3"/>
        <v>0</v>
      </c>
      <c r="N539" s="358"/>
      <c r="O539" s="510"/>
      <c r="P539" s="500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f t="shared" si="3"/>
        <v>0</v>
      </c>
      <c r="N540" s="358"/>
      <c r="O540" s="510"/>
      <c r="P540" s="500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f t="shared" si="3"/>
        <v>0</v>
      </c>
      <c r="N541" s="358"/>
      <c r="O541" s="510"/>
      <c r="P541" s="500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f t="shared" si="3"/>
        <v>0</v>
      </c>
      <c r="N542" s="358"/>
      <c r="O542" s="510"/>
      <c r="P542" s="500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f t="shared" si="3"/>
        <v>0</v>
      </c>
      <c r="N543" s="358"/>
      <c r="O543" s="510"/>
      <c r="P543" s="500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f t="shared" si="3"/>
        <v>0</v>
      </c>
      <c r="N544" s="358"/>
      <c r="O544" s="510"/>
      <c r="P544" s="500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f t="shared" si="3"/>
        <v>0</v>
      </c>
      <c r="N545" s="358"/>
      <c r="O545" s="510"/>
      <c r="P545" s="500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f t="shared" si="3"/>
        <v>0</v>
      </c>
      <c r="N546" s="358"/>
      <c r="O546" s="510"/>
      <c r="P546" s="500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f t="shared" si="3"/>
        <v>0</v>
      </c>
      <c r="N547" s="358"/>
      <c r="O547" s="510"/>
      <c r="P547" s="500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f t="shared" si="3"/>
        <v>0</v>
      </c>
      <c r="N548" s="358"/>
      <c r="O548" s="510"/>
      <c r="P548" s="500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f t="shared" si="3"/>
        <v>0</v>
      </c>
      <c r="N549" s="358"/>
      <c r="O549" s="510"/>
      <c r="P549" s="500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f t="shared" si="3"/>
        <v>0</v>
      </c>
      <c r="N550" s="358"/>
      <c r="O550" s="510"/>
      <c r="P550" s="500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f t="shared" si="3"/>
        <v>0</v>
      </c>
      <c r="N551" s="358"/>
      <c r="O551" s="510"/>
      <c r="P551" s="500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f t="shared" si="3"/>
        <v>0</v>
      </c>
      <c r="N552" s="358"/>
      <c r="O552" s="510"/>
      <c r="P552" s="500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f t="shared" si="3"/>
        <v>0</v>
      </c>
      <c r="N553" s="358"/>
      <c r="O553" s="510"/>
      <c r="P553" s="500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f t="shared" si="3"/>
        <v>0</v>
      </c>
      <c r="N554" s="358"/>
      <c r="O554" s="510"/>
      <c r="P554" s="500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f t="shared" si="3"/>
        <v>0</v>
      </c>
      <c r="N555" s="358"/>
      <c r="O555" s="510"/>
      <c r="P555" s="500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f t="shared" si="3"/>
        <v>0</v>
      </c>
      <c r="N556" s="358"/>
      <c r="O556" s="510"/>
      <c r="P556" s="500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f t="shared" si="3"/>
        <v>0</v>
      </c>
      <c r="N557" s="358"/>
      <c r="O557" s="510"/>
      <c r="P557" s="500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f t="shared" si="3"/>
        <v>0</v>
      </c>
      <c r="N558" s="358"/>
      <c r="O558" s="510"/>
      <c r="P558" s="500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f t="shared" si="3"/>
        <v>0</v>
      </c>
      <c r="N559" s="358"/>
      <c r="O559" s="510"/>
      <c r="P559" s="500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f t="shared" si="3"/>
        <v>0</v>
      </c>
      <c r="N560" s="358"/>
      <c r="O560" s="510"/>
      <c r="P560" s="500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f t="shared" si="3"/>
        <v>0</v>
      </c>
      <c r="N561" s="358"/>
      <c r="O561" s="510"/>
      <c r="P561" s="500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f t="shared" si="3"/>
        <v>0</v>
      </c>
      <c r="N562" s="358"/>
      <c r="O562" s="510"/>
      <c r="P562" s="500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f t="shared" si="3"/>
        <v>0</v>
      </c>
      <c r="N563" s="358"/>
      <c r="O563" s="510"/>
      <c r="P563" s="500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f t="shared" si="3"/>
        <v>0</v>
      </c>
      <c r="N564" s="358"/>
      <c r="O564" s="510"/>
      <c r="P564" s="500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f t="shared" si="3"/>
        <v>0</v>
      </c>
      <c r="N565" s="358"/>
      <c r="O565" s="510"/>
      <c r="P565" s="500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f t="shared" si="3"/>
        <v>0</v>
      </c>
      <c r="N566" s="358"/>
      <c r="O566" s="510"/>
      <c r="P566" s="500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f t="shared" si="3"/>
        <v>0</v>
      </c>
      <c r="N567" s="358"/>
      <c r="O567" s="510"/>
      <c r="P567" s="500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f t="shared" si="3"/>
        <v>0</v>
      </c>
      <c r="N568" s="358"/>
      <c r="O568" s="510"/>
      <c r="P568" s="500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f t="shared" si="3"/>
        <v>0</v>
      </c>
      <c r="N569" s="358"/>
      <c r="O569" s="510"/>
      <c r="P569" s="500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f t="shared" si="3"/>
        <v>0</v>
      </c>
      <c r="N570" s="358"/>
      <c r="O570" s="510"/>
      <c r="P570" s="500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f t="shared" si="3"/>
        <v>0</v>
      </c>
      <c r="N571" s="358"/>
      <c r="O571" s="510"/>
      <c r="P571" s="500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f t="shared" si="3"/>
        <v>0</v>
      </c>
      <c r="N572" s="358"/>
      <c r="O572" s="510"/>
      <c r="P572" s="500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f t="shared" ref="M573:M636" si="4">H573+I573-J573-L573</f>
        <v>0</v>
      </c>
      <c r="N573" s="358"/>
      <c r="O573" s="510"/>
      <c r="P573" s="500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f t="shared" si="4"/>
        <v>0</v>
      </c>
      <c r="N574" s="358"/>
      <c r="O574" s="510"/>
      <c r="P574" s="500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f t="shared" si="4"/>
        <v>0</v>
      </c>
      <c r="N575" s="358"/>
      <c r="O575" s="510"/>
      <c r="P575" s="500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f t="shared" si="4"/>
        <v>0</v>
      </c>
      <c r="N576" s="358"/>
      <c r="O576" s="510"/>
      <c r="P576" s="500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f t="shared" si="4"/>
        <v>0</v>
      </c>
      <c r="N577" s="358"/>
      <c r="O577" s="510"/>
      <c r="P577" s="500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f t="shared" si="4"/>
        <v>0</v>
      </c>
      <c r="N578" s="358"/>
      <c r="O578" s="510"/>
      <c r="P578" s="500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f t="shared" si="4"/>
        <v>0</v>
      </c>
      <c r="N579" s="358"/>
      <c r="O579" s="510"/>
      <c r="P579" s="500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50"/>
      <c r="P580" s="500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f>SUM(H10:H580)</f>
        <v>26480</v>
      </c>
      <c r="I581" s="146">
        <f>SUM(I10:I580)</f>
        <v>0</v>
      </c>
      <c r="J581" s="146">
        <f>SUM(J10:J580)</f>
        <v>2837.1428533600001</v>
      </c>
      <c r="K581" s="146"/>
      <c r="L581" s="147">
        <f>SUM(L10:L580)</f>
        <v>23642.857146639999</v>
      </c>
      <c r="M581" s="147">
        <f>SUM(M10:M580)</f>
        <v>0</v>
      </c>
      <c r="N581" s="359"/>
      <c r="O581" s="510"/>
      <c r="P581" s="500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f>H581+I581</f>
        <v>26480</v>
      </c>
      <c r="I582" s="121">
        <f>H582-J582</f>
        <v>0</v>
      </c>
      <c r="J582" s="148">
        <f>J581+L581</f>
        <v>26480</v>
      </c>
      <c r="K582" s="148"/>
      <c r="L582" s="113"/>
      <c r="M582" s="113"/>
      <c r="N582" s="357"/>
      <c r="O582" s="450"/>
      <c r="P582" s="500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50"/>
      <c r="P583" s="500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50"/>
      <c r="P584" s="500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50"/>
      <c r="P585" s="500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50"/>
      <c r="P586" s="500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50"/>
      <c r="P587" s="500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50"/>
      <c r="P588" s="500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50"/>
      <c r="P589" s="500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50"/>
      <c r="P590" s="500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50"/>
      <c r="P591" s="500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50"/>
      <c r="P592" s="500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50"/>
      <c r="P593" s="500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50"/>
      <c r="P594" s="500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50"/>
      <c r="P595" s="500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50"/>
      <c r="P596" s="500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50"/>
      <c r="P597" s="500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50"/>
      <c r="P598" s="500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50"/>
      <c r="P599" s="500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50"/>
      <c r="P600" s="500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50"/>
      <c r="P601" s="500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50"/>
      <c r="P602" s="500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50"/>
      <c r="P603" s="500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50"/>
      <c r="P604" s="500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50"/>
      <c r="P605" s="500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50"/>
      <c r="P606" s="500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50"/>
      <c r="P607" s="500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50"/>
      <c r="P608" s="500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50"/>
      <c r="P609" s="500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50"/>
      <c r="P610" s="500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50"/>
      <c r="P611" s="500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50"/>
      <c r="P612" s="500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50"/>
      <c r="P613" s="500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50"/>
      <c r="P614" s="500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50"/>
      <c r="P615" s="500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50"/>
      <c r="P616" s="500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50"/>
      <c r="P617" s="500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50"/>
      <c r="P618" s="500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50"/>
      <c r="P619" s="500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50"/>
      <c r="P620" s="500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50"/>
      <c r="P621" s="500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50"/>
      <c r="P622" s="500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50"/>
      <c r="P623" s="500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50"/>
      <c r="P624" s="500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50"/>
      <c r="P625" s="500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50"/>
      <c r="P626" s="500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50"/>
      <c r="P627" s="500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50"/>
      <c r="P628" s="500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50"/>
      <c r="P629" s="500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50"/>
      <c r="P630" s="500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50"/>
      <c r="P631" s="500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50"/>
      <c r="P632" s="500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50"/>
      <c r="P633" s="500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50"/>
      <c r="P634" s="500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50"/>
      <c r="P635" s="500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50"/>
      <c r="P636" s="500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50"/>
      <c r="P637" s="500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50"/>
      <c r="P638" s="500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50"/>
      <c r="P639" s="500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50"/>
      <c r="P640" s="500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50"/>
      <c r="P641" s="500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50"/>
      <c r="P642" s="500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50"/>
      <c r="P643" s="500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50"/>
      <c r="P644" s="500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50"/>
      <c r="P645" s="500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50"/>
      <c r="P646" s="500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50"/>
      <c r="P647" s="500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50"/>
      <c r="P648" s="500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50"/>
      <c r="P649" s="500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50"/>
      <c r="P650" s="500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50"/>
      <c r="P651" s="500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50"/>
      <c r="P652" s="500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50"/>
      <c r="P653" s="500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50"/>
      <c r="P654" s="500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50"/>
      <c r="P655" s="500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50"/>
      <c r="P656" s="500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50"/>
      <c r="P657" s="500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50"/>
      <c r="P658" s="500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50"/>
      <c r="P659" s="500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50"/>
      <c r="P660" s="500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50"/>
      <c r="P661" s="500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50"/>
      <c r="P662" s="500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50"/>
      <c r="P663" s="500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50"/>
      <c r="P664" s="500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50"/>
      <c r="P665" s="500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50"/>
      <c r="P666" s="500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50"/>
      <c r="P667" s="500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50"/>
      <c r="P668" s="500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50"/>
      <c r="P669" s="500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50"/>
      <c r="P670" s="500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50"/>
      <c r="P671" s="500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50"/>
      <c r="P672" s="500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50"/>
      <c r="P673" s="500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50"/>
      <c r="P674" s="500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50"/>
      <c r="P675" s="500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50"/>
      <c r="P676" s="500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50"/>
      <c r="P677" s="500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50"/>
      <c r="P678" s="500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50"/>
      <c r="P679" s="500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50"/>
      <c r="P680" s="500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50"/>
      <c r="P681" s="500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50"/>
      <c r="P682" s="500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50"/>
      <c r="P683" s="500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50"/>
      <c r="P684" s="500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50"/>
      <c r="P685" s="500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50"/>
      <c r="P686" s="500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50"/>
      <c r="P687" s="500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50"/>
      <c r="P688" s="500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50"/>
      <c r="P689" s="500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50"/>
      <c r="P690" s="500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50"/>
      <c r="P691" s="500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50"/>
      <c r="P692" s="500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50"/>
      <c r="P693" s="500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50"/>
      <c r="P694" s="500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50"/>
      <c r="P695" s="500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50"/>
      <c r="P696" s="500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50"/>
      <c r="P697" s="500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50"/>
      <c r="P698" s="500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50"/>
      <c r="P699" s="500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50"/>
      <c r="P700" s="500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50"/>
      <c r="P701" s="500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50"/>
      <c r="P702" s="500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50"/>
      <c r="P703" s="500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50"/>
      <c r="P704" s="500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50"/>
      <c r="P705" s="500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50"/>
      <c r="P706" s="500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50"/>
      <c r="P707" s="500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50"/>
      <c r="P708" s="500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50"/>
      <c r="P709" s="500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50"/>
      <c r="P710" s="500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50"/>
      <c r="P711" s="500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50"/>
      <c r="P712" s="500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50"/>
      <c r="P713" s="500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50"/>
      <c r="P714" s="500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50"/>
      <c r="P715" s="500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50"/>
      <c r="P716" s="500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50"/>
      <c r="P717" s="500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50"/>
      <c r="P718" s="500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50"/>
      <c r="P719" s="500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O8:O9"/>
    <mergeCell ref="P6:P7"/>
    <mergeCell ref="H8:I8"/>
    <mergeCell ref="F5:I5"/>
    <mergeCell ref="D9:E9"/>
    <mergeCell ref="D8:E8"/>
    <mergeCell ref="F4:G4"/>
    <mergeCell ref="G8:G9"/>
    <mergeCell ref="F8:F9"/>
    <mergeCell ref="F2:I2"/>
  </mergeCells>
  <pageMargins left="0.7" right="0.7" top="0.75" bottom="0.75" header="0" footer="0"/>
  <pageSetup paperSize="9" scale="1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Z1000"/>
  <sheetViews>
    <sheetView workbookViewId="0"/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customHeight="1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593" t="s">
        <v>141</v>
      </c>
      <c r="C2" s="554"/>
      <c r="D2" s="554"/>
      <c r="E2" s="554"/>
      <c r="F2" s="554"/>
      <c r="G2" s="554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142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3</v>
      </c>
      <c r="C5" s="149"/>
      <c r="D5" s="149"/>
      <c r="E5" s="597" t="s">
        <v>143</v>
      </c>
      <c r="F5" s="554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4</v>
      </c>
      <c r="C6" s="149"/>
      <c r="D6" s="95"/>
      <c r="E6" s="153" t="s">
        <v>144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5</v>
      </c>
      <c r="C7" s="149"/>
      <c r="D7" s="95"/>
      <c r="E7" s="156" t="s">
        <v>145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595" t="s">
        <v>6</v>
      </c>
      <c r="C9" s="584"/>
      <c r="D9" s="595" t="s">
        <v>146</v>
      </c>
      <c r="E9" s="595" t="s">
        <v>147</v>
      </c>
      <c r="F9" s="594" t="s">
        <v>148</v>
      </c>
      <c r="G9" s="594" t="s">
        <v>149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596" t="s">
        <v>150</v>
      </c>
      <c r="C10" s="584"/>
      <c r="D10" s="586"/>
      <c r="E10" s="586"/>
      <c r="F10" s="586"/>
      <c r="G10" s="586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20</v>
      </c>
      <c r="C11" s="157">
        <v>31</v>
      </c>
      <c r="D11" s="158" t="s">
        <v>151</v>
      </c>
      <c r="E11" s="159" t="s">
        <v>152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153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154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155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156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157</v>
      </c>
      <c r="E17" s="164" t="s">
        <v>158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30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159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24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160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161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162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163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161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164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165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34</v>
      </c>
      <c r="C29" s="157">
        <v>28</v>
      </c>
      <c r="D29" s="158" t="s">
        <v>166</v>
      </c>
      <c r="E29" s="159" t="s">
        <v>152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153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154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155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156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167</v>
      </c>
      <c r="E35" s="165" t="s">
        <v>168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161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160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169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161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170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164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165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35</v>
      </c>
      <c r="C44" s="157">
        <v>31</v>
      </c>
      <c r="D44" s="158" t="s">
        <v>171</v>
      </c>
      <c r="E44" s="159" t="s">
        <v>152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153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154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155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156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172</v>
      </c>
      <c r="E50" s="161" t="s">
        <v>160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161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173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158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164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165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174</v>
      </c>
      <c r="E57" s="161" t="s">
        <v>175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176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177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customHeight="1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customHeight="1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customHeight="1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customHeight="1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customHeight="1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customHeight="1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customHeight="1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customHeight="1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customHeight="1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customHeight="1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customHeight="1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customHeight="1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customHeight="1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customHeight="1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customHeight="1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customHeight="1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customHeight="1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customHeight="1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customHeight="1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customHeight="1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customHeight="1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customHeight="1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customHeight="1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customHeight="1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customHeight="1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customHeight="1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customHeight="1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customHeight="1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customHeight="1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customHeight="1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customHeight="1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customHeight="1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customHeight="1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customHeight="1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customHeight="1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customHeight="1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customHeight="1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customHeight="1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customHeight="1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customHeight="1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customHeight="1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customHeight="1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customHeight="1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customHeight="1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customHeight="1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customHeight="1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customHeight="1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customHeight="1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customHeight="1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customHeight="1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customHeight="1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customHeight="1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customHeight="1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customHeight="1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customHeight="1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customHeight="1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customHeight="1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customHeight="1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customHeight="1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customHeight="1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customHeight="1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customHeight="1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customHeight="1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customHeight="1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customHeight="1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customHeight="1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customHeight="1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customHeight="1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customHeight="1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customHeight="1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customHeight="1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customHeight="1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customHeight="1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customHeight="1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customHeight="1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customHeight="1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customHeight="1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customHeight="1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customHeight="1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customHeight="1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customHeight="1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customHeight="1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customHeight="1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customHeight="1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customHeight="1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customHeight="1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customHeight="1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customHeight="1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customHeight="1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customHeight="1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customHeight="1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customHeight="1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customHeight="1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customHeight="1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customHeight="1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customHeight="1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customHeight="1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customHeight="1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customHeight="1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customHeight="1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customHeight="1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customHeight="1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customHeight="1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customHeight="1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customHeight="1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customHeight="1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customHeight="1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customHeight="1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customHeight="1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customHeight="1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customHeight="1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customHeight="1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customHeight="1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customHeight="1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customHeight="1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customHeight="1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customHeight="1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customHeight="1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customHeight="1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customHeight="1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customHeight="1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customHeight="1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customHeight="1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customHeight="1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customHeight="1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customHeight="1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customHeight="1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customHeight="1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customHeight="1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customHeight="1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customHeight="1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customHeight="1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customHeight="1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customHeight="1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customHeight="1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customHeight="1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customHeight="1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customHeight="1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customHeight="1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customHeight="1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customHeight="1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customHeight="1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customHeight="1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customHeight="1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customHeight="1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customHeight="1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customHeight="1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customHeight="1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customHeight="1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customHeight="1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customHeight="1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customHeight="1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customHeight="1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customHeight="1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customHeight="1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customHeight="1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customHeight="1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customHeight="1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customHeight="1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customHeight="1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customHeight="1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customHeight="1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customHeight="1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customHeight="1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customHeight="1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customHeight="1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customHeight="1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customHeight="1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customHeight="1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customHeight="1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customHeight="1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customHeight="1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customHeight="1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customHeight="1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customHeight="1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customHeight="1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customHeight="1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customHeight="1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customHeight="1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customHeight="1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customHeight="1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customHeight="1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customHeight="1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customHeight="1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customHeight="1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customHeight="1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customHeight="1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customHeight="1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customHeight="1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customHeight="1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customHeight="1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customHeight="1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customHeight="1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customHeight="1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customHeight="1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customHeight="1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customHeight="1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customHeight="1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customHeight="1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customHeight="1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customHeight="1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customHeight="1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customHeight="1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customHeight="1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customHeight="1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customHeight="1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customHeight="1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customHeight="1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customHeight="1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customHeight="1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customHeight="1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customHeight="1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customHeight="1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customHeight="1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customHeight="1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customHeight="1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customHeight="1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customHeight="1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customHeight="1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customHeight="1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customHeight="1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customHeight="1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customHeight="1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customHeight="1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customHeight="1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customHeight="1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customHeight="1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customHeight="1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customHeight="1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customHeight="1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customHeight="1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customHeight="1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customHeight="1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customHeight="1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customHeight="1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customHeight="1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customHeight="1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customHeight="1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customHeight="1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customHeight="1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customHeight="1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customHeight="1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customHeight="1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customHeight="1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customHeight="1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customHeight="1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customHeight="1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customHeight="1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customHeight="1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customHeight="1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customHeight="1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customHeight="1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customHeight="1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customHeight="1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customHeight="1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customHeight="1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customHeight="1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customHeight="1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customHeight="1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customHeight="1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customHeight="1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customHeight="1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customHeight="1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customHeight="1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customHeight="1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customHeight="1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customHeight="1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customHeight="1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customHeight="1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customHeight="1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customHeight="1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customHeight="1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customHeight="1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customHeight="1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customHeight="1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customHeight="1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customHeight="1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customHeight="1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customHeight="1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customHeight="1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customHeight="1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customHeight="1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customHeight="1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customHeight="1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customHeight="1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customHeight="1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customHeight="1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customHeight="1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customHeight="1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customHeight="1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customHeight="1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customHeight="1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customHeight="1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customHeight="1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customHeight="1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customHeight="1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customHeight="1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customHeight="1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customHeight="1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customHeight="1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customHeight="1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customHeight="1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customHeight="1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customHeight="1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customHeight="1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customHeight="1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customHeight="1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customHeight="1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customHeight="1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customHeight="1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customHeight="1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customHeight="1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customHeight="1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customHeight="1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customHeight="1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customHeight="1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customHeight="1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customHeight="1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customHeight="1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customHeight="1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customHeight="1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customHeight="1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customHeight="1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customHeight="1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customHeight="1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customHeight="1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customHeight="1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customHeight="1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customHeight="1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customHeight="1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customHeight="1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customHeight="1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customHeight="1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customHeight="1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customHeight="1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customHeight="1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customHeight="1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customHeight="1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customHeight="1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customHeight="1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customHeight="1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customHeight="1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customHeight="1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customHeight="1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customHeight="1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customHeight="1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customHeight="1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customHeight="1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customHeight="1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customHeight="1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customHeight="1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customHeight="1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customHeight="1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customHeight="1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customHeight="1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customHeight="1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customHeight="1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customHeight="1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customHeight="1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customHeight="1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customHeight="1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customHeight="1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customHeight="1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customHeight="1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customHeight="1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customHeight="1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customHeight="1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customHeight="1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customHeight="1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customHeight="1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customHeight="1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customHeight="1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customHeight="1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customHeight="1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customHeight="1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customHeight="1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customHeight="1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customHeight="1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customHeight="1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customHeight="1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customHeight="1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customHeight="1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customHeight="1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customHeight="1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customHeight="1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customHeight="1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customHeight="1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customHeight="1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customHeight="1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customHeight="1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customHeight="1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customHeight="1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customHeight="1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customHeight="1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customHeight="1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customHeight="1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customHeight="1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customHeight="1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customHeight="1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customHeight="1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customHeight="1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customHeight="1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customHeight="1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customHeight="1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customHeight="1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customHeight="1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customHeight="1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customHeight="1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customHeight="1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customHeight="1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customHeight="1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customHeight="1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customHeight="1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customHeight="1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customHeight="1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customHeight="1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customHeight="1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customHeight="1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customHeight="1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customHeight="1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customHeight="1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customHeight="1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customHeight="1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customHeight="1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customHeight="1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customHeight="1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customHeight="1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customHeight="1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customHeight="1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customHeight="1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customHeight="1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customHeight="1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customHeight="1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customHeight="1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customHeight="1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customHeight="1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customHeight="1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customHeight="1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customHeight="1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customHeight="1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customHeight="1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customHeight="1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customHeight="1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customHeight="1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customHeight="1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customHeight="1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customHeight="1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customHeight="1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customHeight="1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customHeight="1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customHeight="1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customHeight="1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customHeight="1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customHeight="1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customHeight="1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customHeight="1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customHeight="1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customHeight="1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customHeight="1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customHeight="1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customHeight="1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customHeight="1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customHeight="1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customHeight="1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customHeight="1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customHeight="1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customHeight="1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customHeight="1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customHeight="1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customHeight="1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customHeight="1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customHeight="1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customHeight="1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customHeight="1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customHeight="1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customHeight="1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customHeight="1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customHeight="1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customHeight="1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customHeight="1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customHeight="1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customHeight="1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customHeight="1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customHeight="1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customHeight="1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customHeight="1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customHeight="1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customHeight="1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customHeight="1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customHeight="1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customHeight="1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customHeight="1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customHeight="1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customHeight="1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customHeight="1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customHeight="1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customHeight="1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customHeight="1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customHeight="1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customHeight="1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customHeight="1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customHeight="1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customHeight="1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customHeight="1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customHeight="1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customHeight="1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customHeight="1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customHeight="1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customHeight="1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customHeight="1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customHeight="1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customHeight="1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customHeight="1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customHeight="1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customHeight="1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customHeight="1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customHeight="1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customHeight="1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customHeight="1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customHeight="1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customHeight="1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customHeight="1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customHeight="1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customHeight="1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customHeight="1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customHeight="1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customHeight="1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customHeight="1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customHeight="1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customHeight="1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customHeight="1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customHeight="1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customHeight="1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customHeight="1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customHeight="1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customHeight="1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customHeight="1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customHeight="1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customHeight="1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customHeight="1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customHeight="1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customHeight="1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customHeight="1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customHeight="1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customHeight="1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customHeight="1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customHeight="1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customHeight="1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customHeight="1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customHeight="1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customHeight="1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customHeight="1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customHeight="1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customHeight="1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customHeight="1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customHeight="1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customHeight="1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customHeight="1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customHeight="1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customHeight="1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customHeight="1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customHeight="1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customHeight="1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customHeight="1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customHeight="1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customHeight="1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customHeight="1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customHeight="1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customHeight="1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customHeight="1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customHeight="1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customHeight="1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customHeight="1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customHeight="1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customHeight="1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customHeight="1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customHeight="1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customHeight="1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customHeight="1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customHeight="1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customHeight="1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customHeight="1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customHeight="1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customHeight="1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customHeight="1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customHeight="1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customHeight="1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customHeight="1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customHeight="1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customHeight="1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customHeight="1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customHeight="1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customHeight="1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customHeight="1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customHeight="1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customHeight="1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customHeight="1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customHeight="1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customHeight="1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customHeight="1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customHeight="1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customHeight="1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customHeight="1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customHeight="1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customHeight="1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customHeight="1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customHeight="1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customHeight="1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customHeight="1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customHeight="1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customHeight="1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customHeight="1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customHeight="1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customHeight="1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customHeight="1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customHeight="1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customHeight="1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customHeight="1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customHeight="1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customHeight="1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customHeight="1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customHeight="1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customHeight="1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customHeight="1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customHeight="1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customHeight="1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customHeight="1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customHeight="1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customHeight="1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customHeight="1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customHeight="1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customHeight="1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customHeight="1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customHeight="1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customHeight="1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customHeight="1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customHeight="1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customHeight="1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customHeight="1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customHeight="1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customHeight="1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customHeight="1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customHeight="1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customHeight="1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customHeight="1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customHeight="1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customHeight="1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customHeight="1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customHeight="1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customHeight="1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customHeight="1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customHeight="1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customHeight="1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customHeight="1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customHeight="1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customHeight="1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customHeight="1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customHeight="1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customHeight="1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customHeight="1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customHeight="1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customHeight="1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customHeight="1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customHeight="1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customHeight="1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customHeight="1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customHeight="1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customHeight="1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customHeight="1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customHeight="1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customHeight="1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customHeight="1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customHeight="1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customHeight="1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customHeight="1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customHeight="1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customHeight="1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customHeight="1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customHeight="1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customHeight="1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customHeight="1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customHeight="1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customHeight="1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customHeight="1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customHeight="1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customHeight="1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customHeight="1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customHeight="1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customHeight="1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customHeight="1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customHeight="1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customHeight="1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customHeight="1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customHeight="1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customHeight="1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customHeight="1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customHeight="1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customHeight="1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customHeight="1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customHeight="1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customHeight="1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customHeight="1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customHeight="1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customHeight="1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customHeight="1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customHeight="1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customHeight="1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customHeight="1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customHeight="1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customHeight="1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customHeight="1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customHeight="1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customHeight="1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customHeight="1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customHeight="1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customHeight="1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customHeight="1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customHeight="1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customHeight="1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customHeight="1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customHeight="1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customHeight="1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customHeight="1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customHeight="1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customHeight="1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customHeight="1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customHeight="1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customHeight="1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customHeight="1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customHeight="1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customHeight="1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customHeight="1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customHeight="1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customHeight="1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customHeight="1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customHeight="1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customHeight="1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customHeight="1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customHeight="1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customHeight="1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customHeight="1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customHeight="1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customHeight="1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customHeight="1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customHeight="1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customHeight="1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customHeight="1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customHeight="1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customHeight="1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customHeight="1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customHeight="1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customHeight="1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customHeight="1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customHeight="1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customHeight="1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customHeight="1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customHeight="1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customHeight="1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customHeight="1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customHeight="1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customHeight="1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customHeight="1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customHeight="1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customHeight="1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customHeight="1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customHeight="1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customHeight="1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customHeight="1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customHeight="1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customHeight="1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customHeight="1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customHeight="1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customHeight="1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customHeight="1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customHeight="1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customHeight="1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customHeight="1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customHeight="1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customHeight="1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customHeight="1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customHeight="1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customHeight="1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customHeight="1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customHeight="1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customHeight="1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customHeight="1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customHeight="1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customHeight="1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customHeight="1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customHeight="1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customHeight="1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customHeight="1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customHeight="1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customHeight="1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customHeight="1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customHeight="1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customHeight="1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customHeight="1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customHeight="1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customHeight="1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customHeight="1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customHeight="1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customHeight="1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customHeight="1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customHeight="1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customHeight="1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customHeight="1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customHeight="1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customHeight="1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customHeight="1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customHeight="1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customHeight="1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customHeight="1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customHeight="1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customHeight="1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customHeight="1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customHeight="1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customHeight="1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customHeight="1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customHeight="1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customHeight="1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customHeight="1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customHeight="1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customHeight="1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customHeight="1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customHeight="1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customHeight="1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customHeight="1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customHeight="1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customHeight="1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customHeight="1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customHeight="1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customHeight="1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customHeight="1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customHeight="1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customHeight="1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customHeight="1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customHeight="1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customHeight="1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customHeight="1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customHeight="1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customHeight="1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customHeight="1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customHeight="1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customHeight="1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customHeight="1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customHeight="1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customHeight="1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customHeight="1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customHeight="1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customHeight="1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customHeight="1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customHeight="1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customHeight="1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customHeight="1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customHeight="1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customHeight="1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customHeight="1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customHeight="1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customHeight="1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customHeight="1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customHeight="1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customHeight="1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customHeight="1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customHeight="1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customHeight="1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customHeight="1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customHeight="1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customHeight="1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customHeight="1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customHeight="1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customHeight="1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customHeight="1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customHeight="1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customHeight="1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customHeight="1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customHeight="1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customHeight="1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customHeight="1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customHeight="1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customHeight="1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customHeight="1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customHeight="1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customHeight="1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customHeight="1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customHeight="1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customHeight="1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customHeight="1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customHeight="1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customHeight="1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customHeight="1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customHeight="1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customHeight="1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customHeight="1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customHeight="1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customHeight="1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customHeight="1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customHeight="1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customHeight="1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customHeight="1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customHeight="1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customHeight="1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customHeight="1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customHeight="1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customHeight="1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customHeight="1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customHeight="1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customHeight="1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customHeight="1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customHeight="1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customHeight="1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customHeight="1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customHeight="1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customHeight="1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customHeight="1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customHeight="1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customHeight="1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customHeight="1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customHeight="1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customHeight="1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customHeight="1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customHeight="1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customHeight="1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customHeight="1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customHeight="1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customHeight="1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customHeight="1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customHeight="1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customHeight="1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customHeight="1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customHeight="1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customHeight="1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customHeight="1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customHeight="1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A1000"/>
  <sheetViews>
    <sheetView tabSelected="1" zoomScale="10" zoomScaleNormal="10" workbookViewId="0">
      <selection activeCell="G26" sqref="G26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customHeight="1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566" t="s">
        <v>178</v>
      </c>
      <c r="C2" s="554"/>
      <c r="D2" s="554"/>
      <c r="E2" s="554"/>
      <c r="F2" s="554"/>
      <c r="G2" s="554"/>
      <c r="H2" s="554"/>
      <c r="I2" s="554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598"/>
      <c r="C3" s="554"/>
      <c r="D3" s="554"/>
      <c r="E3" s="554"/>
      <c r="F3" s="554"/>
      <c r="G3" s="554"/>
      <c r="H3" s="554"/>
      <c r="I3" s="554"/>
      <c r="J3" s="554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602"/>
      <c r="C4" s="554"/>
      <c r="D4" s="554"/>
      <c r="E4" s="554"/>
      <c r="F4" s="554"/>
      <c r="G4" s="554"/>
      <c r="H4" s="554"/>
      <c r="I4" s="554"/>
      <c r="J4" s="554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3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179</v>
      </c>
      <c r="C6" s="168"/>
      <c r="D6" s="169" t="str">
        <f>GJ!E4</f>
        <v>Global City Smiles Dental and Medical Wellness Inc.</v>
      </c>
      <c r="E6" s="169"/>
      <c r="F6" s="169"/>
      <c r="G6" s="168"/>
      <c r="H6" s="54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180</v>
      </c>
      <c r="C7" s="172"/>
      <c r="D7" s="604" t="str">
        <f>GJ!E5</f>
        <v>Unit 1501 15th Floor MDI Corporate Center 39th St. Cor 10th Ave. Fort Bonifacio Taguig City</v>
      </c>
      <c r="E7" s="554"/>
      <c r="F7" s="554"/>
      <c r="G7" s="554"/>
      <c r="H7" s="554"/>
      <c r="I7" s="554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tr">
        <f>GJ!B6</f>
        <v>VAT Reg .TIN:</v>
      </c>
      <c r="C8" s="168"/>
      <c r="D8" s="169" t="str">
        <f>GJ!E6</f>
        <v>613-594-172-000</v>
      </c>
      <c r="E8" s="169"/>
      <c r="F8" s="169"/>
      <c r="G8" s="168"/>
      <c r="H8" s="54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181</v>
      </c>
      <c r="C9" s="168"/>
      <c r="D9" s="173" t="str">
        <f>GJ!E7</f>
        <v>044</v>
      </c>
      <c r="E9" s="173"/>
      <c r="F9" s="169"/>
      <c r="G9" s="168"/>
      <c r="H9" s="54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customHeight="1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599" t="s">
        <v>6</v>
      </c>
      <c r="C11" s="552"/>
      <c r="D11" s="601" t="s">
        <v>182</v>
      </c>
      <c r="E11" s="603" t="s">
        <v>147</v>
      </c>
      <c r="F11" s="600" t="s">
        <v>183</v>
      </c>
      <c r="G11" s="600" t="s">
        <v>184</v>
      </c>
      <c r="H11" s="600" t="s">
        <v>80</v>
      </c>
      <c r="I11" s="600" t="s">
        <v>80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605" t="s">
        <v>150</v>
      </c>
      <c r="C12" s="552"/>
      <c r="D12" s="557"/>
      <c r="E12" s="557"/>
      <c r="F12" s="557"/>
      <c r="G12" s="557"/>
      <c r="H12" s="557"/>
      <c r="I12" s="557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20</v>
      </c>
      <c r="C13" s="175" t="s">
        <v>185</v>
      </c>
      <c r="D13" s="176"/>
      <c r="E13" s="177" t="s">
        <v>186</v>
      </c>
      <c r="F13" s="178" t="s">
        <v>128</v>
      </c>
      <c r="G13" s="178">
        <f>CRJ!H25</f>
        <v>13240</v>
      </c>
      <c r="H13" s="178">
        <f t="shared" ref="H13:H24" si="0">I13*-1</f>
        <v>7025.25</v>
      </c>
      <c r="I13" s="178">
        <f>CDJ!F58</f>
        <v>-7025.25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34</v>
      </c>
      <c r="C14" s="132">
        <v>28</v>
      </c>
      <c r="D14" s="179"/>
      <c r="E14" s="177" t="s">
        <v>186</v>
      </c>
      <c r="F14" s="180" t="s">
        <v>128</v>
      </c>
      <c r="G14" s="181">
        <f>CRJ!H36</f>
        <v>0</v>
      </c>
      <c r="H14" s="178">
        <f t="shared" si="0"/>
        <v>0</v>
      </c>
      <c r="I14" s="181">
        <f>CDJ!F68</f>
        <v>0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35</v>
      </c>
      <c r="C15" s="182" t="s">
        <v>185</v>
      </c>
      <c r="D15" s="179"/>
      <c r="E15" s="177" t="s">
        <v>186</v>
      </c>
      <c r="F15" s="180" t="s">
        <v>128</v>
      </c>
      <c r="G15" s="181">
        <f>CRJ!H44</f>
        <v>0</v>
      </c>
      <c r="H15" s="178">
        <f t="shared" si="0"/>
        <v>0</v>
      </c>
      <c r="I15" s="181">
        <f>CDJ!F78</f>
        <v>0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36</v>
      </c>
      <c r="C16" s="132">
        <v>30</v>
      </c>
      <c r="D16" s="179"/>
      <c r="E16" s="183"/>
      <c r="F16" s="180" t="s">
        <v>128</v>
      </c>
      <c r="G16" s="181">
        <f>CRJ!H53</f>
        <v>0</v>
      </c>
      <c r="H16" s="178">
        <f t="shared" si="0"/>
        <v>0</v>
      </c>
      <c r="I16" s="181">
        <f>CDJ!F86</f>
        <v>0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37</v>
      </c>
      <c r="C17" s="132">
        <v>31</v>
      </c>
      <c r="D17" s="179"/>
      <c r="E17" s="183"/>
      <c r="F17" s="180" t="s">
        <v>128</v>
      </c>
      <c r="G17" s="181">
        <f>CRJ!H61</f>
        <v>0</v>
      </c>
      <c r="H17" s="178">
        <f t="shared" si="0"/>
        <v>0</v>
      </c>
      <c r="I17" s="181">
        <f>CDJ!F94</f>
        <v>0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38</v>
      </c>
      <c r="C18" s="132">
        <v>30</v>
      </c>
      <c r="D18" s="179"/>
      <c r="E18" s="183"/>
      <c r="F18" s="180" t="s">
        <v>128</v>
      </c>
      <c r="G18" s="181">
        <f>CRJ!H69</f>
        <v>0</v>
      </c>
      <c r="H18" s="178">
        <f t="shared" si="0"/>
        <v>0</v>
      </c>
      <c r="I18" s="181">
        <f>CDJ!F105</f>
        <v>0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39</v>
      </c>
      <c r="C19" s="132">
        <v>31</v>
      </c>
      <c r="D19" s="179"/>
      <c r="E19" s="183"/>
      <c r="F19" s="180" t="s">
        <v>128</v>
      </c>
      <c r="G19" s="181">
        <f>CRJ!H78</f>
        <v>0</v>
      </c>
      <c r="H19" s="178">
        <f t="shared" si="0"/>
        <v>0</v>
      </c>
      <c r="I19" s="181">
        <f>CDJ!F114</f>
        <v>0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40</v>
      </c>
      <c r="C20" s="132">
        <v>31</v>
      </c>
      <c r="D20" s="179"/>
      <c r="E20" s="183"/>
      <c r="F20" s="180" t="s">
        <v>128</v>
      </c>
      <c r="G20" s="181">
        <f>CRJ!H87</f>
        <v>0</v>
      </c>
      <c r="H20" s="178">
        <f t="shared" si="0"/>
        <v>0</v>
      </c>
      <c r="I20" s="181">
        <f>CDJ!F122</f>
        <v>0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41</v>
      </c>
      <c r="C21" s="132">
        <v>30</v>
      </c>
      <c r="D21" s="179"/>
      <c r="E21" s="183"/>
      <c r="F21" s="180" t="s">
        <v>128</v>
      </c>
      <c r="G21" s="181">
        <f>CRJ!H95</f>
        <v>0</v>
      </c>
      <c r="H21" s="178">
        <f t="shared" si="0"/>
        <v>0</v>
      </c>
      <c r="I21" s="181">
        <f>CDJ!F131</f>
        <v>0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42</v>
      </c>
      <c r="C22" s="132">
        <v>31</v>
      </c>
      <c r="D22" s="179"/>
      <c r="E22" s="183"/>
      <c r="F22" s="180" t="s">
        <v>128</v>
      </c>
      <c r="G22" s="181">
        <f>CRJ!H103</f>
        <v>0</v>
      </c>
      <c r="H22" s="178">
        <f t="shared" si="0"/>
        <v>0</v>
      </c>
      <c r="I22" s="181">
        <f>CDJ!F143</f>
        <v>0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43</v>
      </c>
      <c r="C23" s="132">
        <v>30</v>
      </c>
      <c r="D23" s="179"/>
      <c r="E23" s="183"/>
      <c r="F23" s="180" t="s">
        <v>128</v>
      </c>
      <c r="G23" s="181">
        <f>CRJ!H111</f>
        <v>0</v>
      </c>
      <c r="H23" s="178">
        <f t="shared" si="0"/>
        <v>0</v>
      </c>
      <c r="I23" s="181">
        <f>CDJ!F153</f>
        <v>0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44</v>
      </c>
      <c r="C24" s="132">
        <v>31</v>
      </c>
      <c r="D24" s="179"/>
      <c r="E24" s="183"/>
      <c r="F24" s="180" t="s">
        <v>128</v>
      </c>
      <c r="G24" s="181">
        <f>CRJ!H118</f>
        <v>0</v>
      </c>
      <c r="H24" s="178">
        <f t="shared" si="0"/>
        <v>0</v>
      </c>
      <c r="I24" s="181">
        <f>CDJ!F162</f>
        <v>0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20</v>
      </c>
      <c r="C26" s="175" t="s">
        <v>185</v>
      </c>
      <c r="D26" s="176"/>
      <c r="E26" s="184"/>
      <c r="F26" s="178" t="s">
        <v>164</v>
      </c>
      <c r="G26" s="181"/>
      <c r="H26" s="181"/>
      <c r="I26" s="181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34</v>
      </c>
      <c r="C27" s="132">
        <v>28</v>
      </c>
      <c r="D27" s="179"/>
      <c r="E27" s="183"/>
      <c r="F27" s="180" t="s">
        <v>164</v>
      </c>
      <c r="G27" s="181"/>
      <c r="H27" s="181"/>
      <c r="I27" s="181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35</v>
      </c>
      <c r="C28" s="182" t="s">
        <v>185</v>
      </c>
      <c r="D28" s="179"/>
      <c r="E28" s="183"/>
      <c r="F28" s="180" t="s">
        <v>164</v>
      </c>
      <c r="G28" s="181"/>
      <c r="H28" s="181"/>
      <c r="I28" s="181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36</v>
      </c>
      <c r="C29" s="132">
        <v>30</v>
      </c>
      <c r="D29" s="179"/>
      <c r="E29" s="183"/>
      <c r="F29" s="180" t="s">
        <v>164</v>
      </c>
      <c r="G29" s="181"/>
      <c r="H29" s="181"/>
      <c r="I29" s="181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37</v>
      </c>
      <c r="C30" s="132">
        <v>31</v>
      </c>
      <c r="D30" s="179"/>
      <c r="E30" s="183"/>
      <c r="F30" s="180" t="s">
        <v>164</v>
      </c>
      <c r="G30" s="181"/>
      <c r="H30" s="181"/>
      <c r="I30" s="181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38</v>
      </c>
      <c r="C31" s="132">
        <v>30</v>
      </c>
      <c r="D31" s="179"/>
      <c r="E31" s="183"/>
      <c r="F31" s="180" t="s">
        <v>164</v>
      </c>
      <c r="G31" s="181"/>
      <c r="H31" s="181"/>
      <c r="I31" s="181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39</v>
      </c>
      <c r="C32" s="132">
        <v>31</v>
      </c>
      <c r="D32" s="179"/>
      <c r="E32" s="183"/>
      <c r="F32" s="180" t="s">
        <v>164</v>
      </c>
      <c r="G32" s="181"/>
      <c r="H32" s="181"/>
      <c r="I32" s="181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40</v>
      </c>
      <c r="C33" s="132">
        <v>31</v>
      </c>
      <c r="D33" s="179"/>
      <c r="E33" s="183"/>
      <c r="F33" s="180" t="s">
        <v>164</v>
      </c>
      <c r="G33" s="181"/>
      <c r="H33" s="181"/>
      <c r="I33" s="181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41</v>
      </c>
      <c r="C34" s="132">
        <v>30</v>
      </c>
      <c r="D34" s="179"/>
      <c r="E34" s="183"/>
      <c r="F34" s="180" t="s">
        <v>164</v>
      </c>
      <c r="G34" s="181"/>
      <c r="H34" s="181"/>
      <c r="I34" s="181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42</v>
      </c>
      <c r="C35" s="132">
        <v>31</v>
      </c>
      <c r="D35" s="179"/>
      <c r="E35" s="183"/>
      <c r="F35" s="180" t="s">
        <v>164</v>
      </c>
      <c r="G35" s="181"/>
      <c r="H35" s="181"/>
      <c r="I35" s="181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43</v>
      </c>
      <c r="C36" s="132">
        <v>30</v>
      </c>
      <c r="D36" s="179"/>
      <c r="E36" s="183"/>
      <c r="F36" s="180" t="s">
        <v>164</v>
      </c>
      <c r="G36" s="181"/>
      <c r="H36" s="181"/>
      <c r="I36" s="181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44</v>
      </c>
      <c r="C37" s="132">
        <v>31</v>
      </c>
      <c r="D37" s="179"/>
      <c r="E37" s="183"/>
      <c r="F37" s="180" t="s">
        <v>164</v>
      </c>
      <c r="G37" s="181"/>
      <c r="H37" s="181"/>
      <c r="I37" s="181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20</v>
      </c>
      <c r="C39" s="175" t="s">
        <v>185</v>
      </c>
      <c r="D39" s="176"/>
      <c r="E39" s="184"/>
      <c r="F39" s="185" t="s">
        <v>187</v>
      </c>
      <c r="G39" s="181"/>
      <c r="H39" s="181"/>
      <c r="I39" s="181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34</v>
      </c>
      <c r="C40" s="132">
        <v>28</v>
      </c>
      <c r="D40" s="179"/>
      <c r="E40" s="183"/>
      <c r="F40" s="186" t="s">
        <v>187</v>
      </c>
      <c r="G40" s="181"/>
      <c r="H40" s="181"/>
      <c r="I40" s="181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35</v>
      </c>
      <c r="C41" s="182" t="s">
        <v>185</v>
      </c>
      <c r="D41" s="179"/>
      <c r="E41" s="183"/>
      <c r="F41" s="186" t="s">
        <v>187</v>
      </c>
      <c r="G41" s="181"/>
      <c r="H41" s="181"/>
      <c r="I41" s="181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36</v>
      </c>
      <c r="C42" s="132">
        <v>30</v>
      </c>
      <c r="D42" s="179"/>
      <c r="E42" s="183"/>
      <c r="F42" s="186" t="s">
        <v>187</v>
      </c>
      <c r="G42" s="181"/>
      <c r="H42" s="181"/>
      <c r="I42" s="181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37</v>
      </c>
      <c r="C43" s="132">
        <v>31</v>
      </c>
      <c r="D43" s="179"/>
      <c r="E43" s="183"/>
      <c r="F43" s="186" t="s">
        <v>187</v>
      </c>
      <c r="G43" s="181"/>
      <c r="H43" s="181"/>
      <c r="I43" s="181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38</v>
      </c>
      <c r="C44" s="132">
        <v>30</v>
      </c>
      <c r="D44" s="179"/>
      <c r="E44" s="183"/>
      <c r="F44" s="186" t="s">
        <v>187</v>
      </c>
      <c r="G44" s="181"/>
      <c r="H44" s="181"/>
      <c r="I44" s="181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39</v>
      </c>
      <c r="C45" s="132">
        <v>31</v>
      </c>
      <c r="D45" s="179"/>
      <c r="E45" s="183"/>
      <c r="F45" s="186" t="s">
        <v>187</v>
      </c>
      <c r="G45" s="181"/>
      <c r="H45" s="181"/>
      <c r="I45" s="181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40</v>
      </c>
      <c r="C46" s="132">
        <v>31</v>
      </c>
      <c r="D46" s="179"/>
      <c r="E46" s="183"/>
      <c r="F46" s="186" t="s">
        <v>187</v>
      </c>
      <c r="G46" s="181"/>
      <c r="H46" s="181"/>
      <c r="I46" s="181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41</v>
      </c>
      <c r="C47" s="132">
        <v>30</v>
      </c>
      <c r="D47" s="179"/>
      <c r="E47" s="183"/>
      <c r="F47" s="186" t="s">
        <v>187</v>
      </c>
      <c r="G47" s="181"/>
      <c r="H47" s="181"/>
      <c r="I47" s="181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42</v>
      </c>
      <c r="C48" s="132">
        <v>31</v>
      </c>
      <c r="D48" s="179"/>
      <c r="E48" s="183"/>
      <c r="F48" s="186" t="s">
        <v>187</v>
      </c>
      <c r="G48" s="181"/>
      <c r="H48" s="181"/>
      <c r="I48" s="181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43</v>
      </c>
      <c r="C49" s="132">
        <v>30</v>
      </c>
      <c r="D49" s="179"/>
      <c r="E49" s="183"/>
      <c r="F49" s="186" t="s">
        <v>187</v>
      </c>
      <c r="G49" s="181"/>
      <c r="H49" s="181"/>
      <c r="I49" s="181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44</v>
      </c>
      <c r="C50" s="132">
        <v>31</v>
      </c>
      <c r="D50" s="179"/>
      <c r="E50" s="183"/>
      <c r="F50" s="186" t="s">
        <v>187</v>
      </c>
      <c r="G50" s="181"/>
      <c r="H50" s="181"/>
      <c r="I50" s="181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20</v>
      </c>
      <c r="C52" s="175" t="s">
        <v>185</v>
      </c>
      <c r="D52" s="176"/>
      <c r="E52" s="184"/>
      <c r="F52" s="187" t="s">
        <v>188</v>
      </c>
      <c r="G52" s="181"/>
      <c r="H52" s="181"/>
      <c r="I52" s="181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34</v>
      </c>
      <c r="C53" s="132">
        <v>28</v>
      </c>
      <c r="D53" s="179"/>
      <c r="E53" s="183"/>
      <c r="F53" s="188" t="s">
        <v>188</v>
      </c>
      <c r="G53" s="181"/>
      <c r="H53" s="181"/>
      <c r="I53" s="181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35</v>
      </c>
      <c r="C54" s="182" t="s">
        <v>185</v>
      </c>
      <c r="D54" s="179"/>
      <c r="E54" s="183"/>
      <c r="F54" s="188" t="s">
        <v>188</v>
      </c>
      <c r="G54" s="181"/>
      <c r="H54" s="181"/>
      <c r="I54" s="181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36</v>
      </c>
      <c r="C55" s="132">
        <v>30</v>
      </c>
      <c r="D55" s="179"/>
      <c r="E55" s="183"/>
      <c r="F55" s="188" t="s">
        <v>188</v>
      </c>
      <c r="G55" s="181"/>
      <c r="H55" s="181"/>
      <c r="I55" s="181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37</v>
      </c>
      <c r="C56" s="132">
        <v>31</v>
      </c>
      <c r="D56" s="179"/>
      <c r="E56" s="183"/>
      <c r="F56" s="188" t="s">
        <v>188</v>
      </c>
      <c r="G56" s="181"/>
      <c r="H56" s="181"/>
      <c r="I56" s="181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38</v>
      </c>
      <c r="C57" s="132">
        <v>30</v>
      </c>
      <c r="D57" s="179"/>
      <c r="E57" s="183"/>
      <c r="F57" s="188" t="s">
        <v>188</v>
      </c>
      <c r="G57" s="181"/>
      <c r="H57" s="181"/>
      <c r="I57" s="181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39</v>
      </c>
      <c r="C58" s="132">
        <v>31</v>
      </c>
      <c r="D58" s="179"/>
      <c r="E58" s="183"/>
      <c r="F58" s="188" t="s">
        <v>188</v>
      </c>
      <c r="G58" s="181"/>
      <c r="H58" s="181"/>
      <c r="I58" s="181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40</v>
      </c>
      <c r="C59" s="132">
        <v>31</v>
      </c>
      <c r="D59" s="179"/>
      <c r="E59" s="183"/>
      <c r="F59" s="188" t="s">
        <v>188</v>
      </c>
      <c r="G59" s="181"/>
      <c r="H59" s="181"/>
      <c r="I59" s="181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41</v>
      </c>
      <c r="C60" s="132">
        <v>30</v>
      </c>
      <c r="D60" s="179"/>
      <c r="E60" s="183"/>
      <c r="F60" s="188" t="s">
        <v>188</v>
      </c>
      <c r="G60" s="181"/>
      <c r="H60" s="181"/>
      <c r="I60" s="181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42</v>
      </c>
      <c r="C61" s="132">
        <v>31</v>
      </c>
      <c r="D61" s="179"/>
      <c r="E61" s="183"/>
      <c r="F61" s="188" t="s">
        <v>188</v>
      </c>
      <c r="G61" s="181"/>
      <c r="H61" s="181"/>
      <c r="I61" s="181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43</v>
      </c>
      <c r="C62" s="132">
        <v>30</v>
      </c>
      <c r="D62" s="179"/>
      <c r="E62" s="183"/>
      <c r="F62" s="188" t="s">
        <v>188</v>
      </c>
      <c r="G62" s="181"/>
      <c r="H62" s="181"/>
      <c r="I62" s="181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44</v>
      </c>
      <c r="C63" s="132">
        <v>31</v>
      </c>
      <c r="D63" s="179"/>
      <c r="E63" s="183"/>
      <c r="F63" s="188" t="s">
        <v>188</v>
      </c>
      <c r="G63" s="181"/>
      <c r="H63" s="181"/>
      <c r="I63" s="181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20</v>
      </c>
      <c r="C65" s="175" t="s">
        <v>185</v>
      </c>
      <c r="D65" s="176"/>
      <c r="E65" s="184"/>
      <c r="F65" s="189" t="s">
        <v>176</v>
      </c>
      <c r="G65" s="181"/>
      <c r="H65" s="181"/>
      <c r="I65" s="181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34</v>
      </c>
      <c r="C66" s="132">
        <v>28</v>
      </c>
      <c r="D66" s="179"/>
      <c r="E66" s="183"/>
      <c r="F66" s="190" t="s">
        <v>176</v>
      </c>
      <c r="G66" s="181"/>
      <c r="H66" s="181"/>
      <c r="I66" s="181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35</v>
      </c>
      <c r="C67" s="182" t="s">
        <v>185</v>
      </c>
      <c r="D67" s="179"/>
      <c r="E67" s="183"/>
      <c r="F67" s="190" t="s">
        <v>176</v>
      </c>
      <c r="G67" s="181"/>
      <c r="H67" s="181"/>
      <c r="I67" s="181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36</v>
      </c>
      <c r="C68" s="132">
        <v>30</v>
      </c>
      <c r="D68" s="179"/>
      <c r="E68" s="183"/>
      <c r="F68" s="190" t="s">
        <v>176</v>
      </c>
      <c r="G68" s="181"/>
      <c r="H68" s="181"/>
      <c r="I68" s="181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37</v>
      </c>
      <c r="C69" s="132">
        <v>31</v>
      </c>
      <c r="D69" s="179"/>
      <c r="E69" s="183"/>
      <c r="F69" s="190" t="s">
        <v>176</v>
      </c>
      <c r="G69" s="181"/>
      <c r="H69" s="181"/>
      <c r="I69" s="181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38</v>
      </c>
      <c r="C70" s="132">
        <v>30</v>
      </c>
      <c r="D70" s="179"/>
      <c r="E70" s="183"/>
      <c r="F70" s="190" t="s">
        <v>176</v>
      </c>
      <c r="G70" s="181"/>
      <c r="H70" s="181"/>
      <c r="I70" s="181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39</v>
      </c>
      <c r="C71" s="132">
        <v>31</v>
      </c>
      <c r="D71" s="179"/>
      <c r="E71" s="183"/>
      <c r="F71" s="190" t="s">
        <v>176</v>
      </c>
      <c r="G71" s="181"/>
      <c r="H71" s="181"/>
      <c r="I71" s="181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40</v>
      </c>
      <c r="C72" s="132">
        <v>31</v>
      </c>
      <c r="D72" s="179"/>
      <c r="E72" s="183"/>
      <c r="F72" s="190" t="s">
        <v>176</v>
      </c>
      <c r="G72" s="181"/>
      <c r="H72" s="181"/>
      <c r="I72" s="181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41</v>
      </c>
      <c r="C73" s="132">
        <v>30</v>
      </c>
      <c r="D73" s="179"/>
      <c r="E73" s="183"/>
      <c r="F73" s="190" t="s">
        <v>176</v>
      </c>
      <c r="G73" s="181"/>
      <c r="H73" s="181"/>
      <c r="I73" s="181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42</v>
      </c>
      <c r="C74" s="132">
        <v>31</v>
      </c>
      <c r="D74" s="179"/>
      <c r="E74" s="183"/>
      <c r="F74" s="190" t="s">
        <v>176</v>
      </c>
      <c r="G74" s="181"/>
      <c r="H74" s="181"/>
      <c r="I74" s="181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43</v>
      </c>
      <c r="C75" s="132">
        <v>30</v>
      </c>
      <c r="D75" s="179"/>
      <c r="E75" s="183"/>
      <c r="F75" s="190" t="s">
        <v>176</v>
      </c>
      <c r="G75" s="181"/>
      <c r="H75" s="181"/>
      <c r="I75" s="181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44</v>
      </c>
      <c r="C76" s="132">
        <v>31</v>
      </c>
      <c r="D76" s="179"/>
      <c r="E76" s="183"/>
      <c r="F76" s="190" t="s">
        <v>176</v>
      </c>
      <c r="G76" s="181"/>
      <c r="H76" s="181"/>
      <c r="I76" s="181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20</v>
      </c>
      <c r="C78" s="175" t="s">
        <v>185</v>
      </c>
      <c r="D78" s="176"/>
      <c r="E78" s="184"/>
      <c r="F78" s="185" t="s">
        <v>189</v>
      </c>
      <c r="G78" s="181"/>
      <c r="H78" s="181"/>
      <c r="I78" s="181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34</v>
      </c>
      <c r="C79" s="132">
        <v>28</v>
      </c>
      <c r="D79" s="179"/>
      <c r="E79" s="183"/>
      <c r="F79" s="186" t="s">
        <v>189</v>
      </c>
      <c r="G79" s="181"/>
      <c r="H79" s="181"/>
      <c r="I79" s="181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35</v>
      </c>
      <c r="C80" s="182" t="s">
        <v>185</v>
      </c>
      <c r="D80" s="179"/>
      <c r="E80" s="183"/>
      <c r="F80" s="186" t="s">
        <v>189</v>
      </c>
      <c r="G80" s="181"/>
      <c r="H80" s="181"/>
      <c r="I80" s="181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36</v>
      </c>
      <c r="C81" s="132">
        <v>30</v>
      </c>
      <c r="D81" s="179"/>
      <c r="E81" s="183"/>
      <c r="F81" s="186" t="s">
        <v>189</v>
      </c>
      <c r="G81" s="181"/>
      <c r="H81" s="181"/>
      <c r="I81" s="181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37</v>
      </c>
      <c r="C82" s="132">
        <v>31</v>
      </c>
      <c r="D82" s="179"/>
      <c r="E82" s="183"/>
      <c r="F82" s="186" t="s">
        <v>189</v>
      </c>
      <c r="G82" s="181"/>
      <c r="H82" s="181"/>
      <c r="I82" s="181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38</v>
      </c>
      <c r="C83" s="132">
        <v>30</v>
      </c>
      <c r="D83" s="179"/>
      <c r="E83" s="183"/>
      <c r="F83" s="186" t="s">
        <v>189</v>
      </c>
      <c r="G83" s="181"/>
      <c r="H83" s="181"/>
      <c r="I83" s="181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39</v>
      </c>
      <c r="C84" s="132">
        <v>31</v>
      </c>
      <c r="D84" s="179"/>
      <c r="E84" s="183"/>
      <c r="F84" s="186" t="s">
        <v>189</v>
      </c>
      <c r="G84" s="181"/>
      <c r="H84" s="181"/>
      <c r="I84" s="181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40</v>
      </c>
      <c r="C85" s="132">
        <v>31</v>
      </c>
      <c r="D85" s="179"/>
      <c r="E85" s="183"/>
      <c r="F85" s="186" t="s">
        <v>189</v>
      </c>
      <c r="G85" s="181"/>
      <c r="H85" s="181"/>
      <c r="I85" s="181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41</v>
      </c>
      <c r="C86" s="132">
        <v>30</v>
      </c>
      <c r="D86" s="179"/>
      <c r="E86" s="183"/>
      <c r="F86" s="186" t="s">
        <v>189</v>
      </c>
      <c r="G86" s="181"/>
      <c r="H86" s="181"/>
      <c r="I86" s="181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42</v>
      </c>
      <c r="C87" s="132">
        <v>31</v>
      </c>
      <c r="D87" s="179"/>
      <c r="E87" s="183"/>
      <c r="F87" s="186" t="s">
        <v>189</v>
      </c>
      <c r="G87" s="181"/>
      <c r="H87" s="181"/>
      <c r="I87" s="181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43</v>
      </c>
      <c r="C88" s="132">
        <v>30</v>
      </c>
      <c r="D88" s="179"/>
      <c r="E88" s="183"/>
      <c r="F88" s="186" t="s">
        <v>189</v>
      </c>
      <c r="G88" s="181"/>
      <c r="H88" s="181"/>
      <c r="I88" s="181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44</v>
      </c>
      <c r="C89" s="132">
        <v>31</v>
      </c>
      <c r="D89" s="179"/>
      <c r="E89" s="183"/>
      <c r="F89" s="186" t="s">
        <v>189</v>
      </c>
      <c r="G89" s="181"/>
      <c r="H89" s="181"/>
      <c r="I89" s="181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20</v>
      </c>
      <c r="C91" s="175" t="s">
        <v>185</v>
      </c>
      <c r="D91" s="176"/>
      <c r="E91" s="184"/>
      <c r="F91" s="187" t="s">
        <v>154</v>
      </c>
      <c r="G91" s="181"/>
      <c r="H91" s="181"/>
      <c r="I91" s="181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34</v>
      </c>
      <c r="C92" s="132">
        <v>28</v>
      </c>
      <c r="D92" s="179"/>
      <c r="E92" s="183"/>
      <c r="F92" s="188" t="s">
        <v>154</v>
      </c>
      <c r="G92" s="181"/>
      <c r="H92" s="181"/>
      <c r="I92" s="181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35</v>
      </c>
      <c r="C93" s="182" t="s">
        <v>185</v>
      </c>
      <c r="D93" s="179"/>
      <c r="E93" s="183"/>
      <c r="F93" s="188" t="s">
        <v>154</v>
      </c>
      <c r="G93" s="181"/>
      <c r="H93" s="181"/>
      <c r="I93" s="181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36</v>
      </c>
      <c r="C94" s="132">
        <v>30</v>
      </c>
      <c r="D94" s="179"/>
      <c r="E94" s="183"/>
      <c r="F94" s="188" t="s">
        <v>154</v>
      </c>
      <c r="G94" s="181"/>
      <c r="H94" s="181"/>
      <c r="I94" s="181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37</v>
      </c>
      <c r="C95" s="132">
        <v>31</v>
      </c>
      <c r="D95" s="179"/>
      <c r="E95" s="183"/>
      <c r="F95" s="188" t="s">
        <v>154</v>
      </c>
      <c r="G95" s="181"/>
      <c r="H95" s="181"/>
      <c r="I95" s="181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38</v>
      </c>
      <c r="C96" s="132">
        <v>30</v>
      </c>
      <c r="D96" s="179"/>
      <c r="E96" s="183"/>
      <c r="F96" s="188" t="s">
        <v>154</v>
      </c>
      <c r="G96" s="181"/>
      <c r="H96" s="181"/>
      <c r="I96" s="181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39</v>
      </c>
      <c r="C97" s="132">
        <v>31</v>
      </c>
      <c r="D97" s="179"/>
      <c r="E97" s="183"/>
      <c r="F97" s="188" t="s">
        <v>154</v>
      </c>
      <c r="G97" s="181"/>
      <c r="H97" s="181"/>
      <c r="I97" s="181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40</v>
      </c>
      <c r="C98" s="132">
        <v>31</v>
      </c>
      <c r="D98" s="179"/>
      <c r="E98" s="183"/>
      <c r="F98" s="188" t="s">
        <v>154</v>
      </c>
      <c r="G98" s="181"/>
      <c r="H98" s="181"/>
      <c r="I98" s="181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41</v>
      </c>
      <c r="C99" s="132">
        <v>30</v>
      </c>
      <c r="D99" s="179"/>
      <c r="E99" s="183"/>
      <c r="F99" s="188" t="s">
        <v>154</v>
      </c>
      <c r="G99" s="181"/>
      <c r="H99" s="181"/>
      <c r="I99" s="181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42</v>
      </c>
      <c r="C100" s="132">
        <v>31</v>
      </c>
      <c r="D100" s="179"/>
      <c r="E100" s="183"/>
      <c r="F100" s="188" t="s">
        <v>154</v>
      </c>
      <c r="G100" s="181"/>
      <c r="H100" s="181"/>
      <c r="I100" s="181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43</v>
      </c>
      <c r="C101" s="132">
        <v>30</v>
      </c>
      <c r="D101" s="179"/>
      <c r="E101" s="183"/>
      <c r="F101" s="188" t="s">
        <v>154</v>
      </c>
      <c r="G101" s="181"/>
      <c r="H101" s="181"/>
      <c r="I101" s="181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44</v>
      </c>
      <c r="C102" s="132">
        <v>31</v>
      </c>
      <c r="D102" s="179"/>
      <c r="E102" s="183"/>
      <c r="F102" s="188" t="s">
        <v>154</v>
      </c>
      <c r="G102" s="181"/>
      <c r="H102" s="181"/>
      <c r="I102" s="181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20</v>
      </c>
      <c r="C104" s="175" t="s">
        <v>185</v>
      </c>
      <c r="D104" s="176"/>
      <c r="E104" s="184"/>
      <c r="F104" s="187" t="s">
        <v>190</v>
      </c>
      <c r="G104" s="181"/>
      <c r="H104" s="181"/>
      <c r="I104" s="181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34</v>
      </c>
      <c r="C105" s="132">
        <v>28</v>
      </c>
      <c r="D105" s="179"/>
      <c r="E105" s="183"/>
      <c r="F105" s="188" t="s">
        <v>190</v>
      </c>
      <c r="G105" s="181"/>
      <c r="H105" s="181"/>
      <c r="I105" s="181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35</v>
      </c>
      <c r="C106" s="182" t="s">
        <v>185</v>
      </c>
      <c r="D106" s="179"/>
      <c r="E106" s="183"/>
      <c r="F106" s="188" t="s">
        <v>190</v>
      </c>
      <c r="G106" s="181"/>
      <c r="H106" s="181"/>
      <c r="I106" s="181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36</v>
      </c>
      <c r="C107" s="132">
        <v>30</v>
      </c>
      <c r="D107" s="179"/>
      <c r="E107" s="183"/>
      <c r="F107" s="188" t="s">
        <v>190</v>
      </c>
      <c r="G107" s="181"/>
      <c r="H107" s="181"/>
      <c r="I107" s="181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37</v>
      </c>
      <c r="C108" s="132">
        <v>31</v>
      </c>
      <c r="D108" s="179"/>
      <c r="E108" s="183"/>
      <c r="F108" s="188" t="s">
        <v>190</v>
      </c>
      <c r="G108" s="181"/>
      <c r="H108" s="181"/>
      <c r="I108" s="181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38</v>
      </c>
      <c r="C109" s="132">
        <v>30</v>
      </c>
      <c r="D109" s="179"/>
      <c r="E109" s="183"/>
      <c r="F109" s="188" t="s">
        <v>190</v>
      </c>
      <c r="G109" s="181"/>
      <c r="H109" s="181"/>
      <c r="I109" s="181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39</v>
      </c>
      <c r="C110" s="132">
        <v>31</v>
      </c>
      <c r="D110" s="179"/>
      <c r="E110" s="183"/>
      <c r="F110" s="188" t="s">
        <v>190</v>
      </c>
      <c r="G110" s="181"/>
      <c r="H110" s="181"/>
      <c r="I110" s="181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40</v>
      </c>
      <c r="C111" s="132">
        <v>31</v>
      </c>
      <c r="D111" s="179"/>
      <c r="E111" s="183"/>
      <c r="F111" s="188" t="s">
        <v>190</v>
      </c>
      <c r="G111" s="181"/>
      <c r="H111" s="181"/>
      <c r="I111" s="181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41</v>
      </c>
      <c r="C112" s="132">
        <v>30</v>
      </c>
      <c r="D112" s="179"/>
      <c r="E112" s="183"/>
      <c r="F112" s="188" t="s">
        <v>190</v>
      </c>
      <c r="G112" s="181"/>
      <c r="H112" s="181"/>
      <c r="I112" s="181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42</v>
      </c>
      <c r="C113" s="132">
        <v>31</v>
      </c>
      <c r="D113" s="179"/>
      <c r="E113" s="183"/>
      <c r="F113" s="188" t="s">
        <v>190</v>
      </c>
      <c r="G113" s="181"/>
      <c r="H113" s="181"/>
      <c r="I113" s="181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43</v>
      </c>
      <c r="C114" s="132">
        <v>30</v>
      </c>
      <c r="D114" s="179"/>
      <c r="E114" s="183"/>
      <c r="F114" s="188" t="s">
        <v>190</v>
      </c>
      <c r="G114" s="181"/>
      <c r="H114" s="181"/>
      <c r="I114" s="181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44</v>
      </c>
      <c r="C115" s="132">
        <v>31</v>
      </c>
      <c r="D115" s="179"/>
      <c r="E115" s="183"/>
      <c r="F115" s="188" t="s">
        <v>190</v>
      </c>
      <c r="G115" s="181"/>
      <c r="H115" s="181"/>
      <c r="I115" s="181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20</v>
      </c>
      <c r="C117" s="175" t="s">
        <v>185</v>
      </c>
      <c r="D117" s="176"/>
      <c r="E117" s="184"/>
      <c r="F117" s="187" t="s">
        <v>191</v>
      </c>
      <c r="G117" s="181"/>
      <c r="H117" s="181"/>
      <c r="I117" s="181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34</v>
      </c>
      <c r="C118" s="132">
        <v>28</v>
      </c>
      <c r="D118" s="179"/>
      <c r="E118" s="183"/>
      <c r="F118" s="188" t="s">
        <v>191</v>
      </c>
      <c r="G118" s="181"/>
      <c r="H118" s="181"/>
      <c r="I118" s="181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35</v>
      </c>
      <c r="C119" s="182" t="s">
        <v>185</v>
      </c>
      <c r="D119" s="179"/>
      <c r="E119" s="183"/>
      <c r="F119" s="188" t="s">
        <v>191</v>
      </c>
      <c r="G119" s="181"/>
      <c r="H119" s="181"/>
      <c r="I119" s="181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36</v>
      </c>
      <c r="C120" s="132">
        <v>30</v>
      </c>
      <c r="D120" s="179"/>
      <c r="E120" s="183"/>
      <c r="F120" s="188" t="s">
        <v>191</v>
      </c>
      <c r="G120" s="181"/>
      <c r="H120" s="181"/>
      <c r="I120" s="181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37</v>
      </c>
      <c r="C121" s="132">
        <v>31</v>
      </c>
      <c r="D121" s="179"/>
      <c r="E121" s="183"/>
      <c r="F121" s="188" t="s">
        <v>191</v>
      </c>
      <c r="G121" s="181"/>
      <c r="H121" s="181"/>
      <c r="I121" s="181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38</v>
      </c>
      <c r="C122" s="132">
        <v>30</v>
      </c>
      <c r="D122" s="179"/>
      <c r="E122" s="183"/>
      <c r="F122" s="188" t="s">
        <v>191</v>
      </c>
      <c r="G122" s="181"/>
      <c r="H122" s="181"/>
      <c r="I122" s="181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39</v>
      </c>
      <c r="C123" s="132">
        <v>31</v>
      </c>
      <c r="D123" s="179"/>
      <c r="E123" s="183"/>
      <c r="F123" s="188" t="s">
        <v>191</v>
      </c>
      <c r="G123" s="181"/>
      <c r="H123" s="181"/>
      <c r="I123" s="181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40</v>
      </c>
      <c r="C124" s="132">
        <v>31</v>
      </c>
      <c r="D124" s="179"/>
      <c r="E124" s="183"/>
      <c r="F124" s="188" t="s">
        <v>191</v>
      </c>
      <c r="G124" s="181"/>
      <c r="H124" s="181"/>
      <c r="I124" s="181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41</v>
      </c>
      <c r="C125" s="132">
        <v>30</v>
      </c>
      <c r="D125" s="179"/>
      <c r="E125" s="183"/>
      <c r="F125" s="188" t="s">
        <v>191</v>
      </c>
      <c r="G125" s="181"/>
      <c r="H125" s="181"/>
      <c r="I125" s="181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42</v>
      </c>
      <c r="C126" s="132">
        <v>31</v>
      </c>
      <c r="D126" s="179"/>
      <c r="E126" s="183"/>
      <c r="F126" s="188" t="s">
        <v>191</v>
      </c>
      <c r="G126" s="181"/>
      <c r="H126" s="181"/>
      <c r="I126" s="181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43</v>
      </c>
      <c r="C127" s="132">
        <v>30</v>
      </c>
      <c r="D127" s="179"/>
      <c r="E127" s="183"/>
      <c r="F127" s="188" t="s">
        <v>191</v>
      </c>
      <c r="G127" s="181"/>
      <c r="H127" s="181"/>
      <c r="I127" s="181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44</v>
      </c>
      <c r="C128" s="132">
        <v>31</v>
      </c>
      <c r="D128" s="179"/>
      <c r="E128" s="183"/>
      <c r="F128" s="188" t="s">
        <v>191</v>
      </c>
      <c r="G128" s="181"/>
      <c r="H128" s="181"/>
      <c r="I128" s="181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20</v>
      </c>
      <c r="C130" s="175" t="s">
        <v>185</v>
      </c>
      <c r="D130" s="176"/>
      <c r="E130" s="184"/>
      <c r="F130" s="191" t="s">
        <v>192</v>
      </c>
      <c r="G130" s="181"/>
      <c r="H130" s="181"/>
      <c r="I130" s="181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34</v>
      </c>
      <c r="C131" s="132">
        <v>28</v>
      </c>
      <c r="D131" s="179"/>
      <c r="E131" s="183"/>
      <c r="F131" s="192" t="s">
        <v>192</v>
      </c>
      <c r="G131" s="181"/>
      <c r="H131" s="181"/>
      <c r="I131" s="181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35</v>
      </c>
      <c r="C132" s="182" t="s">
        <v>185</v>
      </c>
      <c r="D132" s="179"/>
      <c r="E132" s="183"/>
      <c r="F132" s="192" t="s">
        <v>192</v>
      </c>
      <c r="G132" s="181"/>
      <c r="H132" s="181"/>
      <c r="I132" s="181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36</v>
      </c>
      <c r="C133" s="132">
        <v>30</v>
      </c>
      <c r="D133" s="179"/>
      <c r="E133" s="183"/>
      <c r="F133" s="192" t="s">
        <v>192</v>
      </c>
      <c r="G133" s="181"/>
      <c r="H133" s="181"/>
      <c r="I133" s="181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37</v>
      </c>
      <c r="C134" s="132">
        <v>31</v>
      </c>
      <c r="D134" s="179"/>
      <c r="E134" s="183"/>
      <c r="F134" s="192" t="s">
        <v>192</v>
      </c>
      <c r="G134" s="181"/>
      <c r="H134" s="181"/>
      <c r="I134" s="181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38</v>
      </c>
      <c r="C135" s="132">
        <v>30</v>
      </c>
      <c r="D135" s="179"/>
      <c r="E135" s="183"/>
      <c r="F135" s="192" t="s">
        <v>192</v>
      </c>
      <c r="G135" s="181"/>
      <c r="H135" s="181"/>
      <c r="I135" s="181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39</v>
      </c>
      <c r="C136" s="132">
        <v>31</v>
      </c>
      <c r="D136" s="179"/>
      <c r="E136" s="183"/>
      <c r="F136" s="192" t="s">
        <v>192</v>
      </c>
      <c r="G136" s="181"/>
      <c r="H136" s="181"/>
      <c r="I136" s="181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40</v>
      </c>
      <c r="C137" s="132">
        <v>31</v>
      </c>
      <c r="D137" s="179"/>
      <c r="E137" s="183"/>
      <c r="F137" s="192" t="s">
        <v>192</v>
      </c>
      <c r="G137" s="181"/>
      <c r="H137" s="181"/>
      <c r="I137" s="181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41</v>
      </c>
      <c r="C138" s="132">
        <v>30</v>
      </c>
      <c r="D138" s="179"/>
      <c r="E138" s="183"/>
      <c r="F138" s="192" t="s">
        <v>192</v>
      </c>
      <c r="G138" s="181"/>
      <c r="H138" s="181"/>
      <c r="I138" s="181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42</v>
      </c>
      <c r="C139" s="132">
        <v>31</v>
      </c>
      <c r="D139" s="179"/>
      <c r="E139" s="183"/>
      <c r="F139" s="192" t="s">
        <v>192</v>
      </c>
      <c r="G139" s="181"/>
      <c r="H139" s="181"/>
      <c r="I139" s="181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43</v>
      </c>
      <c r="C140" s="132">
        <v>30</v>
      </c>
      <c r="D140" s="179"/>
      <c r="E140" s="183"/>
      <c r="F140" s="192" t="s">
        <v>192</v>
      </c>
      <c r="G140" s="181"/>
      <c r="H140" s="181"/>
      <c r="I140" s="181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44</v>
      </c>
      <c r="C141" s="132">
        <v>31</v>
      </c>
      <c r="D141" s="179"/>
      <c r="E141" s="183"/>
      <c r="F141" s="192" t="s">
        <v>192</v>
      </c>
      <c r="G141" s="181"/>
      <c r="H141" s="181"/>
      <c r="I141" s="181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20</v>
      </c>
      <c r="C143" s="175" t="s">
        <v>185</v>
      </c>
      <c r="D143" s="176"/>
      <c r="E143" s="184"/>
      <c r="F143" s="189" t="s">
        <v>193</v>
      </c>
      <c r="G143" s="181"/>
      <c r="H143" s="181"/>
      <c r="I143" s="181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34</v>
      </c>
      <c r="C144" s="132">
        <v>28</v>
      </c>
      <c r="D144" s="179"/>
      <c r="E144" s="183"/>
      <c r="F144" s="190" t="s">
        <v>193</v>
      </c>
      <c r="G144" s="181"/>
      <c r="H144" s="181"/>
      <c r="I144" s="181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35</v>
      </c>
      <c r="C145" s="182" t="s">
        <v>185</v>
      </c>
      <c r="D145" s="179"/>
      <c r="E145" s="183"/>
      <c r="F145" s="190" t="s">
        <v>193</v>
      </c>
      <c r="G145" s="181"/>
      <c r="H145" s="181"/>
      <c r="I145" s="181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36</v>
      </c>
      <c r="C146" s="132">
        <v>30</v>
      </c>
      <c r="D146" s="179"/>
      <c r="E146" s="183"/>
      <c r="F146" s="190" t="s">
        <v>193</v>
      </c>
      <c r="G146" s="181"/>
      <c r="H146" s="181"/>
      <c r="I146" s="181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37</v>
      </c>
      <c r="C147" s="132">
        <v>31</v>
      </c>
      <c r="D147" s="179"/>
      <c r="E147" s="183"/>
      <c r="F147" s="190" t="s">
        <v>193</v>
      </c>
      <c r="G147" s="181"/>
      <c r="H147" s="181"/>
      <c r="I147" s="181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38</v>
      </c>
      <c r="C148" s="132">
        <v>30</v>
      </c>
      <c r="D148" s="179"/>
      <c r="E148" s="183"/>
      <c r="F148" s="190" t="s">
        <v>193</v>
      </c>
      <c r="G148" s="181"/>
      <c r="H148" s="181"/>
      <c r="I148" s="181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39</v>
      </c>
      <c r="C149" s="132">
        <v>31</v>
      </c>
      <c r="D149" s="179"/>
      <c r="E149" s="183"/>
      <c r="F149" s="190" t="s">
        <v>193</v>
      </c>
      <c r="G149" s="181"/>
      <c r="H149" s="181"/>
      <c r="I149" s="181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40</v>
      </c>
      <c r="C150" s="132">
        <v>31</v>
      </c>
      <c r="D150" s="179"/>
      <c r="E150" s="183"/>
      <c r="F150" s="190" t="s">
        <v>193</v>
      </c>
      <c r="G150" s="181"/>
      <c r="H150" s="181"/>
      <c r="I150" s="181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41</v>
      </c>
      <c r="C151" s="132">
        <v>30</v>
      </c>
      <c r="D151" s="179"/>
      <c r="E151" s="183"/>
      <c r="F151" s="190" t="s">
        <v>193</v>
      </c>
      <c r="G151" s="181"/>
      <c r="H151" s="181"/>
      <c r="I151" s="181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42</v>
      </c>
      <c r="C152" s="132">
        <v>31</v>
      </c>
      <c r="D152" s="179"/>
      <c r="E152" s="183"/>
      <c r="F152" s="190" t="s">
        <v>193</v>
      </c>
      <c r="G152" s="181"/>
      <c r="H152" s="181"/>
      <c r="I152" s="181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43</v>
      </c>
      <c r="C153" s="132">
        <v>30</v>
      </c>
      <c r="D153" s="179"/>
      <c r="E153" s="183"/>
      <c r="F153" s="190" t="s">
        <v>193</v>
      </c>
      <c r="G153" s="181"/>
      <c r="H153" s="181"/>
      <c r="I153" s="181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44</v>
      </c>
      <c r="C154" s="132">
        <v>31</v>
      </c>
      <c r="D154" s="179"/>
      <c r="E154" s="183"/>
      <c r="F154" s="190" t="s">
        <v>193</v>
      </c>
      <c r="G154" s="181"/>
      <c r="H154" s="181"/>
      <c r="I154" s="181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20</v>
      </c>
      <c r="C156" s="175" t="s">
        <v>185</v>
      </c>
      <c r="D156" s="176"/>
      <c r="E156" s="184"/>
      <c r="F156" s="189" t="s">
        <v>194</v>
      </c>
      <c r="G156" s="181"/>
      <c r="H156" s="181"/>
      <c r="I156" s="181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34</v>
      </c>
      <c r="C157" s="132">
        <v>28</v>
      </c>
      <c r="D157" s="179"/>
      <c r="E157" s="183"/>
      <c r="F157" s="190" t="s">
        <v>194</v>
      </c>
      <c r="G157" s="181"/>
      <c r="H157" s="181"/>
      <c r="I157" s="181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35</v>
      </c>
      <c r="C158" s="182" t="s">
        <v>185</v>
      </c>
      <c r="D158" s="179"/>
      <c r="E158" s="183"/>
      <c r="F158" s="190" t="s">
        <v>194</v>
      </c>
      <c r="G158" s="181"/>
      <c r="H158" s="181"/>
      <c r="I158" s="181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36</v>
      </c>
      <c r="C159" s="132">
        <v>30</v>
      </c>
      <c r="D159" s="179"/>
      <c r="E159" s="183"/>
      <c r="F159" s="190" t="s">
        <v>194</v>
      </c>
      <c r="G159" s="181"/>
      <c r="H159" s="181"/>
      <c r="I159" s="181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37</v>
      </c>
      <c r="C160" s="132">
        <v>31</v>
      </c>
      <c r="D160" s="179"/>
      <c r="E160" s="183"/>
      <c r="F160" s="190" t="s">
        <v>194</v>
      </c>
      <c r="G160" s="181"/>
      <c r="H160" s="181"/>
      <c r="I160" s="181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38</v>
      </c>
      <c r="C161" s="132">
        <v>30</v>
      </c>
      <c r="D161" s="179"/>
      <c r="E161" s="183"/>
      <c r="F161" s="190" t="s">
        <v>194</v>
      </c>
      <c r="G161" s="181"/>
      <c r="H161" s="181"/>
      <c r="I161" s="181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39</v>
      </c>
      <c r="C162" s="132">
        <v>31</v>
      </c>
      <c r="D162" s="179"/>
      <c r="E162" s="183"/>
      <c r="F162" s="190" t="s">
        <v>194</v>
      </c>
      <c r="G162" s="181"/>
      <c r="H162" s="181"/>
      <c r="I162" s="181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40</v>
      </c>
      <c r="C163" s="132">
        <v>31</v>
      </c>
      <c r="D163" s="179"/>
      <c r="E163" s="183"/>
      <c r="F163" s="190" t="s">
        <v>194</v>
      </c>
      <c r="G163" s="181"/>
      <c r="H163" s="181"/>
      <c r="I163" s="181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41</v>
      </c>
      <c r="C164" s="132">
        <v>30</v>
      </c>
      <c r="D164" s="179"/>
      <c r="E164" s="183"/>
      <c r="F164" s="190" t="s">
        <v>194</v>
      </c>
      <c r="G164" s="181"/>
      <c r="H164" s="181"/>
      <c r="I164" s="181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42</v>
      </c>
      <c r="C165" s="132">
        <v>31</v>
      </c>
      <c r="D165" s="179"/>
      <c r="E165" s="183"/>
      <c r="F165" s="190" t="s">
        <v>194</v>
      </c>
      <c r="G165" s="181"/>
      <c r="H165" s="181"/>
      <c r="I165" s="181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43</v>
      </c>
      <c r="C166" s="132">
        <v>30</v>
      </c>
      <c r="D166" s="179"/>
      <c r="E166" s="183"/>
      <c r="F166" s="190" t="s">
        <v>194</v>
      </c>
      <c r="G166" s="181"/>
      <c r="H166" s="181"/>
      <c r="I166" s="181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44</v>
      </c>
      <c r="C167" s="132">
        <v>31</v>
      </c>
      <c r="D167" s="179"/>
      <c r="E167" s="183"/>
      <c r="F167" s="190" t="s">
        <v>194</v>
      </c>
      <c r="G167" s="181"/>
      <c r="H167" s="181"/>
      <c r="I167" s="181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20</v>
      </c>
      <c r="C169" s="175" t="s">
        <v>185</v>
      </c>
      <c r="D169" s="176"/>
      <c r="E169" s="184"/>
      <c r="F169" s="185" t="s">
        <v>195</v>
      </c>
      <c r="G169" s="181"/>
      <c r="H169" s="181"/>
      <c r="I169" s="181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34</v>
      </c>
      <c r="C170" s="132">
        <v>28</v>
      </c>
      <c r="D170" s="179"/>
      <c r="E170" s="183"/>
      <c r="F170" s="186" t="s">
        <v>195</v>
      </c>
      <c r="G170" s="181"/>
      <c r="H170" s="181"/>
      <c r="I170" s="181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35</v>
      </c>
      <c r="C171" s="182" t="s">
        <v>185</v>
      </c>
      <c r="D171" s="179"/>
      <c r="E171" s="183"/>
      <c r="F171" s="186" t="s">
        <v>195</v>
      </c>
      <c r="G171" s="181"/>
      <c r="H171" s="181"/>
      <c r="I171" s="181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36</v>
      </c>
      <c r="C172" s="132">
        <v>30</v>
      </c>
      <c r="D172" s="179"/>
      <c r="E172" s="183"/>
      <c r="F172" s="186" t="s">
        <v>195</v>
      </c>
      <c r="G172" s="181"/>
      <c r="H172" s="181"/>
      <c r="I172" s="181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37</v>
      </c>
      <c r="C173" s="132">
        <v>31</v>
      </c>
      <c r="D173" s="179"/>
      <c r="E173" s="183"/>
      <c r="F173" s="186" t="s">
        <v>195</v>
      </c>
      <c r="G173" s="181"/>
      <c r="H173" s="181"/>
      <c r="I173" s="181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38</v>
      </c>
      <c r="C174" s="132">
        <v>30</v>
      </c>
      <c r="D174" s="179"/>
      <c r="E174" s="183"/>
      <c r="F174" s="186" t="s">
        <v>195</v>
      </c>
      <c r="G174" s="181"/>
      <c r="H174" s="181"/>
      <c r="I174" s="181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39</v>
      </c>
      <c r="C175" s="132">
        <v>31</v>
      </c>
      <c r="D175" s="179"/>
      <c r="E175" s="183"/>
      <c r="F175" s="186" t="s">
        <v>195</v>
      </c>
      <c r="G175" s="181"/>
      <c r="H175" s="181"/>
      <c r="I175" s="181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40</v>
      </c>
      <c r="C176" s="132">
        <v>31</v>
      </c>
      <c r="D176" s="179"/>
      <c r="E176" s="183"/>
      <c r="F176" s="186" t="s">
        <v>195</v>
      </c>
      <c r="G176" s="181"/>
      <c r="H176" s="181"/>
      <c r="I176" s="181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41</v>
      </c>
      <c r="C177" s="132">
        <v>30</v>
      </c>
      <c r="D177" s="179"/>
      <c r="E177" s="183"/>
      <c r="F177" s="186" t="s">
        <v>195</v>
      </c>
      <c r="G177" s="181"/>
      <c r="H177" s="181"/>
      <c r="I177" s="181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42</v>
      </c>
      <c r="C178" s="132">
        <v>31</v>
      </c>
      <c r="D178" s="179"/>
      <c r="E178" s="183"/>
      <c r="F178" s="186" t="s">
        <v>195</v>
      </c>
      <c r="G178" s="181"/>
      <c r="H178" s="181"/>
      <c r="I178" s="181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43</v>
      </c>
      <c r="C179" s="132">
        <v>30</v>
      </c>
      <c r="D179" s="179"/>
      <c r="E179" s="183"/>
      <c r="F179" s="186" t="s">
        <v>195</v>
      </c>
      <c r="G179" s="181"/>
      <c r="H179" s="181"/>
      <c r="I179" s="181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44</v>
      </c>
      <c r="C180" s="132">
        <v>31</v>
      </c>
      <c r="D180" s="179"/>
      <c r="E180" s="183"/>
      <c r="F180" s="186" t="s">
        <v>195</v>
      </c>
      <c r="G180" s="181"/>
      <c r="H180" s="181"/>
      <c r="I180" s="181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20</v>
      </c>
      <c r="C182" s="175" t="s">
        <v>185</v>
      </c>
      <c r="D182" s="176"/>
      <c r="E182" s="184"/>
      <c r="F182" s="185" t="s">
        <v>196</v>
      </c>
      <c r="G182" s="181"/>
      <c r="H182" s="181"/>
      <c r="I182" s="181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34</v>
      </c>
      <c r="C183" s="132">
        <v>28</v>
      </c>
      <c r="D183" s="179"/>
      <c r="E183" s="183"/>
      <c r="F183" s="185" t="s">
        <v>196</v>
      </c>
      <c r="G183" s="181"/>
      <c r="H183" s="181"/>
      <c r="I183" s="181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35</v>
      </c>
      <c r="C184" s="182" t="s">
        <v>185</v>
      </c>
      <c r="D184" s="179"/>
      <c r="E184" s="183"/>
      <c r="F184" s="185" t="s">
        <v>196</v>
      </c>
      <c r="G184" s="181"/>
      <c r="H184" s="181"/>
      <c r="I184" s="181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36</v>
      </c>
      <c r="C185" s="132">
        <v>30</v>
      </c>
      <c r="D185" s="179"/>
      <c r="E185" s="183"/>
      <c r="F185" s="185" t="s">
        <v>196</v>
      </c>
      <c r="G185" s="181"/>
      <c r="H185" s="181"/>
      <c r="I185" s="181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37</v>
      </c>
      <c r="C186" s="132">
        <v>31</v>
      </c>
      <c r="D186" s="179"/>
      <c r="E186" s="183"/>
      <c r="F186" s="185" t="s">
        <v>196</v>
      </c>
      <c r="G186" s="181"/>
      <c r="H186" s="181"/>
      <c r="I186" s="181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38</v>
      </c>
      <c r="C187" s="132">
        <v>30</v>
      </c>
      <c r="D187" s="179"/>
      <c r="E187" s="183"/>
      <c r="F187" s="185" t="s">
        <v>196</v>
      </c>
      <c r="G187" s="181"/>
      <c r="H187" s="181"/>
      <c r="I187" s="181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39</v>
      </c>
      <c r="C188" s="132">
        <v>31</v>
      </c>
      <c r="D188" s="179"/>
      <c r="E188" s="183"/>
      <c r="F188" s="185" t="s">
        <v>196</v>
      </c>
      <c r="G188" s="181"/>
      <c r="H188" s="181"/>
      <c r="I188" s="181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40</v>
      </c>
      <c r="C189" s="132">
        <v>31</v>
      </c>
      <c r="D189" s="179"/>
      <c r="E189" s="183"/>
      <c r="F189" s="185" t="s">
        <v>196</v>
      </c>
      <c r="G189" s="181"/>
      <c r="H189" s="181"/>
      <c r="I189" s="181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41</v>
      </c>
      <c r="C190" s="132">
        <v>30</v>
      </c>
      <c r="D190" s="179"/>
      <c r="E190" s="183"/>
      <c r="F190" s="185" t="s">
        <v>196</v>
      </c>
      <c r="G190" s="181"/>
      <c r="H190" s="181"/>
      <c r="I190" s="181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42</v>
      </c>
      <c r="C191" s="132">
        <v>31</v>
      </c>
      <c r="D191" s="179"/>
      <c r="E191" s="183"/>
      <c r="F191" s="185" t="s">
        <v>196</v>
      </c>
      <c r="G191" s="181"/>
      <c r="H191" s="181"/>
      <c r="I191" s="181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43</v>
      </c>
      <c r="C192" s="132">
        <v>30</v>
      </c>
      <c r="D192" s="179"/>
      <c r="E192" s="183"/>
      <c r="F192" s="185" t="s">
        <v>196</v>
      </c>
      <c r="G192" s="181"/>
      <c r="H192" s="181"/>
      <c r="I192" s="181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44</v>
      </c>
      <c r="C193" s="132">
        <v>31</v>
      </c>
      <c r="D193" s="179"/>
      <c r="E193" s="183"/>
      <c r="F193" s="185" t="s">
        <v>196</v>
      </c>
      <c r="G193" s="181"/>
      <c r="H193" s="181"/>
      <c r="I193" s="181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20</v>
      </c>
      <c r="C195" s="175" t="s">
        <v>185</v>
      </c>
      <c r="D195" s="176"/>
      <c r="E195" s="184"/>
      <c r="F195" s="185" t="s">
        <v>197</v>
      </c>
      <c r="G195" s="181"/>
      <c r="H195" s="181"/>
      <c r="I195" s="181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34</v>
      </c>
      <c r="C196" s="132">
        <v>28</v>
      </c>
      <c r="D196" s="179"/>
      <c r="E196" s="183"/>
      <c r="F196" s="185" t="s">
        <v>197</v>
      </c>
      <c r="G196" s="181"/>
      <c r="H196" s="181"/>
      <c r="I196" s="181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35</v>
      </c>
      <c r="C197" s="182" t="s">
        <v>185</v>
      </c>
      <c r="D197" s="179"/>
      <c r="E197" s="183"/>
      <c r="F197" s="185" t="s">
        <v>197</v>
      </c>
      <c r="G197" s="181"/>
      <c r="H197" s="181"/>
      <c r="I197" s="181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36</v>
      </c>
      <c r="C198" s="132">
        <v>30</v>
      </c>
      <c r="D198" s="179"/>
      <c r="E198" s="183"/>
      <c r="F198" s="185" t="s">
        <v>197</v>
      </c>
      <c r="G198" s="181"/>
      <c r="H198" s="181"/>
      <c r="I198" s="181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37</v>
      </c>
      <c r="C199" s="132">
        <v>31</v>
      </c>
      <c r="D199" s="179"/>
      <c r="E199" s="183"/>
      <c r="F199" s="185" t="s">
        <v>197</v>
      </c>
      <c r="G199" s="181"/>
      <c r="H199" s="181"/>
      <c r="I199" s="181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38</v>
      </c>
      <c r="C200" s="132">
        <v>30</v>
      </c>
      <c r="D200" s="179"/>
      <c r="E200" s="183"/>
      <c r="F200" s="185" t="s">
        <v>197</v>
      </c>
      <c r="G200" s="181"/>
      <c r="H200" s="181"/>
      <c r="I200" s="181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39</v>
      </c>
      <c r="C201" s="132">
        <v>31</v>
      </c>
      <c r="D201" s="179"/>
      <c r="E201" s="183"/>
      <c r="F201" s="185" t="s">
        <v>197</v>
      </c>
      <c r="G201" s="181"/>
      <c r="H201" s="181"/>
      <c r="I201" s="181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40</v>
      </c>
      <c r="C202" s="132">
        <v>31</v>
      </c>
      <c r="D202" s="179"/>
      <c r="E202" s="183"/>
      <c r="F202" s="185" t="s">
        <v>197</v>
      </c>
      <c r="G202" s="181"/>
      <c r="H202" s="181"/>
      <c r="I202" s="181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41</v>
      </c>
      <c r="C203" s="132">
        <v>30</v>
      </c>
      <c r="D203" s="179"/>
      <c r="E203" s="183"/>
      <c r="F203" s="185" t="s">
        <v>197</v>
      </c>
      <c r="G203" s="181"/>
      <c r="H203" s="181"/>
      <c r="I203" s="181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42</v>
      </c>
      <c r="C204" s="132">
        <v>31</v>
      </c>
      <c r="D204" s="179"/>
      <c r="E204" s="183"/>
      <c r="F204" s="185" t="s">
        <v>197</v>
      </c>
      <c r="G204" s="181"/>
      <c r="H204" s="181"/>
      <c r="I204" s="181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43</v>
      </c>
      <c r="C205" s="132">
        <v>30</v>
      </c>
      <c r="D205" s="179"/>
      <c r="E205" s="183"/>
      <c r="F205" s="185" t="s">
        <v>197</v>
      </c>
      <c r="G205" s="181"/>
      <c r="H205" s="181"/>
      <c r="I205" s="181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44</v>
      </c>
      <c r="C206" s="132">
        <v>31</v>
      </c>
      <c r="D206" s="179"/>
      <c r="E206" s="183"/>
      <c r="F206" s="185" t="s">
        <v>197</v>
      </c>
      <c r="G206" s="181"/>
      <c r="H206" s="181"/>
      <c r="I206" s="181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20</v>
      </c>
      <c r="C208" s="175" t="s">
        <v>185</v>
      </c>
      <c r="D208" s="176"/>
      <c r="E208" s="184"/>
      <c r="F208" s="185" t="s">
        <v>198</v>
      </c>
      <c r="G208" s="181"/>
      <c r="H208" s="181"/>
      <c r="I208" s="181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34</v>
      </c>
      <c r="C209" s="132">
        <v>28</v>
      </c>
      <c r="D209" s="179"/>
      <c r="E209" s="183"/>
      <c r="F209" s="185" t="s">
        <v>198</v>
      </c>
      <c r="G209" s="181"/>
      <c r="H209" s="181"/>
      <c r="I209" s="181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35</v>
      </c>
      <c r="C210" s="182" t="s">
        <v>185</v>
      </c>
      <c r="D210" s="179"/>
      <c r="E210" s="183"/>
      <c r="F210" s="185" t="s">
        <v>198</v>
      </c>
      <c r="G210" s="181"/>
      <c r="H210" s="181"/>
      <c r="I210" s="181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36</v>
      </c>
      <c r="C211" s="132">
        <v>30</v>
      </c>
      <c r="D211" s="179"/>
      <c r="E211" s="183"/>
      <c r="F211" s="185" t="s">
        <v>198</v>
      </c>
      <c r="G211" s="181"/>
      <c r="H211" s="181"/>
      <c r="I211" s="181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37</v>
      </c>
      <c r="C212" s="132">
        <v>31</v>
      </c>
      <c r="D212" s="179"/>
      <c r="E212" s="183"/>
      <c r="F212" s="185" t="s">
        <v>198</v>
      </c>
      <c r="G212" s="181"/>
      <c r="H212" s="181"/>
      <c r="I212" s="181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38</v>
      </c>
      <c r="C213" s="132">
        <v>30</v>
      </c>
      <c r="D213" s="179"/>
      <c r="E213" s="183"/>
      <c r="F213" s="185" t="s">
        <v>198</v>
      </c>
      <c r="G213" s="181"/>
      <c r="H213" s="181"/>
      <c r="I213" s="181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39</v>
      </c>
      <c r="C214" s="132">
        <v>31</v>
      </c>
      <c r="D214" s="179"/>
      <c r="E214" s="183"/>
      <c r="F214" s="185" t="s">
        <v>198</v>
      </c>
      <c r="G214" s="181"/>
      <c r="H214" s="181"/>
      <c r="I214" s="181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40</v>
      </c>
      <c r="C215" s="132">
        <v>31</v>
      </c>
      <c r="D215" s="179"/>
      <c r="E215" s="183"/>
      <c r="F215" s="185" t="s">
        <v>198</v>
      </c>
      <c r="G215" s="181"/>
      <c r="H215" s="181"/>
      <c r="I215" s="181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41</v>
      </c>
      <c r="C216" s="132">
        <v>30</v>
      </c>
      <c r="D216" s="179"/>
      <c r="E216" s="183"/>
      <c r="F216" s="185" t="s">
        <v>198</v>
      </c>
      <c r="G216" s="181"/>
      <c r="H216" s="181"/>
      <c r="I216" s="181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42</v>
      </c>
      <c r="C217" s="132">
        <v>31</v>
      </c>
      <c r="D217" s="179"/>
      <c r="E217" s="183"/>
      <c r="F217" s="185" t="s">
        <v>198</v>
      </c>
      <c r="G217" s="181"/>
      <c r="H217" s="181"/>
      <c r="I217" s="181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43</v>
      </c>
      <c r="C218" s="132">
        <v>30</v>
      </c>
      <c r="D218" s="179"/>
      <c r="E218" s="183"/>
      <c r="F218" s="185" t="s">
        <v>198</v>
      </c>
      <c r="G218" s="181"/>
      <c r="H218" s="181"/>
      <c r="I218" s="181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44</v>
      </c>
      <c r="C219" s="132">
        <v>31</v>
      </c>
      <c r="D219" s="179"/>
      <c r="E219" s="183"/>
      <c r="F219" s="185" t="s">
        <v>198</v>
      </c>
      <c r="G219" s="181"/>
      <c r="H219" s="181"/>
      <c r="I219" s="181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20</v>
      </c>
      <c r="C221" s="175" t="s">
        <v>185</v>
      </c>
      <c r="D221" s="176"/>
      <c r="E221" s="184"/>
      <c r="F221" s="185" t="s">
        <v>198</v>
      </c>
      <c r="G221" s="181"/>
      <c r="H221" s="181"/>
      <c r="I221" s="181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34</v>
      </c>
      <c r="C222" s="132">
        <v>28</v>
      </c>
      <c r="D222" s="179"/>
      <c r="E222" s="183"/>
      <c r="F222" s="193" t="s">
        <v>199</v>
      </c>
      <c r="G222" s="181"/>
      <c r="H222" s="181"/>
      <c r="I222" s="181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35</v>
      </c>
      <c r="C223" s="182" t="s">
        <v>185</v>
      </c>
      <c r="D223" s="179"/>
      <c r="E223" s="183"/>
      <c r="F223" s="193" t="s">
        <v>199</v>
      </c>
      <c r="G223" s="181"/>
      <c r="H223" s="181"/>
      <c r="I223" s="181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36</v>
      </c>
      <c r="C224" s="132">
        <v>30</v>
      </c>
      <c r="D224" s="179"/>
      <c r="E224" s="183"/>
      <c r="F224" s="193" t="s">
        <v>199</v>
      </c>
      <c r="G224" s="181"/>
      <c r="H224" s="181"/>
      <c r="I224" s="181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37</v>
      </c>
      <c r="C225" s="132">
        <v>31</v>
      </c>
      <c r="D225" s="179"/>
      <c r="E225" s="183"/>
      <c r="F225" s="193" t="s">
        <v>199</v>
      </c>
      <c r="G225" s="181"/>
      <c r="H225" s="181"/>
      <c r="I225" s="181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38</v>
      </c>
      <c r="C226" s="132">
        <v>30</v>
      </c>
      <c r="D226" s="179"/>
      <c r="E226" s="183"/>
      <c r="F226" s="193" t="s">
        <v>199</v>
      </c>
      <c r="G226" s="181"/>
      <c r="H226" s="181"/>
      <c r="I226" s="181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39</v>
      </c>
      <c r="C227" s="132">
        <v>31</v>
      </c>
      <c r="D227" s="179"/>
      <c r="E227" s="183"/>
      <c r="F227" s="193" t="s">
        <v>199</v>
      </c>
      <c r="G227" s="181"/>
      <c r="H227" s="181"/>
      <c r="I227" s="181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40</v>
      </c>
      <c r="C228" s="132">
        <v>31</v>
      </c>
      <c r="D228" s="179"/>
      <c r="E228" s="183"/>
      <c r="F228" s="193" t="s">
        <v>199</v>
      </c>
      <c r="G228" s="181"/>
      <c r="H228" s="181"/>
      <c r="I228" s="181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41</v>
      </c>
      <c r="C229" s="132">
        <v>30</v>
      </c>
      <c r="D229" s="179"/>
      <c r="E229" s="183"/>
      <c r="F229" s="193" t="s">
        <v>199</v>
      </c>
      <c r="G229" s="181"/>
      <c r="H229" s="181"/>
      <c r="I229" s="181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42</v>
      </c>
      <c r="C230" s="132">
        <v>31</v>
      </c>
      <c r="D230" s="179"/>
      <c r="E230" s="183"/>
      <c r="F230" s="193" t="s">
        <v>199</v>
      </c>
      <c r="G230" s="181"/>
      <c r="H230" s="181"/>
      <c r="I230" s="181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43</v>
      </c>
      <c r="C231" s="132">
        <v>30</v>
      </c>
      <c r="D231" s="179"/>
      <c r="E231" s="183"/>
      <c r="F231" s="193" t="s">
        <v>199</v>
      </c>
      <c r="G231" s="181"/>
      <c r="H231" s="181"/>
      <c r="I231" s="181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44</v>
      </c>
      <c r="C232" s="132">
        <v>31</v>
      </c>
      <c r="D232" s="179"/>
      <c r="E232" s="183"/>
      <c r="F232" s="193" t="s">
        <v>199</v>
      </c>
      <c r="G232" s="181"/>
      <c r="H232" s="181"/>
      <c r="I232" s="181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20</v>
      </c>
      <c r="C234" s="175" t="s">
        <v>185</v>
      </c>
      <c r="D234" s="176"/>
      <c r="E234" s="184"/>
      <c r="F234" s="185" t="s">
        <v>132</v>
      </c>
      <c r="G234" s="181"/>
      <c r="H234" s="181"/>
      <c r="I234" s="181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34</v>
      </c>
      <c r="C235" s="132">
        <v>28</v>
      </c>
      <c r="D235" s="179"/>
      <c r="E235" s="183"/>
      <c r="F235" s="185" t="s">
        <v>132</v>
      </c>
      <c r="G235" s="181"/>
      <c r="H235" s="181"/>
      <c r="I235" s="181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35</v>
      </c>
      <c r="C236" s="182" t="s">
        <v>185</v>
      </c>
      <c r="D236" s="179"/>
      <c r="E236" s="183"/>
      <c r="F236" s="185" t="s">
        <v>132</v>
      </c>
      <c r="G236" s="181"/>
      <c r="H236" s="181"/>
      <c r="I236" s="181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36</v>
      </c>
      <c r="C237" s="132">
        <v>30</v>
      </c>
      <c r="D237" s="179"/>
      <c r="E237" s="183"/>
      <c r="F237" s="185" t="s">
        <v>132</v>
      </c>
      <c r="G237" s="181"/>
      <c r="H237" s="181"/>
      <c r="I237" s="181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37</v>
      </c>
      <c r="C238" s="132">
        <v>31</v>
      </c>
      <c r="D238" s="179"/>
      <c r="E238" s="183"/>
      <c r="F238" s="185" t="s">
        <v>132</v>
      </c>
      <c r="G238" s="181"/>
      <c r="H238" s="181"/>
      <c r="I238" s="181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38</v>
      </c>
      <c r="C239" s="132">
        <v>30</v>
      </c>
      <c r="D239" s="179"/>
      <c r="E239" s="183"/>
      <c r="F239" s="185" t="s">
        <v>132</v>
      </c>
      <c r="G239" s="181"/>
      <c r="H239" s="181"/>
      <c r="I239" s="181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39</v>
      </c>
      <c r="C240" s="132">
        <v>31</v>
      </c>
      <c r="D240" s="179"/>
      <c r="E240" s="183"/>
      <c r="F240" s="185" t="s">
        <v>132</v>
      </c>
      <c r="G240" s="181"/>
      <c r="H240" s="181"/>
      <c r="I240" s="181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40</v>
      </c>
      <c r="C241" s="132">
        <v>31</v>
      </c>
      <c r="D241" s="179"/>
      <c r="E241" s="183"/>
      <c r="F241" s="185" t="s">
        <v>132</v>
      </c>
      <c r="G241" s="181"/>
      <c r="H241" s="181"/>
      <c r="I241" s="181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41</v>
      </c>
      <c r="C242" s="132">
        <v>30</v>
      </c>
      <c r="D242" s="179"/>
      <c r="E242" s="183"/>
      <c r="F242" s="185" t="s">
        <v>132</v>
      </c>
      <c r="G242" s="181"/>
      <c r="H242" s="181"/>
      <c r="I242" s="181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42</v>
      </c>
      <c r="C243" s="132">
        <v>31</v>
      </c>
      <c r="D243" s="179"/>
      <c r="E243" s="183"/>
      <c r="F243" s="185" t="s">
        <v>132</v>
      </c>
      <c r="G243" s="181"/>
      <c r="H243" s="181"/>
      <c r="I243" s="181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43</v>
      </c>
      <c r="C244" s="132">
        <v>30</v>
      </c>
      <c r="D244" s="179"/>
      <c r="E244" s="183"/>
      <c r="F244" s="185" t="s">
        <v>132</v>
      </c>
      <c r="G244" s="181"/>
      <c r="H244" s="181"/>
      <c r="I244" s="181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44</v>
      </c>
      <c r="C245" s="132">
        <v>31</v>
      </c>
      <c r="D245" s="179"/>
      <c r="E245" s="183"/>
      <c r="F245" s="185" t="s">
        <v>132</v>
      </c>
      <c r="G245" s="181"/>
      <c r="H245" s="181"/>
      <c r="I245" s="181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20</v>
      </c>
      <c r="C247" s="175" t="s">
        <v>185</v>
      </c>
      <c r="D247" s="176"/>
      <c r="E247" s="184"/>
      <c r="F247" s="189" t="s">
        <v>60</v>
      </c>
      <c r="G247" s="181">
        <v>158734.51</v>
      </c>
      <c r="H247" s="181"/>
      <c r="I247" s="181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34</v>
      </c>
      <c r="C248" s="132">
        <v>28</v>
      </c>
      <c r="D248" s="179"/>
      <c r="E248" s="183"/>
      <c r="F248" s="189" t="s">
        <v>60</v>
      </c>
      <c r="G248" s="181">
        <v>0</v>
      </c>
      <c r="H248" s="181"/>
      <c r="I248" s="181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35</v>
      </c>
      <c r="C249" s="182" t="s">
        <v>185</v>
      </c>
      <c r="D249" s="179"/>
      <c r="E249" s="183"/>
      <c r="F249" s="189" t="s">
        <v>60</v>
      </c>
      <c r="G249" s="181">
        <v>317469.03000000003</v>
      </c>
      <c r="H249" s="181"/>
      <c r="I249" s="181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36</v>
      </c>
      <c r="C250" s="132">
        <v>30</v>
      </c>
      <c r="D250" s="179"/>
      <c r="E250" s="183"/>
      <c r="F250" s="189" t="s">
        <v>60</v>
      </c>
      <c r="G250" s="181"/>
      <c r="H250" s="181"/>
      <c r="I250" s="181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37</v>
      </c>
      <c r="C251" s="132">
        <v>31</v>
      </c>
      <c r="D251" s="179"/>
      <c r="E251" s="183"/>
      <c r="F251" s="189" t="s">
        <v>60</v>
      </c>
      <c r="G251" s="181"/>
      <c r="H251" s="181"/>
      <c r="I251" s="181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38</v>
      </c>
      <c r="C252" s="132">
        <v>30</v>
      </c>
      <c r="D252" s="179"/>
      <c r="E252" s="183"/>
      <c r="F252" s="189" t="s">
        <v>60</v>
      </c>
      <c r="G252" s="181"/>
      <c r="H252" s="181"/>
      <c r="I252" s="181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39</v>
      </c>
      <c r="C253" s="132">
        <v>31</v>
      </c>
      <c r="D253" s="179"/>
      <c r="E253" s="183"/>
      <c r="F253" s="189" t="s">
        <v>60</v>
      </c>
      <c r="G253" s="181"/>
      <c r="H253" s="181"/>
      <c r="I253" s="181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40</v>
      </c>
      <c r="C254" s="132">
        <v>31</v>
      </c>
      <c r="D254" s="179"/>
      <c r="E254" s="183"/>
      <c r="F254" s="189" t="s">
        <v>60</v>
      </c>
      <c r="G254" s="181"/>
      <c r="H254" s="181"/>
      <c r="I254" s="181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41</v>
      </c>
      <c r="C255" s="132">
        <v>30</v>
      </c>
      <c r="D255" s="179"/>
      <c r="E255" s="183"/>
      <c r="F255" s="189" t="s">
        <v>60</v>
      </c>
      <c r="G255" s="181"/>
      <c r="H255" s="181"/>
      <c r="I255" s="181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42</v>
      </c>
      <c r="C256" s="132">
        <v>31</v>
      </c>
      <c r="D256" s="179"/>
      <c r="E256" s="183"/>
      <c r="F256" s="189" t="s">
        <v>60</v>
      </c>
      <c r="G256" s="181"/>
      <c r="H256" s="181"/>
      <c r="I256" s="181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43</v>
      </c>
      <c r="C257" s="132">
        <v>30</v>
      </c>
      <c r="D257" s="179"/>
      <c r="E257" s="183"/>
      <c r="F257" s="189" t="s">
        <v>60</v>
      </c>
      <c r="G257" s="181"/>
      <c r="H257" s="181"/>
      <c r="I257" s="181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44</v>
      </c>
      <c r="C258" s="132">
        <v>31</v>
      </c>
      <c r="D258" s="179"/>
      <c r="E258" s="183"/>
      <c r="F258" s="189" t="s">
        <v>60</v>
      </c>
      <c r="G258" s="181"/>
      <c r="H258" s="181"/>
      <c r="I258" s="181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20</v>
      </c>
      <c r="C260" s="175" t="s">
        <v>185</v>
      </c>
      <c r="D260" s="176"/>
      <c r="E260" s="184"/>
      <c r="F260" s="193" t="s">
        <v>200</v>
      </c>
      <c r="G260" s="181">
        <v>81658.929999999993</v>
      </c>
      <c r="H260" s="181"/>
      <c r="I260" s="181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34</v>
      </c>
      <c r="C261" s="132">
        <v>28</v>
      </c>
      <c r="D261" s="179"/>
      <c r="E261" s="183"/>
      <c r="F261" s="193" t="s">
        <v>200</v>
      </c>
      <c r="G261" s="181">
        <v>134107.67000000001</v>
      </c>
      <c r="H261" s="181"/>
      <c r="I261" s="181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35</v>
      </c>
      <c r="C262" s="182" t="s">
        <v>185</v>
      </c>
      <c r="D262" s="179"/>
      <c r="E262" s="183"/>
      <c r="F262" s="193" t="s">
        <v>200</v>
      </c>
      <c r="G262" s="181">
        <v>73700.91</v>
      </c>
      <c r="H262" s="181"/>
      <c r="I262" s="181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36</v>
      </c>
      <c r="C263" s="132">
        <v>30</v>
      </c>
      <c r="D263" s="179"/>
      <c r="E263" s="183"/>
      <c r="F263" s="193" t="s">
        <v>200</v>
      </c>
      <c r="G263" s="181"/>
      <c r="H263" s="181"/>
      <c r="I263" s="181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37</v>
      </c>
      <c r="C264" s="132">
        <v>31</v>
      </c>
      <c r="D264" s="179"/>
      <c r="E264" s="183"/>
      <c r="F264" s="193" t="s">
        <v>200</v>
      </c>
      <c r="G264" s="181"/>
      <c r="H264" s="181"/>
      <c r="I264" s="181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38</v>
      </c>
      <c r="C265" s="132">
        <v>30</v>
      </c>
      <c r="D265" s="179"/>
      <c r="E265" s="183"/>
      <c r="F265" s="193" t="s">
        <v>200</v>
      </c>
      <c r="G265" s="181"/>
      <c r="H265" s="181"/>
      <c r="I265" s="181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39</v>
      </c>
      <c r="C266" s="132">
        <v>31</v>
      </c>
      <c r="D266" s="179"/>
      <c r="E266" s="183"/>
      <c r="F266" s="193" t="s">
        <v>200</v>
      </c>
      <c r="G266" s="181"/>
      <c r="H266" s="181"/>
      <c r="I266" s="181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40</v>
      </c>
      <c r="C267" s="132">
        <v>31</v>
      </c>
      <c r="D267" s="179"/>
      <c r="E267" s="183"/>
      <c r="F267" s="193" t="s">
        <v>200</v>
      </c>
      <c r="G267" s="181"/>
      <c r="H267" s="181"/>
      <c r="I267" s="181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41</v>
      </c>
      <c r="C268" s="132">
        <v>30</v>
      </c>
      <c r="D268" s="179"/>
      <c r="E268" s="183"/>
      <c r="F268" s="193" t="s">
        <v>200</v>
      </c>
      <c r="G268" s="181"/>
      <c r="H268" s="181"/>
      <c r="I268" s="181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42</v>
      </c>
      <c r="C269" s="132">
        <v>31</v>
      </c>
      <c r="D269" s="179"/>
      <c r="E269" s="183"/>
      <c r="F269" s="193" t="s">
        <v>200</v>
      </c>
      <c r="G269" s="181"/>
      <c r="H269" s="181"/>
      <c r="I269" s="181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43</v>
      </c>
      <c r="C270" s="132">
        <v>30</v>
      </c>
      <c r="D270" s="179"/>
      <c r="E270" s="183"/>
      <c r="F270" s="193" t="s">
        <v>200</v>
      </c>
      <c r="G270" s="181"/>
      <c r="H270" s="181"/>
      <c r="I270" s="181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44</v>
      </c>
      <c r="C271" s="132">
        <v>31</v>
      </c>
      <c r="D271" s="179"/>
      <c r="E271" s="183"/>
      <c r="F271" s="193" t="s">
        <v>200</v>
      </c>
      <c r="G271" s="181"/>
      <c r="H271" s="181"/>
      <c r="I271" s="181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20</v>
      </c>
      <c r="C273" s="175" t="s">
        <v>185</v>
      </c>
      <c r="D273" s="176"/>
      <c r="E273" s="184"/>
      <c r="F273" s="193" t="s">
        <v>201</v>
      </c>
      <c r="G273" s="181">
        <v>128838.81</v>
      </c>
      <c r="H273" s="181"/>
      <c r="I273" s="181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34</v>
      </c>
      <c r="C274" s="132">
        <v>28</v>
      </c>
      <c r="D274" s="179"/>
      <c r="E274" s="183"/>
      <c r="F274" s="193" t="s">
        <v>201</v>
      </c>
      <c r="G274" s="181"/>
      <c r="H274" s="181"/>
      <c r="I274" s="181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35</v>
      </c>
      <c r="C275" s="182" t="s">
        <v>185</v>
      </c>
      <c r="D275" s="179"/>
      <c r="E275" s="183"/>
      <c r="F275" s="193" t="s">
        <v>201</v>
      </c>
      <c r="G275" s="181"/>
      <c r="H275" s="181"/>
      <c r="I275" s="181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36</v>
      </c>
      <c r="C276" s="132">
        <v>30</v>
      </c>
      <c r="D276" s="179"/>
      <c r="E276" s="183"/>
      <c r="F276" s="193" t="s">
        <v>201</v>
      </c>
      <c r="G276" s="181"/>
      <c r="H276" s="181"/>
      <c r="I276" s="181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37</v>
      </c>
      <c r="C277" s="132">
        <v>31</v>
      </c>
      <c r="D277" s="179"/>
      <c r="E277" s="183"/>
      <c r="F277" s="193" t="s">
        <v>201</v>
      </c>
      <c r="G277" s="181"/>
      <c r="H277" s="181"/>
      <c r="I277" s="181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38</v>
      </c>
      <c r="C278" s="132">
        <v>30</v>
      </c>
      <c r="D278" s="179"/>
      <c r="E278" s="183"/>
      <c r="F278" s="193" t="s">
        <v>201</v>
      </c>
      <c r="G278" s="181"/>
      <c r="H278" s="181"/>
      <c r="I278" s="181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39</v>
      </c>
      <c r="C279" s="132">
        <v>31</v>
      </c>
      <c r="D279" s="179"/>
      <c r="E279" s="183"/>
      <c r="F279" s="193" t="s">
        <v>201</v>
      </c>
      <c r="G279" s="181"/>
      <c r="H279" s="181"/>
      <c r="I279" s="181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40</v>
      </c>
      <c r="C280" s="132">
        <v>31</v>
      </c>
      <c r="D280" s="179"/>
      <c r="E280" s="183"/>
      <c r="F280" s="193" t="s">
        <v>201</v>
      </c>
      <c r="G280" s="181"/>
      <c r="H280" s="181"/>
      <c r="I280" s="181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41</v>
      </c>
      <c r="C281" s="132">
        <v>30</v>
      </c>
      <c r="D281" s="179"/>
      <c r="E281" s="183"/>
      <c r="F281" s="193" t="s">
        <v>201</v>
      </c>
      <c r="G281" s="181"/>
      <c r="H281" s="181"/>
      <c r="I281" s="181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42</v>
      </c>
      <c r="C282" s="132">
        <v>31</v>
      </c>
      <c r="D282" s="179"/>
      <c r="E282" s="183"/>
      <c r="F282" s="193" t="s">
        <v>201</v>
      </c>
      <c r="G282" s="181"/>
      <c r="H282" s="181"/>
      <c r="I282" s="181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43</v>
      </c>
      <c r="C283" s="132">
        <v>30</v>
      </c>
      <c r="D283" s="179"/>
      <c r="E283" s="183"/>
      <c r="F283" s="193" t="s">
        <v>201</v>
      </c>
      <c r="G283" s="181"/>
      <c r="H283" s="181"/>
      <c r="I283" s="181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44</v>
      </c>
      <c r="C284" s="132">
        <v>31</v>
      </c>
      <c r="D284" s="179"/>
      <c r="E284" s="183"/>
      <c r="F284" s="193" t="s">
        <v>201</v>
      </c>
      <c r="G284" s="181"/>
      <c r="H284" s="181"/>
      <c r="I284" s="181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20</v>
      </c>
      <c r="C286" s="175" t="s">
        <v>185</v>
      </c>
      <c r="D286" s="176"/>
      <c r="E286" s="184"/>
      <c r="F286" s="187" t="s">
        <v>202</v>
      </c>
      <c r="G286" s="181"/>
      <c r="H286" s="181"/>
      <c r="I286" s="181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34</v>
      </c>
      <c r="C287" s="132">
        <v>28</v>
      </c>
      <c r="D287" s="179"/>
      <c r="E287" s="183"/>
      <c r="F287" s="187" t="s">
        <v>202</v>
      </c>
      <c r="G287" s="181"/>
      <c r="H287" s="181"/>
      <c r="I287" s="181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35</v>
      </c>
      <c r="C288" s="182" t="s">
        <v>185</v>
      </c>
      <c r="D288" s="179"/>
      <c r="E288" s="183"/>
      <c r="F288" s="187" t="s">
        <v>202</v>
      </c>
      <c r="G288" s="181"/>
      <c r="H288" s="181"/>
      <c r="I288" s="181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36</v>
      </c>
      <c r="C289" s="132">
        <v>30</v>
      </c>
      <c r="D289" s="179"/>
      <c r="E289" s="183"/>
      <c r="F289" s="187" t="s">
        <v>202</v>
      </c>
      <c r="G289" s="181"/>
      <c r="H289" s="181"/>
      <c r="I289" s="181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37</v>
      </c>
      <c r="C290" s="132">
        <v>31</v>
      </c>
      <c r="D290" s="179"/>
      <c r="E290" s="183"/>
      <c r="F290" s="187" t="s">
        <v>202</v>
      </c>
      <c r="G290" s="181"/>
      <c r="H290" s="181"/>
      <c r="I290" s="181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38</v>
      </c>
      <c r="C291" s="132">
        <v>30</v>
      </c>
      <c r="D291" s="179"/>
      <c r="E291" s="183"/>
      <c r="F291" s="187" t="s">
        <v>202</v>
      </c>
      <c r="G291" s="181"/>
      <c r="H291" s="181"/>
      <c r="I291" s="181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39</v>
      </c>
      <c r="C292" s="132">
        <v>31</v>
      </c>
      <c r="D292" s="179"/>
      <c r="E292" s="183"/>
      <c r="F292" s="187" t="s">
        <v>202</v>
      </c>
      <c r="G292" s="181"/>
      <c r="H292" s="181"/>
      <c r="I292" s="181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40</v>
      </c>
      <c r="C293" s="132">
        <v>31</v>
      </c>
      <c r="D293" s="179"/>
      <c r="E293" s="183"/>
      <c r="F293" s="187" t="s">
        <v>202</v>
      </c>
      <c r="G293" s="181"/>
      <c r="H293" s="181"/>
      <c r="I293" s="181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41</v>
      </c>
      <c r="C294" s="132">
        <v>30</v>
      </c>
      <c r="D294" s="179"/>
      <c r="E294" s="183"/>
      <c r="F294" s="187" t="s">
        <v>202</v>
      </c>
      <c r="G294" s="181"/>
      <c r="H294" s="181"/>
      <c r="I294" s="181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42</v>
      </c>
      <c r="C295" s="132">
        <v>31</v>
      </c>
      <c r="D295" s="179"/>
      <c r="E295" s="183"/>
      <c r="F295" s="187" t="s">
        <v>202</v>
      </c>
      <c r="G295" s="181"/>
      <c r="H295" s="181"/>
      <c r="I295" s="181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43</v>
      </c>
      <c r="C296" s="132">
        <v>30</v>
      </c>
      <c r="D296" s="179"/>
      <c r="E296" s="183"/>
      <c r="F296" s="187" t="s">
        <v>202</v>
      </c>
      <c r="G296" s="181"/>
      <c r="H296" s="181"/>
      <c r="I296" s="181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44</v>
      </c>
      <c r="C297" s="132">
        <v>31</v>
      </c>
      <c r="D297" s="179"/>
      <c r="E297" s="183"/>
      <c r="F297" s="187" t="s">
        <v>202</v>
      </c>
      <c r="G297" s="181"/>
      <c r="H297" s="181"/>
      <c r="I297" s="181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20</v>
      </c>
      <c r="C299" s="175" t="s">
        <v>185</v>
      </c>
      <c r="D299" s="176"/>
      <c r="E299" s="184"/>
      <c r="F299" s="187" t="s">
        <v>203</v>
      </c>
      <c r="G299" s="181"/>
      <c r="H299" s="181"/>
      <c r="I299" s="181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34</v>
      </c>
      <c r="C300" s="132">
        <v>28</v>
      </c>
      <c r="D300" s="179"/>
      <c r="E300" s="183"/>
      <c r="F300" s="187" t="s">
        <v>203</v>
      </c>
      <c r="G300" s="181"/>
      <c r="H300" s="181"/>
      <c r="I300" s="181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35</v>
      </c>
      <c r="C301" s="182" t="s">
        <v>185</v>
      </c>
      <c r="D301" s="179"/>
      <c r="E301" s="183"/>
      <c r="F301" s="187" t="s">
        <v>203</v>
      </c>
      <c r="G301" s="181"/>
      <c r="H301" s="181"/>
      <c r="I301" s="181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36</v>
      </c>
      <c r="C302" s="132">
        <v>30</v>
      </c>
      <c r="D302" s="179"/>
      <c r="E302" s="183"/>
      <c r="F302" s="187" t="s">
        <v>203</v>
      </c>
      <c r="G302" s="181"/>
      <c r="H302" s="181"/>
      <c r="I302" s="181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37</v>
      </c>
      <c r="C303" s="132">
        <v>31</v>
      </c>
      <c r="D303" s="179"/>
      <c r="E303" s="183"/>
      <c r="F303" s="187" t="s">
        <v>203</v>
      </c>
      <c r="G303" s="181"/>
      <c r="H303" s="181"/>
      <c r="I303" s="181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38</v>
      </c>
      <c r="C304" s="132">
        <v>30</v>
      </c>
      <c r="D304" s="179"/>
      <c r="E304" s="183"/>
      <c r="F304" s="187" t="s">
        <v>203</v>
      </c>
      <c r="G304" s="181"/>
      <c r="H304" s="181"/>
      <c r="I304" s="181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39</v>
      </c>
      <c r="C305" s="132">
        <v>31</v>
      </c>
      <c r="D305" s="179"/>
      <c r="E305" s="183"/>
      <c r="F305" s="187" t="s">
        <v>203</v>
      </c>
      <c r="G305" s="181"/>
      <c r="H305" s="181"/>
      <c r="I305" s="181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40</v>
      </c>
      <c r="C306" s="132">
        <v>31</v>
      </c>
      <c r="D306" s="179"/>
      <c r="E306" s="183"/>
      <c r="F306" s="187" t="s">
        <v>203</v>
      </c>
      <c r="G306" s="181"/>
      <c r="H306" s="181"/>
      <c r="I306" s="181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41</v>
      </c>
      <c r="C307" s="132">
        <v>30</v>
      </c>
      <c r="D307" s="179"/>
      <c r="E307" s="183"/>
      <c r="F307" s="187" t="s">
        <v>203</v>
      </c>
      <c r="G307" s="181"/>
      <c r="H307" s="181"/>
      <c r="I307" s="181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42</v>
      </c>
      <c r="C308" s="132">
        <v>31</v>
      </c>
      <c r="D308" s="179"/>
      <c r="E308" s="183"/>
      <c r="F308" s="187" t="s">
        <v>203</v>
      </c>
      <c r="G308" s="181"/>
      <c r="H308" s="181"/>
      <c r="I308" s="181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43</v>
      </c>
      <c r="C309" s="132">
        <v>30</v>
      </c>
      <c r="D309" s="179"/>
      <c r="E309" s="183"/>
      <c r="F309" s="187" t="s">
        <v>203</v>
      </c>
      <c r="G309" s="181"/>
      <c r="H309" s="181"/>
      <c r="I309" s="181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44</v>
      </c>
      <c r="C310" s="132">
        <v>31</v>
      </c>
      <c r="D310" s="179"/>
      <c r="E310" s="183"/>
      <c r="F310" s="187" t="s">
        <v>203</v>
      </c>
      <c r="G310" s="181"/>
      <c r="H310" s="181"/>
      <c r="I310" s="181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20</v>
      </c>
      <c r="C312" s="175" t="s">
        <v>185</v>
      </c>
      <c r="D312" s="176"/>
      <c r="E312" s="184"/>
      <c r="F312" s="187" t="s">
        <v>204</v>
      </c>
      <c r="G312" s="181"/>
      <c r="H312" s="181"/>
      <c r="I312" s="181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34</v>
      </c>
      <c r="C313" s="132">
        <v>28</v>
      </c>
      <c r="D313" s="179"/>
      <c r="E313" s="183"/>
      <c r="F313" s="187" t="s">
        <v>204</v>
      </c>
      <c r="G313" s="181"/>
      <c r="H313" s="181"/>
      <c r="I313" s="181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35</v>
      </c>
      <c r="C314" s="182" t="s">
        <v>185</v>
      </c>
      <c r="D314" s="179"/>
      <c r="E314" s="183"/>
      <c r="F314" s="187" t="s">
        <v>204</v>
      </c>
      <c r="G314" s="181"/>
      <c r="H314" s="181"/>
      <c r="I314" s="181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36</v>
      </c>
      <c r="C315" s="132">
        <v>30</v>
      </c>
      <c r="D315" s="179"/>
      <c r="E315" s="183"/>
      <c r="F315" s="187" t="s">
        <v>204</v>
      </c>
      <c r="G315" s="181"/>
      <c r="H315" s="181"/>
      <c r="I315" s="181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37</v>
      </c>
      <c r="C316" s="132">
        <v>31</v>
      </c>
      <c r="D316" s="179"/>
      <c r="E316" s="183"/>
      <c r="F316" s="187" t="s">
        <v>204</v>
      </c>
      <c r="G316" s="181"/>
      <c r="H316" s="181"/>
      <c r="I316" s="181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38</v>
      </c>
      <c r="C317" s="132">
        <v>30</v>
      </c>
      <c r="D317" s="179"/>
      <c r="E317" s="183"/>
      <c r="F317" s="187" t="s">
        <v>204</v>
      </c>
      <c r="G317" s="181"/>
      <c r="H317" s="181"/>
      <c r="I317" s="181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39</v>
      </c>
      <c r="C318" s="132">
        <v>31</v>
      </c>
      <c r="D318" s="179"/>
      <c r="E318" s="183"/>
      <c r="F318" s="187" t="s">
        <v>204</v>
      </c>
      <c r="G318" s="181"/>
      <c r="H318" s="181"/>
      <c r="I318" s="181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40</v>
      </c>
      <c r="C319" s="132">
        <v>31</v>
      </c>
      <c r="D319" s="179"/>
      <c r="E319" s="183"/>
      <c r="F319" s="187" t="s">
        <v>204</v>
      </c>
      <c r="G319" s="181"/>
      <c r="H319" s="181"/>
      <c r="I319" s="181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41</v>
      </c>
      <c r="C320" s="132">
        <v>30</v>
      </c>
      <c r="D320" s="179"/>
      <c r="E320" s="183"/>
      <c r="F320" s="187" t="s">
        <v>204</v>
      </c>
      <c r="G320" s="181"/>
      <c r="H320" s="181"/>
      <c r="I320" s="181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42</v>
      </c>
      <c r="C321" s="132">
        <v>31</v>
      </c>
      <c r="D321" s="179"/>
      <c r="E321" s="183"/>
      <c r="F321" s="187" t="s">
        <v>204</v>
      </c>
      <c r="G321" s="181"/>
      <c r="H321" s="181"/>
      <c r="I321" s="181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43</v>
      </c>
      <c r="C322" s="132">
        <v>30</v>
      </c>
      <c r="D322" s="179"/>
      <c r="E322" s="183"/>
      <c r="F322" s="187" t="s">
        <v>204</v>
      </c>
      <c r="G322" s="181"/>
      <c r="H322" s="181"/>
      <c r="I322" s="181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44</v>
      </c>
      <c r="C323" s="132">
        <v>31</v>
      </c>
      <c r="D323" s="179"/>
      <c r="E323" s="183"/>
      <c r="F323" s="187" t="s">
        <v>204</v>
      </c>
      <c r="G323" s="181"/>
      <c r="H323" s="181"/>
      <c r="I323" s="181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20</v>
      </c>
      <c r="C325" s="175" t="s">
        <v>185</v>
      </c>
      <c r="D325" s="176"/>
      <c r="E325" s="184"/>
      <c r="F325" s="187" t="s">
        <v>152</v>
      </c>
      <c r="G325" s="181"/>
      <c r="H325" s="181"/>
      <c r="I325" s="181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34</v>
      </c>
      <c r="C326" s="132">
        <v>28</v>
      </c>
      <c r="D326" s="179"/>
      <c r="E326" s="183"/>
      <c r="F326" s="187" t="s">
        <v>152</v>
      </c>
      <c r="G326" s="181"/>
      <c r="H326" s="181"/>
      <c r="I326" s="181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35</v>
      </c>
      <c r="C327" s="182" t="s">
        <v>185</v>
      </c>
      <c r="D327" s="179"/>
      <c r="E327" s="183"/>
      <c r="F327" s="187" t="s">
        <v>152</v>
      </c>
      <c r="G327" s="181"/>
      <c r="H327" s="181"/>
      <c r="I327" s="181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36</v>
      </c>
      <c r="C328" s="132">
        <v>30</v>
      </c>
      <c r="D328" s="179"/>
      <c r="E328" s="183"/>
      <c r="F328" s="187" t="s">
        <v>152</v>
      </c>
      <c r="G328" s="181"/>
      <c r="H328" s="181"/>
      <c r="I328" s="181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37</v>
      </c>
      <c r="C329" s="132">
        <v>31</v>
      </c>
      <c r="D329" s="179"/>
      <c r="E329" s="183"/>
      <c r="F329" s="187" t="s">
        <v>152</v>
      </c>
      <c r="G329" s="181"/>
      <c r="H329" s="181"/>
      <c r="I329" s="181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38</v>
      </c>
      <c r="C330" s="132">
        <v>30</v>
      </c>
      <c r="D330" s="179"/>
      <c r="E330" s="183"/>
      <c r="F330" s="187" t="s">
        <v>152</v>
      </c>
      <c r="G330" s="181"/>
      <c r="H330" s="181"/>
      <c r="I330" s="181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39</v>
      </c>
      <c r="C331" s="132">
        <v>31</v>
      </c>
      <c r="D331" s="179"/>
      <c r="E331" s="183"/>
      <c r="F331" s="187" t="s">
        <v>152</v>
      </c>
      <c r="G331" s="181"/>
      <c r="H331" s="181"/>
      <c r="I331" s="181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40</v>
      </c>
      <c r="C332" s="132">
        <v>31</v>
      </c>
      <c r="D332" s="179"/>
      <c r="E332" s="183"/>
      <c r="F332" s="187" t="s">
        <v>152</v>
      </c>
      <c r="G332" s="181"/>
      <c r="H332" s="181"/>
      <c r="I332" s="181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41</v>
      </c>
      <c r="C333" s="132">
        <v>30</v>
      </c>
      <c r="D333" s="179"/>
      <c r="E333" s="183"/>
      <c r="F333" s="187" t="s">
        <v>152</v>
      </c>
      <c r="G333" s="181"/>
      <c r="H333" s="181"/>
      <c r="I333" s="181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42</v>
      </c>
      <c r="C334" s="132">
        <v>31</v>
      </c>
      <c r="D334" s="179"/>
      <c r="E334" s="183"/>
      <c r="F334" s="187" t="s">
        <v>152</v>
      </c>
      <c r="G334" s="181"/>
      <c r="H334" s="181"/>
      <c r="I334" s="181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43</v>
      </c>
      <c r="C335" s="132">
        <v>30</v>
      </c>
      <c r="D335" s="179"/>
      <c r="E335" s="183"/>
      <c r="F335" s="187" t="s">
        <v>152</v>
      </c>
      <c r="G335" s="181"/>
      <c r="H335" s="181"/>
      <c r="I335" s="181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44</v>
      </c>
      <c r="C336" s="132">
        <v>31</v>
      </c>
      <c r="D336" s="179"/>
      <c r="E336" s="183"/>
      <c r="F336" s="187" t="s">
        <v>152</v>
      </c>
      <c r="G336" s="181"/>
      <c r="H336" s="181"/>
      <c r="I336" s="181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20</v>
      </c>
      <c r="C338" s="175" t="s">
        <v>185</v>
      </c>
      <c r="D338" s="176"/>
      <c r="E338" s="184"/>
      <c r="F338" s="187" t="s">
        <v>153</v>
      </c>
      <c r="G338" s="181"/>
      <c r="H338" s="181"/>
      <c r="I338" s="181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34</v>
      </c>
      <c r="C339" s="132">
        <v>28</v>
      </c>
      <c r="D339" s="179"/>
      <c r="E339" s="183"/>
      <c r="F339" s="187" t="s">
        <v>153</v>
      </c>
      <c r="G339" s="181"/>
      <c r="H339" s="181"/>
      <c r="I339" s="181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35</v>
      </c>
      <c r="C340" s="182" t="s">
        <v>185</v>
      </c>
      <c r="D340" s="179"/>
      <c r="E340" s="183"/>
      <c r="F340" s="187" t="s">
        <v>153</v>
      </c>
      <c r="G340" s="181"/>
      <c r="H340" s="181"/>
      <c r="I340" s="181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36</v>
      </c>
      <c r="C341" s="132">
        <v>30</v>
      </c>
      <c r="D341" s="179"/>
      <c r="E341" s="183"/>
      <c r="F341" s="187" t="s">
        <v>153</v>
      </c>
      <c r="G341" s="181"/>
      <c r="H341" s="181"/>
      <c r="I341" s="181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37</v>
      </c>
      <c r="C342" s="132">
        <v>31</v>
      </c>
      <c r="D342" s="179"/>
      <c r="E342" s="183"/>
      <c r="F342" s="187" t="s">
        <v>153</v>
      </c>
      <c r="G342" s="181"/>
      <c r="H342" s="181"/>
      <c r="I342" s="181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38</v>
      </c>
      <c r="C343" s="132">
        <v>30</v>
      </c>
      <c r="D343" s="179"/>
      <c r="E343" s="183"/>
      <c r="F343" s="187" t="s">
        <v>153</v>
      </c>
      <c r="G343" s="181"/>
      <c r="H343" s="181"/>
      <c r="I343" s="181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39</v>
      </c>
      <c r="C344" s="132">
        <v>31</v>
      </c>
      <c r="D344" s="179"/>
      <c r="E344" s="183"/>
      <c r="F344" s="187" t="s">
        <v>153</v>
      </c>
      <c r="G344" s="181"/>
      <c r="H344" s="181"/>
      <c r="I344" s="181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40</v>
      </c>
      <c r="C345" s="132">
        <v>31</v>
      </c>
      <c r="D345" s="179"/>
      <c r="E345" s="183"/>
      <c r="F345" s="187" t="s">
        <v>153</v>
      </c>
      <c r="G345" s="181"/>
      <c r="H345" s="181"/>
      <c r="I345" s="181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41</v>
      </c>
      <c r="C346" s="132">
        <v>30</v>
      </c>
      <c r="D346" s="179"/>
      <c r="E346" s="183"/>
      <c r="F346" s="187" t="s">
        <v>153</v>
      </c>
      <c r="G346" s="181"/>
      <c r="H346" s="181"/>
      <c r="I346" s="181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42</v>
      </c>
      <c r="C347" s="132">
        <v>31</v>
      </c>
      <c r="D347" s="179"/>
      <c r="E347" s="183"/>
      <c r="F347" s="187" t="s">
        <v>153</v>
      </c>
      <c r="G347" s="181"/>
      <c r="H347" s="181"/>
      <c r="I347" s="181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43</v>
      </c>
      <c r="C348" s="132">
        <v>30</v>
      </c>
      <c r="D348" s="179"/>
      <c r="E348" s="183"/>
      <c r="F348" s="187" t="s">
        <v>153</v>
      </c>
      <c r="G348" s="181"/>
      <c r="H348" s="181"/>
      <c r="I348" s="181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44</v>
      </c>
      <c r="C349" s="132">
        <v>31</v>
      </c>
      <c r="D349" s="179"/>
      <c r="E349" s="183"/>
      <c r="F349" s="187" t="s">
        <v>153</v>
      </c>
      <c r="G349" s="181"/>
      <c r="H349" s="181"/>
      <c r="I349" s="181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20</v>
      </c>
      <c r="C351" s="175" t="s">
        <v>185</v>
      </c>
      <c r="D351" s="176"/>
      <c r="E351" s="184"/>
      <c r="F351" s="187" t="s">
        <v>205</v>
      </c>
      <c r="G351" s="181"/>
      <c r="H351" s="181"/>
      <c r="I351" s="181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34</v>
      </c>
      <c r="C352" s="132">
        <v>28</v>
      </c>
      <c r="D352" s="179"/>
      <c r="E352" s="183"/>
      <c r="F352" s="187" t="s">
        <v>205</v>
      </c>
      <c r="G352" s="181"/>
      <c r="H352" s="181"/>
      <c r="I352" s="181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35</v>
      </c>
      <c r="C353" s="182" t="s">
        <v>185</v>
      </c>
      <c r="D353" s="179"/>
      <c r="E353" s="183"/>
      <c r="F353" s="187" t="s">
        <v>205</v>
      </c>
      <c r="G353" s="181"/>
      <c r="H353" s="181"/>
      <c r="I353" s="181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36</v>
      </c>
      <c r="C354" s="132">
        <v>30</v>
      </c>
      <c r="D354" s="179"/>
      <c r="E354" s="183"/>
      <c r="F354" s="187" t="s">
        <v>205</v>
      </c>
      <c r="G354" s="181"/>
      <c r="H354" s="181"/>
      <c r="I354" s="181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37</v>
      </c>
      <c r="C355" s="132">
        <v>31</v>
      </c>
      <c r="D355" s="179"/>
      <c r="E355" s="183"/>
      <c r="F355" s="187" t="s">
        <v>205</v>
      </c>
      <c r="G355" s="181"/>
      <c r="H355" s="181"/>
      <c r="I355" s="181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38</v>
      </c>
      <c r="C356" s="132">
        <v>30</v>
      </c>
      <c r="D356" s="179"/>
      <c r="E356" s="183"/>
      <c r="F356" s="187" t="s">
        <v>205</v>
      </c>
      <c r="G356" s="181"/>
      <c r="H356" s="181"/>
      <c r="I356" s="181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39</v>
      </c>
      <c r="C357" s="132">
        <v>31</v>
      </c>
      <c r="D357" s="179"/>
      <c r="E357" s="183"/>
      <c r="F357" s="187" t="s">
        <v>205</v>
      </c>
      <c r="G357" s="181"/>
      <c r="H357" s="181"/>
      <c r="I357" s="181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40</v>
      </c>
      <c r="C358" s="132">
        <v>31</v>
      </c>
      <c r="D358" s="179"/>
      <c r="E358" s="183"/>
      <c r="F358" s="187" t="s">
        <v>205</v>
      </c>
      <c r="G358" s="181"/>
      <c r="H358" s="181"/>
      <c r="I358" s="181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41</v>
      </c>
      <c r="C359" s="132">
        <v>30</v>
      </c>
      <c r="D359" s="179"/>
      <c r="E359" s="183"/>
      <c r="F359" s="187" t="s">
        <v>205</v>
      </c>
      <c r="G359" s="181"/>
      <c r="H359" s="181"/>
      <c r="I359" s="181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42</v>
      </c>
      <c r="C360" s="132">
        <v>31</v>
      </c>
      <c r="D360" s="179"/>
      <c r="E360" s="183"/>
      <c r="F360" s="187" t="s">
        <v>205</v>
      </c>
      <c r="G360" s="181"/>
      <c r="H360" s="181"/>
      <c r="I360" s="181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43</v>
      </c>
      <c r="C361" s="132">
        <v>30</v>
      </c>
      <c r="D361" s="179"/>
      <c r="E361" s="183"/>
      <c r="F361" s="187" t="s">
        <v>205</v>
      </c>
      <c r="G361" s="181"/>
      <c r="H361" s="181"/>
      <c r="I361" s="181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44</v>
      </c>
      <c r="C362" s="132">
        <v>31</v>
      </c>
      <c r="D362" s="179"/>
      <c r="E362" s="183"/>
      <c r="F362" s="187" t="s">
        <v>205</v>
      </c>
      <c r="G362" s="181"/>
      <c r="H362" s="181"/>
      <c r="I362" s="181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20</v>
      </c>
      <c r="C364" s="175" t="s">
        <v>185</v>
      </c>
      <c r="D364" s="176"/>
      <c r="E364" s="184"/>
      <c r="F364" s="187" t="s">
        <v>57</v>
      </c>
      <c r="G364" s="181"/>
      <c r="H364" s="181"/>
      <c r="I364" s="181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34</v>
      </c>
      <c r="C365" s="132">
        <v>28</v>
      </c>
      <c r="D365" s="179"/>
      <c r="E365" s="183"/>
      <c r="F365" s="187" t="s">
        <v>57</v>
      </c>
      <c r="G365" s="181"/>
      <c r="H365" s="181"/>
      <c r="I365" s="181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35</v>
      </c>
      <c r="C366" s="182" t="s">
        <v>185</v>
      </c>
      <c r="D366" s="179"/>
      <c r="E366" s="183"/>
      <c r="F366" s="187" t="s">
        <v>57</v>
      </c>
      <c r="G366" s="181"/>
      <c r="H366" s="181"/>
      <c r="I366" s="181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36</v>
      </c>
      <c r="C367" s="132">
        <v>30</v>
      </c>
      <c r="D367" s="179"/>
      <c r="E367" s="183"/>
      <c r="F367" s="187" t="s">
        <v>57</v>
      </c>
      <c r="G367" s="181"/>
      <c r="H367" s="181"/>
      <c r="I367" s="181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37</v>
      </c>
      <c r="C368" s="132">
        <v>31</v>
      </c>
      <c r="D368" s="179"/>
      <c r="E368" s="183"/>
      <c r="F368" s="187" t="s">
        <v>57</v>
      </c>
      <c r="G368" s="181"/>
      <c r="H368" s="181"/>
      <c r="I368" s="181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38</v>
      </c>
      <c r="C369" s="132">
        <v>30</v>
      </c>
      <c r="D369" s="179"/>
      <c r="E369" s="183"/>
      <c r="F369" s="187" t="s">
        <v>57</v>
      </c>
      <c r="G369" s="181"/>
      <c r="H369" s="181"/>
      <c r="I369" s="181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39</v>
      </c>
      <c r="C370" s="132">
        <v>31</v>
      </c>
      <c r="D370" s="179"/>
      <c r="E370" s="183"/>
      <c r="F370" s="187" t="s">
        <v>57</v>
      </c>
      <c r="G370" s="181"/>
      <c r="H370" s="181"/>
      <c r="I370" s="181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40</v>
      </c>
      <c r="C371" s="132">
        <v>31</v>
      </c>
      <c r="D371" s="179"/>
      <c r="E371" s="183"/>
      <c r="F371" s="187" t="s">
        <v>57</v>
      </c>
      <c r="G371" s="181"/>
      <c r="H371" s="181"/>
      <c r="I371" s="181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41</v>
      </c>
      <c r="C372" s="132">
        <v>30</v>
      </c>
      <c r="D372" s="179"/>
      <c r="E372" s="183"/>
      <c r="F372" s="187" t="s">
        <v>57</v>
      </c>
      <c r="G372" s="181"/>
      <c r="H372" s="181"/>
      <c r="I372" s="181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42</v>
      </c>
      <c r="C373" s="132">
        <v>31</v>
      </c>
      <c r="D373" s="179"/>
      <c r="E373" s="183"/>
      <c r="F373" s="187" t="s">
        <v>57</v>
      </c>
      <c r="G373" s="181"/>
      <c r="H373" s="181"/>
      <c r="I373" s="181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43</v>
      </c>
      <c r="C374" s="132">
        <v>30</v>
      </c>
      <c r="D374" s="179"/>
      <c r="E374" s="183"/>
      <c r="F374" s="187" t="s">
        <v>57</v>
      </c>
      <c r="G374" s="181"/>
      <c r="H374" s="181"/>
      <c r="I374" s="181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44</v>
      </c>
      <c r="C375" s="132">
        <v>31</v>
      </c>
      <c r="D375" s="179"/>
      <c r="E375" s="183"/>
      <c r="F375" s="187" t="s">
        <v>57</v>
      </c>
      <c r="G375" s="181"/>
      <c r="H375" s="181"/>
      <c r="I375" s="181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20</v>
      </c>
      <c r="C377" s="175" t="s">
        <v>185</v>
      </c>
      <c r="D377" s="176"/>
      <c r="E377" s="184"/>
      <c r="F377" s="187" t="s">
        <v>206</v>
      </c>
      <c r="G377" s="181"/>
      <c r="H377" s="181"/>
      <c r="I377" s="181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34</v>
      </c>
      <c r="C378" s="132">
        <v>28</v>
      </c>
      <c r="D378" s="179"/>
      <c r="E378" s="183"/>
      <c r="F378" s="187" t="s">
        <v>206</v>
      </c>
      <c r="G378" s="181"/>
      <c r="H378" s="181"/>
      <c r="I378" s="181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35</v>
      </c>
      <c r="C379" s="182" t="s">
        <v>185</v>
      </c>
      <c r="D379" s="179"/>
      <c r="E379" s="183"/>
      <c r="F379" s="187" t="s">
        <v>206</v>
      </c>
      <c r="G379" s="181"/>
      <c r="H379" s="181"/>
      <c r="I379" s="181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36</v>
      </c>
      <c r="C380" s="132">
        <v>30</v>
      </c>
      <c r="D380" s="179"/>
      <c r="E380" s="183"/>
      <c r="F380" s="187" t="s">
        <v>206</v>
      </c>
      <c r="G380" s="181"/>
      <c r="H380" s="181"/>
      <c r="I380" s="181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37</v>
      </c>
      <c r="C381" s="132">
        <v>31</v>
      </c>
      <c r="D381" s="179"/>
      <c r="E381" s="183"/>
      <c r="F381" s="187" t="s">
        <v>206</v>
      </c>
      <c r="G381" s="181"/>
      <c r="H381" s="181"/>
      <c r="I381" s="181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38</v>
      </c>
      <c r="C382" s="132">
        <v>30</v>
      </c>
      <c r="D382" s="179"/>
      <c r="E382" s="183"/>
      <c r="F382" s="187" t="s">
        <v>206</v>
      </c>
      <c r="G382" s="181"/>
      <c r="H382" s="181"/>
      <c r="I382" s="181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39</v>
      </c>
      <c r="C383" s="132">
        <v>31</v>
      </c>
      <c r="D383" s="179"/>
      <c r="E383" s="183"/>
      <c r="F383" s="187" t="s">
        <v>206</v>
      </c>
      <c r="G383" s="181"/>
      <c r="H383" s="181"/>
      <c r="I383" s="181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40</v>
      </c>
      <c r="C384" s="132">
        <v>31</v>
      </c>
      <c r="D384" s="179"/>
      <c r="E384" s="183"/>
      <c r="F384" s="187" t="s">
        <v>206</v>
      </c>
      <c r="G384" s="181"/>
      <c r="H384" s="181"/>
      <c r="I384" s="181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41</v>
      </c>
      <c r="C385" s="132">
        <v>30</v>
      </c>
      <c r="D385" s="179"/>
      <c r="E385" s="183"/>
      <c r="F385" s="187" t="s">
        <v>206</v>
      </c>
      <c r="G385" s="181"/>
      <c r="H385" s="181"/>
      <c r="I385" s="181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42</v>
      </c>
      <c r="C386" s="132">
        <v>31</v>
      </c>
      <c r="D386" s="179"/>
      <c r="E386" s="183"/>
      <c r="F386" s="187" t="s">
        <v>206</v>
      </c>
      <c r="G386" s="181"/>
      <c r="H386" s="181"/>
      <c r="I386" s="181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43</v>
      </c>
      <c r="C387" s="132">
        <v>30</v>
      </c>
      <c r="D387" s="179"/>
      <c r="E387" s="183"/>
      <c r="F387" s="187" t="s">
        <v>206</v>
      </c>
      <c r="G387" s="181"/>
      <c r="H387" s="181"/>
      <c r="I387" s="181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44</v>
      </c>
      <c r="C388" s="132">
        <v>31</v>
      </c>
      <c r="D388" s="179"/>
      <c r="E388" s="183"/>
      <c r="F388" s="187" t="s">
        <v>206</v>
      </c>
      <c r="G388" s="181"/>
      <c r="H388" s="181"/>
      <c r="I388" s="181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20</v>
      </c>
      <c r="C390" s="175" t="s">
        <v>185</v>
      </c>
      <c r="D390" s="176"/>
      <c r="E390" s="184"/>
      <c r="F390" s="187" t="s">
        <v>207</v>
      </c>
      <c r="G390" s="181"/>
      <c r="H390" s="181"/>
      <c r="I390" s="181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34</v>
      </c>
      <c r="C391" s="132">
        <v>28</v>
      </c>
      <c r="D391" s="179"/>
      <c r="E391" s="183"/>
      <c r="F391" s="187" t="s">
        <v>207</v>
      </c>
      <c r="G391" s="181"/>
      <c r="H391" s="181"/>
      <c r="I391" s="181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35</v>
      </c>
      <c r="C392" s="182" t="s">
        <v>185</v>
      </c>
      <c r="D392" s="179"/>
      <c r="E392" s="183"/>
      <c r="F392" s="187" t="s">
        <v>207</v>
      </c>
      <c r="G392" s="181"/>
      <c r="H392" s="181"/>
      <c r="I392" s="181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36</v>
      </c>
      <c r="C393" s="132">
        <v>30</v>
      </c>
      <c r="D393" s="179"/>
      <c r="E393" s="183"/>
      <c r="F393" s="187" t="s">
        <v>207</v>
      </c>
      <c r="G393" s="181"/>
      <c r="H393" s="181"/>
      <c r="I393" s="181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37</v>
      </c>
      <c r="C394" s="132">
        <v>31</v>
      </c>
      <c r="D394" s="179"/>
      <c r="E394" s="183"/>
      <c r="F394" s="187" t="s">
        <v>207</v>
      </c>
      <c r="G394" s="181"/>
      <c r="H394" s="181"/>
      <c r="I394" s="181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38</v>
      </c>
      <c r="C395" s="132">
        <v>30</v>
      </c>
      <c r="D395" s="179"/>
      <c r="E395" s="183"/>
      <c r="F395" s="187" t="s">
        <v>207</v>
      </c>
      <c r="G395" s="181"/>
      <c r="H395" s="181"/>
      <c r="I395" s="181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39</v>
      </c>
      <c r="C396" s="132">
        <v>31</v>
      </c>
      <c r="D396" s="179"/>
      <c r="E396" s="183"/>
      <c r="F396" s="187" t="s">
        <v>207</v>
      </c>
      <c r="G396" s="181"/>
      <c r="H396" s="181"/>
      <c r="I396" s="181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40</v>
      </c>
      <c r="C397" s="132">
        <v>31</v>
      </c>
      <c r="D397" s="179"/>
      <c r="E397" s="183"/>
      <c r="F397" s="187" t="s">
        <v>207</v>
      </c>
      <c r="G397" s="181"/>
      <c r="H397" s="181"/>
      <c r="I397" s="181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41</v>
      </c>
      <c r="C398" s="132">
        <v>30</v>
      </c>
      <c r="D398" s="179"/>
      <c r="E398" s="183"/>
      <c r="F398" s="187" t="s">
        <v>207</v>
      </c>
      <c r="G398" s="181"/>
      <c r="H398" s="181"/>
      <c r="I398" s="181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42</v>
      </c>
      <c r="C399" s="132">
        <v>31</v>
      </c>
      <c r="D399" s="179"/>
      <c r="E399" s="183"/>
      <c r="F399" s="187" t="s">
        <v>207</v>
      </c>
      <c r="G399" s="181"/>
      <c r="H399" s="181"/>
      <c r="I399" s="181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43</v>
      </c>
      <c r="C400" s="132">
        <v>30</v>
      </c>
      <c r="D400" s="179"/>
      <c r="E400" s="183"/>
      <c r="F400" s="187" t="s">
        <v>207</v>
      </c>
      <c r="G400" s="181"/>
      <c r="H400" s="181"/>
      <c r="I400" s="181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44</v>
      </c>
      <c r="C401" s="132">
        <v>31</v>
      </c>
      <c r="D401" s="179"/>
      <c r="E401" s="183"/>
      <c r="F401" s="187" t="s">
        <v>207</v>
      </c>
      <c r="G401" s="181"/>
      <c r="H401" s="181"/>
      <c r="I401" s="181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20</v>
      </c>
      <c r="C403" s="175" t="s">
        <v>185</v>
      </c>
      <c r="D403" s="176"/>
      <c r="E403" s="184"/>
      <c r="F403" s="187" t="s">
        <v>208</v>
      </c>
      <c r="G403" s="181"/>
      <c r="H403" s="181"/>
      <c r="I403" s="181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34</v>
      </c>
      <c r="C404" s="132">
        <v>28</v>
      </c>
      <c r="D404" s="179"/>
      <c r="E404" s="183"/>
      <c r="F404" s="187" t="s">
        <v>208</v>
      </c>
      <c r="G404" s="181"/>
      <c r="H404" s="181"/>
      <c r="I404" s="181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35</v>
      </c>
      <c r="C405" s="182" t="s">
        <v>185</v>
      </c>
      <c r="D405" s="179"/>
      <c r="E405" s="183"/>
      <c r="F405" s="187" t="s">
        <v>208</v>
      </c>
      <c r="G405" s="181"/>
      <c r="H405" s="181"/>
      <c r="I405" s="181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36</v>
      </c>
      <c r="C406" s="132">
        <v>30</v>
      </c>
      <c r="D406" s="179"/>
      <c r="E406" s="183"/>
      <c r="F406" s="187" t="s">
        <v>208</v>
      </c>
      <c r="G406" s="181"/>
      <c r="H406" s="181"/>
      <c r="I406" s="181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37</v>
      </c>
      <c r="C407" s="132">
        <v>31</v>
      </c>
      <c r="D407" s="179"/>
      <c r="E407" s="183"/>
      <c r="F407" s="187" t="s">
        <v>208</v>
      </c>
      <c r="G407" s="181"/>
      <c r="H407" s="181"/>
      <c r="I407" s="181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38</v>
      </c>
      <c r="C408" s="132">
        <v>30</v>
      </c>
      <c r="D408" s="179"/>
      <c r="E408" s="183"/>
      <c r="F408" s="187" t="s">
        <v>208</v>
      </c>
      <c r="G408" s="181"/>
      <c r="H408" s="181"/>
      <c r="I408" s="181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39</v>
      </c>
      <c r="C409" s="132">
        <v>31</v>
      </c>
      <c r="D409" s="179"/>
      <c r="E409" s="183"/>
      <c r="F409" s="187" t="s">
        <v>208</v>
      </c>
      <c r="G409" s="181"/>
      <c r="H409" s="181"/>
      <c r="I409" s="181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40</v>
      </c>
      <c r="C410" s="132">
        <v>31</v>
      </c>
      <c r="D410" s="179"/>
      <c r="E410" s="183"/>
      <c r="F410" s="187" t="s">
        <v>208</v>
      </c>
      <c r="G410" s="181"/>
      <c r="H410" s="181"/>
      <c r="I410" s="181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41</v>
      </c>
      <c r="C411" s="132">
        <v>30</v>
      </c>
      <c r="D411" s="179"/>
      <c r="E411" s="183"/>
      <c r="F411" s="187" t="s">
        <v>208</v>
      </c>
      <c r="G411" s="181"/>
      <c r="H411" s="181"/>
      <c r="I411" s="181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42</v>
      </c>
      <c r="C412" s="132">
        <v>31</v>
      </c>
      <c r="D412" s="179"/>
      <c r="E412" s="183"/>
      <c r="F412" s="187" t="s">
        <v>208</v>
      </c>
      <c r="G412" s="181"/>
      <c r="H412" s="181"/>
      <c r="I412" s="181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43</v>
      </c>
      <c r="C413" s="132">
        <v>30</v>
      </c>
      <c r="D413" s="179"/>
      <c r="E413" s="183"/>
      <c r="F413" s="187" t="s">
        <v>208</v>
      </c>
      <c r="G413" s="181"/>
      <c r="H413" s="181"/>
      <c r="I413" s="181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44</v>
      </c>
      <c r="C414" s="132">
        <v>31</v>
      </c>
      <c r="D414" s="179"/>
      <c r="E414" s="183"/>
      <c r="F414" s="187" t="s">
        <v>208</v>
      </c>
      <c r="G414" s="181"/>
      <c r="H414" s="181"/>
      <c r="I414" s="181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20</v>
      </c>
      <c r="C416" s="175" t="s">
        <v>185</v>
      </c>
      <c r="D416" s="176"/>
      <c r="E416" s="184"/>
      <c r="F416" s="187" t="s">
        <v>160</v>
      </c>
      <c r="G416" s="181"/>
      <c r="H416" s="181"/>
      <c r="I416" s="181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34</v>
      </c>
      <c r="C417" s="132">
        <v>28</v>
      </c>
      <c r="D417" s="179"/>
      <c r="E417" s="183"/>
      <c r="F417" s="187" t="s">
        <v>160</v>
      </c>
      <c r="G417" s="181"/>
      <c r="H417" s="181"/>
      <c r="I417" s="181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35</v>
      </c>
      <c r="C418" s="182" t="s">
        <v>185</v>
      </c>
      <c r="D418" s="179"/>
      <c r="E418" s="183"/>
      <c r="F418" s="187" t="s">
        <v>160</v>
      </c>
      <c r="G418" s="181"/>
      <c r="H418" s="181"/>
      <c r="I418" s="181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36</v>
      </c>
      <c r="C419" s="132">
        <v>30</v>
      </c>
      <c r="D419" s="179"/>
      <c r="E419" s="183"/>
      <c r="F419" s="187" t="s">
        <v>160</v>
      </c>
      <c r="G419" s="181"/>
      <c r="H419" s="181"/>
      <c r="I419" s="181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37</v>
      </c>
      <c r="C420" s="132">
        <v>31</v>
      </c>
      <c r="D420" s="179"/>
      <c r="E420" s="183"/>
      <c r="F420" s="187" t="s">
        <v>160</v>
      </c>
      <c r="G420" s="181"/>
      <c r="H420" s="181"/>
      <c r="I420" s="181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38</v>
      </c>
      <c r="C421" s="132">
        <v>30</v>
      </c>
      <c r="D421" s="179"/>
      <c r="E421" s="183"/>
      <c r="F421" s="187" t="s">
        <v>160</v>
      </c>
      <c r="G421" s="181"/>
      <c r="H421" s="181"/>
      <c r="I421" s="181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39</v>
      </c>
      <c r="C422" s="132">
        <v>31</v>
      </c>
      <c r="D422" s="179"/>
      <c r="E422" s="183"/>
      <c r="F422" s="187" t="s">
        <v>160</v>
      </c>
      <c r="G422" s="181"/>
      <c r="H422" s="181"/>
      <c r="I422" s="181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40</v>
      </c>
      <c r="C423" s="132">
        <v>31</v>
      </c>
      <c r="D423" s="179"/>
      <c r="E423" s="183"/>
      <c r="F423" s="187" t="s">
        <v>160</v>
      </c>
      <c r="G423" s="181"/>
      <c r="H423" s="181"/>
      <c r="I423" s="181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41</v>
      </c>
      <c r="C424" s="132">
        <v>30</v>
      </c>
      <c r="D424" s="179"/>
      <c r="E424" s="183"/>
      <c r="F424" s="187" t="s">
        <v>160</v>
      </c>
      <c r="G424" s="181"/>
      <c r="H424" s="181"/>
      <c r="I424" s="181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42</v>
      </c>
      <c r="C425" s="132">
        <v>31</v>
      </c>
      <c r="D425" s="179"/>
      <c r="E425" s="183"/>
      <c r="F425" s="187" t="s">
        <v>160</v>
      </c>
      <c r="G425" s="181"/>
      <c r="H425" s="181"/>
      <c r="I425" s="181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43</v>
      </c>
      <c r="C426" s="132">
        <v>30</v>
      </c>
      <c r="D426" s="179"/>
      <c r="E426" s="183"/>
      <c r="F426" s="187" t="s">
        <v>160</v>
      </c>
      <c r="G426" s="181"/>
      <c r="H426" s="181"/>
      <c r="I426" s="181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44</v>
      </c>
      <c r="C427" s="132">
        <v>31</v>
      </c>
      <c r="D427" s="179"/>
      <c r="E427" s="183"/>
      <c r="F427" s="187" t="s">
        <v>160</v>
      </c>
      <c r="G427" s="181"/>
      <c r="H427" s="181"/>
      <c r="I427" s="181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20</v>
      </c>
      <c r="C429" s="175" t="s">
        <v>185</v>
      </c>
      <c r="D429" s="176"/>
      <c r="E429" s="184"/>
      <c r="F429" s="187" t="s">
        <v>161</v>
      </c>
      <c r="G429" s="181"/>
      <c r="H429" s="181"/>
      <c r="I429" s="181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34</v>
      </c>
      <c r="C430" s="132">
        <v>28</v>
      </c>
      <c r="D430" s="179"/>
      <c r="E430" s="183"/>
      <c r="F430" s="187" t="s">
        <v>161</v>
      </c>
      <c r="G430" s="181"/>
      <c r="H430" s="181"/>
      <c r="I430" s="181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35</v>
      </c>
      <c r="C431" s="182" t="s">
        <v>185</v>
      </c>
      <c r="D431" s="179"/>
      <c r="E431" s="183"/>
      <c r="F431" s="187" t="s">
        <v>161</v>
      </c>
      <c r="G431" s="181"/>
      <c r="H431" s="181"/>
      <c r="I431" s="181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36</v>
      </c>
      <c r="C432" s="132">
        <v>30</v>
      </c>
      <c r="D432" s="179"/>
      <c r="E432" s="183"/>
      <c r="F432" s="187" t="s">
        <v>161</v>
      </c>
      <c r="G432" s="181"/>
      <c r="H432" s="181"/>
      <c r="I432" s="181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37</v>
      </c>
      <c r="C433" s="132">
        <v>31</v>
      </c>
      <c r="D433" s="179"/>
      <c r="E433" s="183"/>
      <c r="F433" s="187" t="s">
        <v>161</v>
      </c>
      <c r="G433" s="181"/>
      <c r="H433" s="181"/>
      <c r="I433" s="181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38</v>
      </c>
      <c r="C434" s="132">
        <v>30</v>
      </c>
      <c r="D434" s="179"/>
      <c r="E434" s="183"/>
      <c r="F434" s="187" t="s">
        <v>161</v>
      </c>
      <c r="G434" s="181"/>
      <c r="H434" s="181"/>
      <c r="I434" s="181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39</v>
      </c>
      <c r="C435" s="132">
        <v>31</v>
      </c>
      <c r="D435" s="179"/>
      <c r="E435" s="183"/>
      <c r="F435" s="187" t="s">
        <v>161</v>
      </c>
      <c r="G435" s="181"/>
      <c r="H435" s="181"/>
      <c r="I435" s="181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40</v>
      </c>
      <c r="C436" s="132">
        <v>31</v>
      </c>
      <c r="D436" s="179"/>
      <c r="E436" s="183"/>
      <c r="F436" s="187" t="s">
        <v>161</v>
      </c>
      <c r="G436" s="181"/>
      <c r="H436" s="181"/>
      <c r="I436" s="181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41</v>
      </c>
      <c r="C437" s="132">
        <v>30</v>
      </c>
      <c r="D437" s="179"/>
      <c r="E437" s="183"/>
      <c r="F437" s="187" t="s">
        <v>161</v>
      </c>
      <c r="G437" s="181"/>
      <c r="H437" s="181"/>
      <c r="I437" s="181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42</v>
      </c>
      <c r="C438" s="132">
        <v>31</v>
      </c>
      <c r="D438" s="179"/>
      <c r="E438" s="183"/>
      <c r="F438" s="187" t="s">
        <v>161</v>
      </c>
      <c r="G438" s="181"/>
      <c r="H438" s="181"/>
      <c r="I438" s="181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43</v>
      </c>
      <c r="C439" s="132">
        <v>30</v>
      </c>
      <c r="D439" s="179"/>
      <c r="E439" s="183"/>
      <c r="F439" s="187" t="s">
        <v>161</v>
      </c>
      <c r="G439" s="181"/>
      <c r="H439" s="181"/>
      <c r="I439" s="181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44</v>
      </c>
      <c r="C440" s="132">
        <v>31</v>
      </c>
      <c r="D440" s="179"/>
      <c r="E440" s="183"/>
      <c r="F440" s="187" t="s">
        <v>161</v>
      </c>
      <c r="G440" s="181"/>
      <c r="H440" s="181"/>
      <c r="I440" s="181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20</v>
      </c>
      <c r="C442" s="175" t="s">
        <v>185</v>
      </c>
      <c r="D442" s="176"/>
      <c r="E442" s="184"/>
      <c r="F442" s="187" t="s">
        <v>209</v>
      </c>
      <c r="G442" s="181"/>
      <c r="H442" s="181"/>
      <c r="I442" s="181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34</v>
      </c>
      <c r="C443" s="132">
        <v>28</v>
      </c>
      <c r="D443" s="179"/>
      <c r="E443" s="183"/>
      <c r="F443" s="187" t="s">
        <v>209</v>
      </c>
      <c r="G443" s="181"/>
      <c r="H443" s="181"/>
      <c r="I443" s="181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35</v>
      </c>
      <c r="C444" s="182" t="s">
        <v>185</v>
      </c>
      <c r="D444" s="179"/>
      <c r="E444" s="183"/>
      <c r="F444" s="187" t="s">
        <v>209</v>
      </c>
      <c r="G444" s="181"/>
      <c r="H444" s="181"/>
      <c r="I444" s="181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36</v>
      </c>
      <c r="C445" s="132">
        <v>30</v>
      </c>
      <c r="D445" s="179"/>
      <c r="E445" s="183"/>
      <c r="F445" s="187" t="s">
        <v>209</v>
      </c>
      <c r="G445" s="181"/>
      <c r="H445" s="181"/>
      <c r="I445" s="181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37</v>
      </c>
      <c r="C446" s="132">
        <v>31</v>
      </c>
      <c r="D446" s="179"/>
      <c r="E446" s="183"/>
      <c r="F446" s="187" t="s">
        <v>209</v>
      </c>
      <c r="G446" s="181"/>
      <c r="H446" s="181"/>
      <c r="I446" s="181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38</v>
      </c>
      <c r="C447" s="132">
        <v>30</v>
      </c>
      <c r="D447" s="179"/>
      <c r="E447" s="183"/>
      <c r="F447" s="187" t="s">
        <v>209</v>
      </c>
      <c r="G447" s="181"/>
      <c r="H447" s="181"/>
      <c r="I447" s="181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39</v>
      </c>
      <c r="C448" s="132">
        <v>31</v>
      </c>
      <c r="D448" s="179"/>
      <c r="E448" s="183"/>
      <c r="F448" s="187" t="s">
        <v>209</v>
      </c>
      <c r="G448" s="181"/>
      <c r="H448" s="181"/>
      <c r="I448" s="181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40</v>
      </c>
      <c r="C449" s="132">
        <v>31</v>
      </c>
      <c r="D449" s="179"/>
      <c r="E449" s="183"/>
      <c r="F449" s="187" t="s">
        <v>209</v>
      </c>
      <c r="G449" s="181"/>
      <c r="H449" s="181"/>
      <c r="I449" s="181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41</v>
      </c>
      <c r="C450" s="132">
        <v>30</v>
      </c>
      <c r="D450" s="179"/>
      <c r="E450" s="183"/>
      <c r="F450" s="187" t="s">
        <v>209</v>
      </c>
      <c r="G450" s="181"/>
      <c r="H450" s="181"/>
      <c r="I450" s="181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42</v>
      </c>
      <c r="C451" s="132">
        <v>31</v>
      </c>
      <c r="D451" s="179"/>
      <c r="E451" s="183"/>
      <c r="F451" s="187" t="s">
        <v>209</v>
      </c>
      <c r="G451" s="181"/>
      <c r="H451" s="181"/>
      <c r="I451" s="181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43</v>
      </c>
      <c r="C452" s="132">
        <v>30</v>
      </c>
      <c r="D452" s="179"/>
      <c r="E452" s="183"/>
      <c r="F452" s="187" t="s">
        <v>209</v>
      </c>
      <c r="G452" s="181"/>
      <c r="H452" s="181"/>
      <c r="I452" s="181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44</v>
      </c>
      <c r="C453" s="132">
        <v>31</v>
      </c>
      <c r="D453" s="179"/>
      <c r="E453" s="183"/>
      <c r="F453" s="187" t="s">
        <v>209</v>
      </c>
      <c r="G453" s="181"/>
      <c r="H453" s="181"/>
      <c r="I453" s="181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20</v>
      </c>
      <c r="C455" s="175" t="s">
        <v>185</v>
      </c>
      <c r="D455" s="176"/>
      <c r="E455" s="184"/>
      <c r="F455" s="187" t="s">
        <v>210</v>
      </c>
      <c r="G455" s="181"/>
      <c r="H455" s="181"/>
      <c r="I455" s="181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34</v>
      </c>
      <c r="C456" s="132">
        <v>28</v>
      </c>
      <c r="D456" s="179"/>
      <c r="E456" s="183"/>
      <c r="F456" s="187" t="s">
        <v>210</v>
      </c>
      <c r="G456" s="181"/>
      <c r="H456" s="181"/>
      <c r="I456" s="181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35</v>
      </c>
      <c r="C457" s="182" t="s">
        <v>185</v>
      </c>
      <c r="D457" s="179"/>
      <c r="E457" s="183"/>
      <c r="F457" s="187" t="s">
        <v>210</v>
      </c>
      <c r="G457" s="181"/>
      <c r="H457" s="181"/>
      <c r="I457" s="181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36</v>
      </c>
      <c r="C458" s="132">
        <v>30</v>
      </c>
      <c r="D458" s="179"/>
      <c r="E458" s="183"/>
      <c r="F458" s="187" t="s">
        <v>210</v>
      </c>
      <c r="G458" s="181"/>
      <c r="H458" s="181"/>
      <c r="I458" s="181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37</v>
      </c>
      <c r="C459" s="132">
        <v>31</v>
      </c>
      <c r="D459" s="179"/>
      <c r="E459" s="183"/>
      <c r="F459" s="187" t="s">
        <v>210</v>
      </c>
      <c r="G459" s="181"/>
      <c r="H459" s="181"/>
      <c r="I459" s="181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38</v>
      </c>
      <c r="C460" s="132">
        <v>30</v>
      </c>
      <c r="D460" s="179"/>
      <c r="E460" s="183"/>
      <c r="F460" s="187" t="s">
        <v>210</v>
      </c>
      <c r="G460" s="181"/>
      <c r="H460" s="181"/>
      <c r="I460" s="181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39</v>
      </c>
      <c r="C461" s="132">
        <v>31</v>
      </c>
      <c r="D461" s="179"/>
      <c r="E461" s="183"/>
      <c r="F461" s="187" t="s">
        <v>210</v>
      </c>
      <c r="G461" s="181"/>
      <c r="H461" s="181"/>
      <c r="I461" s="181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40</v>
      </c>
      <c r="C462" s="132">
        <v>31</v>
      </c>
      <c r="D462" s="179"/>
      <c r="E462" s="183"/>
      <c r="F462" s="187" t="s">
        <v>210</v>
      </c>
      <c r="G462" s="181"/>
      <c r="H462" s="181"/>
      <c r="I462" s="181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41</v>
      </c>
      <c r="C463" s="132">
        <v>30</v>
      </c>
      <c r="D463" s="179"/>
      <c r="E463" s="183"/>
      <c r="F463" s="187" t="s">
        <v>210</v>
      </c>
      <c r="G463" s="181"/>
      <c r="H463" s="181"/>
      <c r="I463" s="181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42</v>
      </c>
      <c r="C464" s="132">
        <v>31</v>
      </c>
      <c r="D464" s="179"/>
      <c r="E464" s="183"/>
      <c r="F464" s="187" t="s">
        <v>210</v>
      </c>
      <c r="G464" s="181"/>
      <c r="H464" s="181"/>
      <c r="I464" s="181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43</v>
      </c>
      <c r="C465" s="132">
        <v>30</v>
      </c>
      <c r="D465" s="179"/>
      <c r="E465" s="183"/>
      <c r="F465" s="187" t="s">
        <v>210</v>
      </c>
      <c r="G465" s="181"/>
      <c r="H465" s="181"/>
      <c r="I465" s="181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44</v>
      </c>
      <c r="C466" s="132">
        <v>31</v>
      </c>
      <c r="D466" s="179"/>
      <c r="E466" s="183"/>
      <c r="F466" s="187" t="s">
        <v>210</v>
      </c>
      <c r="G466" s="181"/>
      <c r="H466" s="181"/>
      <c r="I466" s="181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20</v>
      </c>
      <c r="C468" s="175" t="s">
        <v>185</v>
      </c>
      <c r="D468" s="176"/>
      <c r="E468" s="184"/>
      <c r="F468" s="187" t="s">
        <v>211</v>
      </c>
      <c r="G468" s="181"/>
      <c r="H468" s="181"/>
      <c r="I468" s="181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34</v>
      </c>
      <c r="C469" s="132">
        <v>28</v>
      </c>
      <c r="D469" s="179"/>
      <c r="E469" s="183"/>
      <c r="F469" s="187" t="s">
        <v>211</v>
      </c>
      <c r="G469" s="181"/>
      <c r="H469" s="181"/>
      <c r="I469" s="181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35</v>
      </c>
      <c r="C470" s="182" t="s">
        <v>185</v>
      </c>
      <c r="D470" s="179"/>
      <c r="E470" s="183"/>
      <c r="F470" s="187" t="s">
        <v>211</v>
      </c>
      <c r="G470" s="181"/>
      <c r="H470" s="181"/>
      <c r="I470" s="181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36</v>
      </c>
      <c r="C471" s="132">
        <v>30</v>
      </c>
      <c r="D471" s="179"/>
      <c r="E471" s="183"/>
      <c r="F471" s="187" t="s">
        <v>211</v>
      </c>
      <c r="G471" s="181"/>
      <c r="H471" s="181"/>
      <c r="I471" s="181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37</v>
      </c>
      <c r="C472" s="132">
        <v>31</v>
      </c>
      <c r="D472" s="179"/>
      <c r="E472" s="183"/>
      <c r="F472" s="187" t="s">
        <v>211</v>
      </c>
      <c r="G472" s="181"/>
      <c r="H472" s="181"/>
      <c r="I472" s="181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38</v>
      </c>
      <c r="C473" s="132">
        <v>30</v>
      </c>
      <c r="D473" s="179"/>
      <c r="E473" s="183"/>
      <c r="F473" s="187" t="s">
        <v>211</v>
      </c>
      <c r="G473" s="181"/>
      <c r="H473" s="181"/>
      <c r="I473" s="181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39</v>
      </c>
      <c r="C474" s="132">
        <v>31</v>
      </c>
      <c r="D474" s="179"/>
      <c r="E474" s="183"/>
      <c r="F474" s="187" t="s">
        <v>211</v>
      </c>
      <c r="G474" s="181"/>
      <c r="H474" s="181"/>
      <c r="I474" s="181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40</v>
      </c>
      <c r="C475" s="132">
        <v>31</v>
      </c>
      <c r="D475" s="179"/>
      <c r="E475" s="183"/>
      <c r="F475" s="187" t="s">
        <v>211</v>
      </c>
      <c r="G475" s="181"/>
      <c r="H475" s="181"/>
      <c r="I475" s="181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41</v>
      </c>
      <c r="C476" s="132">
        <v>30</v>
      </c>
      <c r="D476" s="179"/>
      <c r="E476" s="183"/>
      <c r="F476" s="187" t="s">
        <v>211</v>
      </c>
      <c r="G476" s="181"/>
      <c r="H476" s="181"/>
      <c r="I476" s="181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42</v>
      </c>
      <c r="C477" s="132">
        <v>31</v>
      </c>
      <c r="D477" s="179"/>
      <c r="E477" s="183"/>
      <c r="F477" s="187" t="s">
        <v>211</v>
      </c>
      <c r="G477" s="181"/>
      <c r="H477" s="181"/>
      <c r="I477" s="181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43</v>
      </c>
      <c r="C478" s="132">
        <v>30</v>
      </c>
      <c r="D478" s="179"/>
      <c r="E478" s="183"/>
      <c r="F478" s="187" t="s">
        <v>211</v>
      </c>
      <c r="G478" s="181"/>
      <c r="H478" s="181"/>
      <c r="I478" s="181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44</v>
      </c>
      <c r="C479" s="132">
        <v>31</v>
      </c>
      <c r="D479" s="179"/>
      <c r="E479" s="183"/>
      <c r="F479" s="187" t="s">
        <v>211</v>
      </c>
      <c r="G479" s="181"/>
      <c r="H479" s="181"/>
      <c r="I479" s="181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20</v>
      </c>
      <c r="C481" s="175" t="s">
        <v>185</v>
      </c>
      <c r="D481" s="176"/>
      <c r="E481" s="184"/>
      <c r="F481" s="187" t="s">
        <v>212</v>
      </c>
      <c r="G481" s="181"/>
      <c r="H481" s="181"/>
      <c r="I481" s="181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34</v>
      </c>
      <c r="C482" s="132">
        <v>28</v>
      </c>
      <c r="D482" s="179"/>
      <c r="E482" s="183"/>
      <c r="F482" s="187" t="s">
        <v>212</v>
      </c>
      <c r="G482" s="181"/>
      <c r="H482" s="181"/>
      <c r="I482" s="181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35</v>
      </c>
      <c r="C483" s="182" t="s">
        <v>185</v>
      </c>
      <c r="D483" s="179"/>
      <c r="E483" s="183"/>
      <c r="F483" s="187" t="s">
        <v>212</v>
      </c>
      <c r="G483" s="181"/>
      <c r="H483" s="181"/>
      <c r="I483" s="181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36</v>
      </c>
      <c r="C484" s="132">
        <v>30</v>
      </c>
      <c r="D484" s="179"/>
      <c r="E484" s="183"/>
      <c r="F484" s="187" t="s">
        <v>212</v>
      </c>
      <c r="G484" s="181"/>
      <c r="H484" s="181"/>
      <c r="I484" s="181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37</v>
      </c>
      <c r="C485" s="132">
        <v>31</v>
      </c>
      <c r="D485" s="179"/>
      <c r="E485" s="183"/>
      <c r="F485" s="187" t="s">
        <v>212</v>
      </c>
      <c r="G485" s="181"/>
      <c r="H485" s="181"/>
      <c r="I485" s="181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38</v>
      </c>
      <c r="C486" s="132">
        <v>30</v>
      </c>
      <c r="D486" s="179"/>
      <c r="E486" s="183"/>
      <c r="F486" s="187" t="s">
        <v>212</v>
      </c>
      <c r="G486" s="181"/>
      <c r="H486" s="181"/>
      <c r="I486" s="181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39</v>
      </c>
      <c r="C487" s="132">
        <v>31</v>
      </c>
      <c r="D487" s="179"/>
      <c r="E487" s="183"/>
      <c r="F487" s="187" t="s">
        <v>212</v>
      </c>
      <c r="G487" s="181"/>
      <c r="H487" s="181"/>
      <c r="I487" s="181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40</v>
      </c>
      <c r="C488" s="132">
        <v>31</v>
      </c>
      <c r="D488" s="179"/>
      <c r="E488" s="183"/>
      <c r="F488" s="187" t="s">
        <v>212</v>
      </c>
      <c r="G488" s="181"/>
      <c r="H488" s="181"/>
      <c r="I488" s="181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41</v>
      </c>
      <c r="C489" s="132">
        <v>30</v>
      </c>
      <c r="D489" s="179"/>
      <c r="E489" s="183"/>
      <c r="F489" s="187" t="s">
        <v>212</v>
      </c>
      <c r="G489" s="181"/>
      <c r="H489" s="181"/>
      <c r="I489" s="181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42</v>
      </c>
      <c r="C490" s="132">
        <v>31</v>
      </c>
      <c r="D490" s="179"/>
      <c r="E490" s="183"/>
      <c r="F490" s="187" t="s">
        <v>212</v>
      </c>
      <c r="G490" s="181"/>
      <c r="H490" s="181"/>
      <c r="I490" s="181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43</v>
      </c>
      <c r="C491" s="132">
        <v>30</v>
      </c>
      <c r="D491" s="179"/>
      <c r="E491" s="183"/>
      <c r="F491" s="187" t="s">
        <v>212</v>
      </c>
      <c r="G491" s="181"/>
      <c r="H491" s="181"/>
      <c r="I491" s="181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44</v>
      </c>
      <c r="C492" s="132">
        <v>31</v>
      </c>
      <c r="D492" s="179"/>
      <c r="E492" s="183"/>
      <c r="F492" s="187" t="s">
        <v>212</v>
      </c>
      <c r="G492" s="181"/>
      <c r="H492" s="181"/>
      <c r="I492" s="181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20</v>
      </c>
      <c r="C494" s="175" t="s">
        <v>185</v>
      </c>
      <c r="D494" s="176"/>
      <c r="E494" s="184"/>
      <c r="F494" s="187" t="s">
        <v>213</v>
      </c>
      <c r="G494" s="181"/>
      <c r="H494" s="181"/>
      <c r="I494" s="181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34</v>
      </c>
      <c r="C495" s="132">
        <v>28</v>
      </c>
      <c r="D495" s="179"/>
      <c r="E495" s="183"/>
      <c r="F495" s="187" t="s">
        <v>213</v>
      </c>
      <c r="G495" s="181"/>
      <c r="H495" s="181"/>
      <c r="I495" s="181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35</v>
      </c>
      <c r="C496" s="182" t="s">
        <v>185</v>
      </c>
      <c r="D496" s="179"/>
      <c r="E496" s="183"/>
      <c r="F496" s="187" t="s">
        <v>213</v>
      </c>
      <c r="G496" s="181"/>
      <c r="H496" s="181"/>
      <c r="I496" s="181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36</v>
      </c>
      <c r="C497" s="132">
        <v>30</v>
      </c>
      <c r="D497" s="179"/>
      <c r="E497" s="183"/>
      <c r="F497" s="187" t="s">
        <v>213</v>
      </c>
      <c r="G497" s="181"/>
      <c r="H497" s="181"/>
      <c r="I497" s="181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37</v>
      </c>
      <c r="C498" s="132">
        <v>31</v>
      </c>
      <c r="D498" s="179"/>
      <c r="E498" s="183"/>
      <c r="F498" s="187" t="s">
        <v>213</v>
      </c>
      <c r="G498" s="181"/>
      <c r="H498" s="181"/>
      <c r="I498" s="181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38</v>
      </c>
      <c r="C499" s="132">
        <v>30</v>
      </c>
      <c r="D499" s="179"/>
      <c r="E499" s="183"/>
      <c r="F499" s="187" t="s">
        <v>213</v>
      </c>
      <c r="G499" s="181"/>
      <c r="H499" s="181"/>
      <c r="I499" s="181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39</v>
      </c>
      <c r="C500" s="132">
        <v>31</v>
      </c>
      <c r="D500" s="179"/>
      <c r="E500" s="183"/>
      <c r="F500" s="187" t="s">
        <v>213</v>
      </c>
      <c r="G500" s="181"/>
      <c r="H500" s="181"/>
      <c r="I500" s="181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40</v>
      </c>
      <c r="C501" s="132">
        <v>31</v>
      </c>
      <c r="D501" s="179"/>
      <c r="E501" s="183"/>
      <c r="F501" s="187" t="s">
        <v>213</v>
      </c>
      <c r="G501" s="181"/>
      <c r="H501" s="181"/>
      <c r="I501" s="181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41</v>
      </c>
      <c r="C502" s="132">
        <v>30</v>
      </c>
      <c r="D502" s="179"/>
      <c r="E502" s="183"/>
      <c r="F502" s="187" t="s">
        <v>213</v>
      </c>
      <c r="G502" s="181"/>
      <c r="H502" s="181"/>
      <c r="I502" s="181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42</v>
      </c>
      <c r="C503" s="132">
        <v>31</v>
      </c>
      <c r="D503" s="179"/>
      <c r="E503" s="183"/>
      <c r="F503" s="187" t="s">
        <v>213</v>
      </c>
      <c r="G503" s="181"/>
      <c r="H503" s="181"/>
      <c r="I503" s="181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43</v>
      </c>
      <c r="C504" s="132">
        <v>30</v>
      </c>
      <c r="D504" s="179"/>
      <c r="E504" s="183"/>
      <c r="F504" s="187" t="s">
        <v>213</v>
      </c>
      <c r="G504" s="181"/>
      <c r="H504" s="181"/>
      <c r="I504" s="181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44</v>
      </c>
      <c r="C505" s="132">
        <v>31</v>
      </c>
      <c r="D505" s="179"/>
      <c r="E505" s="183"/>
      <c r="F505" s="187" t="s">
        <v>213</v>
      </c>
      <c r="G505" s="181"/>
      <c r="H505" s="181"/>
      <c r="I505" s="181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20</v>
      </c>
      <c r="C507" s="175" t="s">
        <v>185</v>
      </c>
      <c r="D507" s="176"/>
      <c r="E507" s="184"/>
      <c r="F507" s="187" t="s">
        <v>214</v>
      </c>
      <c r="G507" s="181"/>
      <c r="H507" s="181"/>
      <c r="I507" s="181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34</v>
      </c>
      <c r="C508" s="132">
        <v>28</v>
      </c>
      <c r="D508" s="179"/>
      <c r="E508" s="183"/>
      <c r="F508" s="187" t="s">
        <v>214</v>
      </c>
      <c r="G508" s="181"/>
      <c r="H508" s="181"/>
      <c r="I508" s="181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35</v>
      </c>
      <c r="C509" s="182" t="s">
        <v>185</v>
      </c>
      <c r="D509" s="179"/>
      <c r="E509" s="183"/>
      <c r="F509" s="187" t="s">
        <v>214</v>
      </c>
      <c r="G509" s="181"/>
      <c r="H509" s="181"/>
      <c r="I509" s="181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36</v>
      </c>
      <c r="C510" s="132">
        <v>30</v>
      </c>
      <c r="D510" s="179"/>
      <c r="E510" s="183"/>
      <c r="F510" s="187" t="s">
        <v>214</v>
      </c>
      <c r="G510" s="181"/>
      <c r="H510" s="181"/>
      <c r="I510" s="181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37</v>
      </c>
      <c r="C511" s="132">
        <v>31</v>
      </c>
      <c r="D511" s="179"/>
      <c r="E511" s="183"/>
      <c r="F511" s="187" t="s">
        <v>214</v>
      </c>
      <c r="G511" s="181"/>
      <c r="H511" s="181"/>
      <c r="I511" s="181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38</v>
      </c>
      <c r="C512" s="132">
        <v>30</v>
      </c>
      <c r="D512" s="179"/>
      <c r="E512" s="183"/>
      <c r="F512" s="187" t="s">
        <v>214</v>
      </c>
      <c r="G512" s="181"/>
      <c r="H512" s="181"/>
      <c r="I512" s="181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39</v>
      </c>
      <c r="C513" s="132">
        <v>31</v>
      </c>
      <c r="D513" s="179"/>
      <c r="E513" s="183"/>
      <c r="F513" s="187" t="s">
        <v>214</v>
      </c>
      <c r="G513" s="181"/>
      <c r="H513" s="181"/>
      <c r="I513" s="181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40</v>
      </c>
      <c r="C514" s="132">
        <v>31</v>
      </c>
      <c r="D514" s="179"/>
      <c r="E514" s="183"/>
      <c r="F514" s="187" t="s">
        <v>214</v>
      </c>
      <c r="G514" s="181"/>
      <c r="H514" s="181"/>
      <c r="I514" s="181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41</v>
      </c>
      <c r="C515" s="132">
        <v>30</v>
      </c>
      <c r="D515" s="179"/>
      <c r="E515" s="183"/>
      <c r="F515" s="187" t="s">
        <v>214</v>
      </c>
      <c r="G515" s="181"/>
      <c r="H515" s="181"/>
      <c r="I515" s="181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42</v>
      </c>
      <c r="C516" s="132">
        <v>31</v>
      </c>
      <c r="D516" s="179"/>
      <c r="E516" s="183"/>
      <c r="F516" s="187" t="s">
        <v>214</v>
      </c>
      <c r="G516" s="181"/>
      <c r="H516" s="181"/>
      <c r="I516" s="181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43</v>
      </c>
      <c r="C517" s="132">
        <v>30</v>
      </c>
      <c r="D517" s="179"/>
      <c r="E517" s="183"/>
      <c r="F517" s="187" t="s">
        <v>214</v>
      </c>
      <c r="G517" s="181"/>
      <c r="H517" s="181"/>
      <c r="I517" s="181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44</v>
      </c>
      <c r="C518" s="132">
        <v>31</v>
      </c>
      <c r="D518" s="179"/>
      <c r="E518" s="183"/>
      <c r="F518" s="187" t="s">
        <v>214</v>
      </c>
      <c r="G518" s="181"/>
      <c r="H518" s="181"/>
      <c r="I518" s="181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20</v>
      </c>
      <c r="C520" s="175" t="s">
        <v>185</v>
      </c>
      <c r="D520" s="176"/>
      <c r="E520" s="184"/>
      <c r="F520" s="187" t="s">
        <v>30</v>
      </c>
      <c r="G520" s="181"/>
      <c r="H520" s="181"/>
      <c r="I520" s="181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34</v>
      </c>
      <c r="C521" s="132">
        <v>28</v>
      </c>
      <c r="D521" s="179"/>
      <c r="E521" s="183"/>
      <c r="F521" s="187" t="s">
        <v>30</v>
      </c>
      <c r="G521" s="181"/>
      <c r="H521" s="181"/>
      <c r="I521" s="181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35</v>
      </c>
      <c r="C522" s="182" t="s">
        <v>185</v>
      </c>
      <c r="D522" s="179"/>
      <c r="E522" s="183"/>
      <c r="F522" s="187" t="s">
        <v>30</v>
      </c>
      <c r="G522" s="181"/>
      <c r="H522" s="181"/>
      <c r="I522" s="181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36</v>
      </c>
      <c r="C523" s="132">
        <v>30</v>
      </c>
      <c r="D523" s="179"/>
      <c r="E523" s="183"/>
      <c r="F523" s="187" t="s">
        <v>30</v>
      </c>
      <c r="G523" s="181"/>
      <c r="H523" s="181"/>
      <c r="I523" s="181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37</v>
      </c>
      <c r="C524" s="132">
        <v>31</v>
      </c>
      <c r="D524" s="179"/>
      <c r="E524" s="183"/>
      <c r="F524" s="187" t="s">
        <v>30</v>
      </c>
      <c r="G524" s="181"/>
      <c r="H524" s="181"/>
      <c r="I524" s="181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38</v>
      </c>
      <c r="C525" s="132">
        <v>30</v>
      </c>
      <c r="D525" s="179"/>
      <c r="E525" s="183"/>
      <c r="F525" s="187" t="s">
        <v>30</v>
      </c>
      <c r="G525" s="181"/>
      <c r="H525" s="181"/>
      <c r="I525" s="181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39</v>
      </c>
      <c r="C526" s="132">
        <v>31</v>
      </c>
      <c r="D526" s="179"/>
      <c r="E526" s="183"/>
      <c r="F526" s="187" t="s">
        <v>30</v>
      </c>
      <c r="G526" s="181"/>
      <c r="H526" s="181"/>
      <c r="I526" s="181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40</v>
      </c>
      <c r="C527" s="132">
        <v>31</v>
      </c>
      <c r="D527" s="179"/>
      <c r="E527" s="183"/>
      <c r="F527" s="187" t="s">
        <v>30</v>
      </c>
      <c r="G527" s="181"/>
      <c r="H527" s="181"/>
      <c r="I527" s="181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41</v>
      </c>
      <c r="C528" s="132">
        <v>30</v>
      </c>
      <c r="D528" s="179"/>
      <c r="E528" s="183"/>
      <c r="F528" s="187" t="s">
        <v>30</v>
      </c>
      <c r="G528" s="181"/>
      <c r="H528" s="181"/>
      <c r="I528" s="181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42</v>
      </c>
      <c r="C529" s="132">
        <v>31</v>
      </c>
      <c r="D529" s="179"/>
      <c r="E529" s="183"/>
      <c r="F529" s="187" t="s">
        <v>30</v>
      </c>
      <c r="G529" s="181"/>
      <c r="H529" s="181"/>
      <c r="I529" s="181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43</v>
      </c>
      <c r="C530" s="132">
        <v>30</v>
      </c>
      <c r="D530" s="179"/>
      <c r="E530" s="183"/>
      <c r="F530" s="187" t="s">
        <v>30</v>
      </c>
      <c r="G530" s="181"/>
      <c r="H530" s="181"/>
      <c r="I530" s="181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44</v>
      </c>
      <c r="C531" s="132">
        <v>31</v>
      </c>
      <c r="D531" s="179"/>
      <c r="E531" s="183"/>
      <c r="F531" s="187" t="s">
        <v>30</v>
      </c>
      <c r="G531" s="181"/>
      <c r="H531" s="181"/>
      <c r="I531" s="181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20</v>
      </c>
      <c r="C533" s="175" t="s">
        <v>185</v>
      </c>
      <c r="D533" s="176"/>
      <c r="E533" s="184"/>
      <c r="F533" s="187" t="s">
        <v>158</v>
      </c>
      <c r="G533" s="181"/>
      <c r="H533" s="181"/>
      <c r="I533" s="181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34</v>
      </c>
      <c r="C534" s="132">
        <v>28</v>
      </c>
      <c r="D534" s="179"/>
      <c r="E534" s="183"/>
      <c r="F534" s="187" t="s">
        <v>158</v>
      </c>
      <c r="G534" s="181"/>
      <c r="H534" s="181"/>
      <c r="I534" s="181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35</v>
      </c>
      <c r="C535" s="182" t="s">
        <v>185</v>
      </c>
      <c r="D535" s="179"/>
      <c r="E535" s="183"/>
      <c r="F535" s="187" t="s">
        <v>158</v>
      </c>
      <c r="G535" s="181"/>
      <c r="H535" s="181"/>
      <c r="I535" s="181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36</v>
      </c>
      <c r="C536" s="132">
        <v>30</v>
      </c>
      <c r="D536" s="179"/>
      <c r="E536" s="183"/>
      <c r="F536" s="187" t="s">
        <v>158</v>
      </c>
      <c r="G536" s="181"/>
      <c r="H536" s="181"/>
      <c r="I536" s="181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37</v>
      </c>
      <c r="C537" s="132">
        <v>31</v>
      </c>
      <c r="D537" s="179"/>
      <c r="E537" s="183"/>
      <c r="F537" s="187" t="s">
        <v>158</v>
      </c>
      <c r="G537" s="181"/>
      <c r="H537" s="181"/>
      <c r="I537" s="181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38</v>
      </c>
      <c r="C538" s="132">
        <v>30</v>
      </c>
      <c r="D538" s="179"/>
      <c r="E538" s="183"/>
      <c r="F538" s="187" t="s">
        <v>158</v>
      </c>
      <c r="G538" s="181"/>
      <c r="H538" s="181"/>
      <c r="I538" s="181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39</v>
      </c>
      <c r="C539" s="132">
        <v>31</v>
      </c>
      <c r="D539" s="179"/>
      <c r="E539" s="183"/>
      <c r="F539" s="187" t="s">
        <v>158</v>
      </c>
      <c r="G539" s="181"/>
      <c r="H539" s="181"/>
      <c r="I539" s="181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40</v>
      </c>
      <c r="C540" s="132">
        <v>31</v>
      </c>
      <c r="D540" s="179"/>
      <c r="E540" s="183"/>
      <c r="F540" s="187" t="s">
        <v>158</v>
      </c>
      <c r="G540" s="181"/>
      <c r="H540" s="181"/>
      <c r="I540" s="181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41</v>
      </c>
      <c r="C541" s="132">
        <v>30</v>
      </c>
      <c r="D541" s="179"/>
      <c r="E541" s="183"/>
      <c r="F541" s="187" t="s">
        <v>158</v>
      </c>
      <c r="G541" s="181"/>
      <c r="H541" s="181"/>
      <c r="I541" s="181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42</v>
      </c>
      <c r="C542" s="132">
        <v>31</v>
      </c>
      <c r="D542" s="179"/>
      <c r="E542" s="183"/>
      <c r="F542" s="187" t="s">
        <v>158</v>
      </c>
      <c r="G542" s="181"/>
      <c r="H542" s="181"/>
      <c r="I542" s="181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43</v>
      </c>
      <c r="C543" s="132">
        <v>30</v>
      </c>
      <c r="D543" s="179"/>
      <c r="E543" s="183"/>
      <c r="F543" s="187" t="s">
        <v>158</v>
      </c>
      <c r="G543" s="181"/>
      <c r="H543" s="181"/>
      <c r="I543" s="181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44</v>
      </c>
      <c r="C544" s="132">
        <v>31</v>
      </c>
      <c r="D544" s="179"/>
      <c r="E544" s="183"/>
      <c r="F544" s="187" t="s">
        <v>158</v>
      </c>
      <c r="G544" s="181"/>
      <c r="H544" s="181"/>
      <c r="I544" s="181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20</v>
      </c>
      <c r="C546" s="175" t="s">
        <v>185</v>
      </c>
      <c r="D546" s="176"/>
      <c r="E546" s="184"/>
      <c r="F546" s="187" t="s">
        <v>215</v>
      </c>
      <c r="G546" s="181"/>
      <c r="H546" s="181"/>
      <c r="I546" s="181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34</v>
      </c>
      <c r="C547" s="132">
        <v>28</v>
      </c>
      <c r="D547" s="179"/>
      <c r="E547" s="183"/>
      <c r="F547" s="187" t="s">
        <v>215</v>
      </c>
      <c r="G547" s="181"/>
      <c r="H547" s="181"/>
      <c r="I547" s="181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35</v>
      </c>
      <c r="C548" s="182" t="s">
        <v>185</v>
      </c>
      <c r="D548" s="179"/>
      <c r="E548" s="183"/>
      <c r="F548" s="187" t="s">
        <v>215</v>
      </c>
      <c r="G548" s="181"/>
      <c r="H548" s="181"/>
      <c r="I548" s="181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36</v>
      </c>
      <c r="C549" s="132">
        <v>30</v>
      </c>
      <c r="D549" s="179"/>
      <c r="E549" s="183"/>
      <c r="F549" s="187" t="s">
        <v>215</v>
      </c>
      <c r="G549" s="181"/>
      <c r="H549" s="181"/>
      <c r="I549" s="181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37</v>
      </c>
      <c r="C550" s="132">
        <v>31</v>
      </c>
      <c r="D550" s="179"/>
      <c r="E550" s="183"/>
      <c r="F550" s="187" t="s">
        <v>215</v>
      </c>
      <c r="G550" s="181"/>
      <c r="H550" s="181"/>
      <c r="I550" s="181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38</v>
      </c>
      <c r="C551" s="132">
        <v>30</v>
      </c>
      <c r="D551" s="179"/>
      <c r="E551" s="183"/>
      <c r="F551" s="187" t="s">
        <v>215</v>
      </c>
      <c r="G551" s="181"/>
      <c r="H551" s="181"/>
      <c r="I551" s="181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39</v>
      </c>
      <c r="C552" s="132">
        <v>31</v>
      </c>
      <c r="D552" s="179"/>
      <c r="E552" s="183"/>
      <c r="F552" s="187" t="s">
        <v>215</v>
      </c>
      <c r="G552" s="181"/>
      <c r="H552" s="181"/>
      <c r="I552" s="181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40</v>
      </c>
      <c r="C553" s="132">
        <v>31</v>
      </c>
      <c r="D553" s="179"/>
      <c r="E553" s="183"/>
      <c r="F553" s="187" t="s">
        <v>215</v>
      </c>
      <c r="G553" s="181"/>
      <c r="H553" s="181"/>
      <c r="I553" s="181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41</v>
      </c>
      <c r="C554" s="132">
        <v>30</v>
      </c>
      <c r="D554" s="179"/>
      <c r="E554" s="183"/>
      <c r="F554" s="187" t="s">
        <v>215</v>
      </c>
      <c r="G554" s="181"/>
      <c r="H554" s="181"/>
      <c r="I554" s="181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42</v>
      </c>
      <c r="C555" s="132">
        <v>31</v>
      </c>
      <c r="D555" s="179"/>
      <c r="E555" s="183"/>
      <c r="F555" s="187" t="s">
        <v>215</v>
      </c>
      <c r="G555" s="181"/>
      <c r="H555" s="181"/>
      <c r="I555" s="181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43</v>
      </c>
      <c r="C556" s="132">
        <v>30</v>
      </c>
      <c r="D556" s="179"/>
      <c r="E556" s="183"/>
      <c r="F556" s="187" t="s">
        <v>215</v>
      </c>
      <c r="G556" s="181"/>
      <c r="H556" s="181"/>
      <c r="I556" s="181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44</v>
      </c>
      <c r="C557" s="132">
        <v>31</v>
      </c>
      <c r="D557" s="179"/>
      <c r="E557" s="183"/>
      <c r="F557" s="187" t="s">
        <v>215</v>
      </c>
      <c r="G557" s="181"/>
      <c r="H557" s="181"/>
      <c r="I557" s="181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20</v>
      </c>
      <c r="C559" s="175" t="s">
        <v>185</v>
      </c>
      <c r="D559" s="176"/>
      <c r="E559" s="184"/>
      <c r="F559" s="187" t="s">
        <v>216</v>
      </c>
      <c r="G559" s="181"/>
      <c r="H559" s="181"/>
      <c r="I559" s="181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34</v>
      </c>
      <c r="C560" s="132">
        <v>28</v>
      </c>
      <c r="D560" s="179"/>
      <c r="E560" s="183"/>
      <c r="F560" s="187" t="s">
        <v>216</v>
      </c>
      <c r="G560" s="181"/>
      <c r="H560" s="181"/>
      <c r="I560" s="181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35</v>
      </c>
      <c r="C561" s="182" t="s">
        <v>185</v>
      </c>
      <c r="D561" s="179"/>
      <c r="E561" s="183"/>
      <c r="F561" s="187" t="s">
        <v>216</v>
      </c>
      <c r="G561" s="181"/>
      <c r="H561" s="181"/>
      <c r="I561" s="181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36</v>
      </c>
      <c r="C562" s="132">
        <v>30</v>
      </c>
      <c r="D562" s="179"/>
      <c r="E562" s="183"/>
      <c r="F562" s="187" t="s">
        <v>216</v>
      </c>
      <c r="G562" s="181"/>
      <c r="H562" s="181"/>
      <c r="I562" s="181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37</v>
      </c>
      <c r="C563" s="132">
        <v>31</v>
      </c>
      <c r="D563" s="179"/>
      <c r="E563" s="183"/>
      <c r="F563" s="187" t="s">
        <v>216</v>
      </c>
      <c r="G563" s="181"/>
      <c r="H563" s="181"/>
      <c r="I563" s="181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38</v>
      </c>
      <c r="C564" s="132">
        <v>30</v>
      </c>
      <c r="D564" s="179"/>
      <c r="E564" s="183"/>
      <c r="F564" s="187" t="s">
        <v>216</v>
      </c>
      <c r="G564" s="181"/>
      <c r="H564" s="181"/>
      <c r="I564" s="181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39</v>
      </c>
      <c r="C565" s="132">
        <v>31</v>
      </c>
      <c r="D565" s="179"/>
      <c r="E565" s="183"/>
      <c r="F565" s="187" t="s">
        <v>216</v>
      </c>
      <c r="G565" s="181"/>
      <c r="H565" s="181"/>
      <c r="I565" s="181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40</v>
      </c>
      <c r="C566" s="132">
        <v>31</v>
      </c>
      <c r="D566" s="179"/>
      <c r="E566" s="183"/>
      <c r="F566" s="187" t="s">
        <v>216</v>
      </c>
      <c r="G566" s="181"/>
      <c r="H566" s="181"/>
      <c r="I566" s="181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41</v>
      </c>
      <c r="C567" s="132">
        <v>30</v>
      </c>
      <c r="D567" s="179"/>
      <c r="E567" s="183"/>
      <c r="F567" s="187" t="s">
        <v>216</v>
      </c>
      <c r="G567" s="181"/>
      <c r="H567" s="181"/>
      <c r="I567" s="181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42</v>
      </c>
      <c r="C568" s="132">
        <v>31</v>
      </c>
      <c r="D568" s="179"/>
      <c r="E568" s="183"/>
      <c r="F568" s="187" t="s">
        <v>216</v>
      </c>
      <c r="G568" s="181"/>
      <c r="H568" s="181"/>
      <c r="I568" s="181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43</v>
      </c>
      <c r="C569" s="132">
        <v>30</v>
      </c>
      <c r="D569" s="179"/>
      <c r="E569" s="183"/>
      <c r="F569" s="187" t="s">
        <v>216</v>
      </c>
      <c r="G569" s="181"/>
      <c r="H569" s="181"/>
      <c r="I569" s="181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44</v>
      </c>
      <c r="C570" s="132">
        <v>31</v>
      </c>
      <c r="D570" s="179"/>
      <c r="E570" s="183"/>
      <c r="F570" s="187" t="s">
        <v>216</v>
      </c>
      <c r="G570" s="181"/>
      <c r="H570" s="181"/>
      <c r="I570" s="181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20</v>
      </c>
      <c r="C572" s="175" t="s">
        <v>185</v>
      </c>
      <c r="D572" s="176"/>
      <c r="E572" s="184"/>
      <c r="F572" s="187" t="s">
        <v>217</v>
      </c>
      <c r="G572" s="181"/>
      <c r="H572" s="181"/>
      <c r="I572" s="181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34</v>
      </c>
      <c r="C573" s="132">
        <v>28</v>
      </c>
      <c r="D573" s="179"/>
      <c r="E573" s="183"/>
      <c r="F573" s="187" t="s">
        <v>217</v>
      </c>
      <c r="G573" s="181"/>
      <c r="H573" s="181"/>
      <c r="I573" s="181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35</v>
      </c>
      <c r="C574" s="182" t="s">
        <v>185</v>
      </c>
      <c r="D574" s="179"/>
      <c r="E574" s="183"/>
      <c r="F574" s="187" t="s">
        <v>217</v>
      </c>
      <c r="G574" s="181"/>
      <c r="H574" s="181"/>
      <c r="I574" s="181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36</v>
      </c>
      <c r="C575" s="132">
        <v>30</v>
      </c>
      <c r="D575" s="179"/>
      <c r="E575" s="183"/>
      <c r="F575" s="187" t="s">
        <v>217</v>
      </c>
      <c r="G575" s="181"/>
      <c r="H575" s="181"/>
      <c r="I575" s="181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37</v>
      </c>
      <c r="C576" s="132">
        <v>31</v>
      </c>
      <c r="D576" s="179"/>
      <c r="E576" s="183"/>
      <c r="F576" s="187" t="s">
        <v>217</v>
      </c>
      <c r="G576" s="181"/>
      <c r="H576" s="181"/>
      <c r="I576" s="181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38</v>
      </c>
      <c r="C577" s="132">
        <v>30</v>
      </c>
      <c r="D577" s="179"/>
      <c r="E577" s="183"/>
      <c r="F577" s="187" t="s">
        <v>217</v>
      </c>
      <c r="G577" s="181"/>
      <c r="H577" s="181"/>
      <c r="I577" s="181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39</v>
      </c>
      <c r="C578" s="132">
        <v>31</v>
      </c>
      <c r="D578" s="179"/>
      <c r="E578" s="183"/>
      <c r="F578" s="187" t="s">
        <v>217</v>
      </c>
      <c r="G578" s="181"/>
      <c r="H578" s="181"/>
      <c r="I578" s="181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40</v>
      </c>
      <c r="C579" s="132">
        <v>31</v>
      </c>
      <c r="D579" s="179"/>
      <c r="E579" s="183"/>
      <c r="F579" s="187" t="s">
        <v>217</v>
      </c>
      <c r="G579" s="181"/>
      <c r="H579" s="181"/>
      <c r="I579" s="181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41</v>
      </c>
      <c r="C580" s="132">
        <v>30</v>
      </c>
      <c r="D580" s="179"/>
      <c r="E580" s="183"/>
      <c r="F580" s="187" t="s">
        <v>217</v>
      </c>
      <c r="G580" s="181"/>
      <c r="H580" s="181"/>
      <c r="I580" s="181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42</v>
      </c>
      <c r="C581" s="132">
        <v>31</v>
      </c>
      <c r="D581" s="179"/>
      <c r="E581" s="183"/>
      <c r="F581" s="187" t="s">
        <v>217</v>
      </c>
      <c r="G581" s="181"/>
      <c r="H581" s="181"/>
      <c r="I581" s="181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43</v>
      </c>
      <c r="C582" s="132">
        <v>30</v>
      </c>
      <c r="D582" s="179"/>
      <c r="E582" s="183"/>
      <c r="F582" s="187" t="s">
        <v>217</v>
      </c>
      <c r="G582" s="181"/>
      <c r="H582" s="181"/>
      <c r="I582" s="181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44</v>
      </c>
      <c r="C583" s="132">
        <v>31</v>
      </c>
      <c r="D583" s="179"/>
      <c r="E583" s="183"/>
      <c r="F583" s="187" t="s">
        <v>217</v>
      </c>
      <c r="G583" s="181"/>
      <c r="H583" s="181"/>
      <c r="I583" s="181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20</v>
      </c>
      <c r="C585" s="175" t="s">
        <v>185</v>
      </c>
      <c r="D585" s="176"/>
      <c r="E585" s="184"/>
      <c r="F585" s="187" t="s">
        <v>218</v>
      </c>
      <c r="G585" s="181"/>
      <c r="H585" s="181"/>
      <c r="I585" s="181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34</v>
      </c>
      <c r="C586" s="132">
        <v>28</v>
      </c>
      <c r="D586" s="179"/>
      <c r="E586" s="183"/>
      <c r="F586" s="187" t="s">
        <v>218</v>
      </c>
      <c r="G586" s="181"/>
      <c r="H586" s="181"/>
      <c r="I586" s="181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35</v>
      </c>
      <c r="C587" s="182" t="s">
        <v>185</v>
      </c>
      <c r="D587" s="179"/>
      <c r="E587" s="183"/>
      <c r="F587" s="187" t="s">
        <v>218</v>
      </c>
      <c r="G587" s="181"/>
      <c r="H587" s="181"/>
      <c r="I587" s="181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36</v>
      </c>
      <c r="C588" s="132">
        <v>30</v>
      </c>
      <c r="D588" s="179"/>
      <c r="E588" s="183"/>
      <c r="F588" s="187" t="s">
        <v>218</v>
      </c>
      <c r="G588" s="181"/>
      <c r="H588" s="181"/>
      <c r="I588" s="181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37</v>
      </c>
      <c r="C589" s="132">
        <v>31</v>
      </c>
      <c r="D589" s="179"/>
      <c r="E589" s="183"/>
      <c r="F589" s="187" t="s">
        <v>218</v>
      </c>
      <c r="G589" s="181"/>
      <c r="H589" s="181"/>
      <c r="I589" s="181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38</v>
      </c>
      <c r="C590" s="132">
        <v>30</v>
      </c>
      <c r="D590" s="179"/>
      <c r="E590" s="183"/>
      <c r="F590" s="187" t="s">
        <v>218</v>
      </c>
      <c r="G590" s="181"/>
      <c r="H590" s="181"/>
      <c r="I590" s="181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39</v>
      </c>
      <c r="C591" s="132">
        <v>31</v>
      </c>
      <c r="D591" s="179"/>
      <c r="E591" s="183"/>
      <c r="F591" s="187" t="s">
        <v>218</v>
      </c>
      <c r="G591" s="181"/>
      <c r="H591" s="181"/>
      <c r="I591" s="181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40</v>
      </c>
      <c r="C592" s="132">
        <v>31</v>
      </c>
      <c r="D592" s="179"/>
      <c r="E592" s="183"/>
      <c r="F592" s="187" t="s">
        <v>218</v>
      </c>
      <c r="G592" s="181"/>
      <c r="H592" s="181"/>
      <c r="I592" s="181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41</v>
      </c>
      <c r="C593" s="132">
        <v>30</v>
      </c>
      <c r="D593" s="179"/>
      <c r="E593" s="183"/>
      <c r="F593" s="187" t="s">
        <v>218</v>
      </c>
      <c r="G593" s="181"/>
      <c r="H593" s="181"/>
      <c r="I593" s="181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42</v>
      </c>
      <c r="C594" s="132">
        <v>31</v>
      </c>
      <c r="D594" s="179"/>
      <c r="E594" s="183"/>
      <c r="F594" s="187" t="s">
        <v>218</v>
      </c>
      <c r="G594" s="181"/>
      <c r="H594" s="181"/>
      <c r="I594" s="181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43</v>
      </c>
      <c r="C595" s="132">
        <v>30</v>
      </c>
      <c r="D595" s="179"/>
      <c r="E595" s="183"/>
      <c r="F595" s="187" t="s">
        <v>218</v>
      </c>
      <c r="G595" s="181"/>
      <c r="H595" s="181"/>
      <c r="I595" s="181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44</v>
      </c>
      <c r="C596" s="132">
        <v>31</v>
      </c>
      <c r="D596" s="179"/>
      <c r="E596" s="183"/>
      <c r="F596" s="187" t="s">
        <v>218</v>
      </c>
      <c r="G596" s="181"/>
      <c r="H596" s="181"/>
      <c r="I596" s="181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20</v>
      </c>
      <c r="C598" s="175" t="s">
        <v>185</v>
      </c>
      <c r="D598" s="176"/>
      <c r="E598" s="184"/>
      <c r="F598" s="187" t="s">
        <v>219</v>
      </c>
      <c r="G598" s="181"/>
      <c r="H598" s="181"/>
      <c r="I598" s="181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34</v>
      </c>
      <c r="C599" s="132">
        <v>28</v>
      </c>
      <c r="D599" s="179"/>
      <c r="E599" s="183"/>
      <c r="F599" s="187" t="s">
        <v>219</v>
      </c>
      <c r="G599" s="181"/>
      <c r="H599" s="181"/>
      <c r="I599" s="181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35</v>
      </c>
      <c r="C600" s="182" t="s">
        <v>185</v>
      </c>
      <c r="D600" s="179"/>
      <c r="E600" s="183"/>
      <c r="F600" s="187" t="s">
        <v>219</v>
      </c>
      <c r="G600" s="181"/>
      <c r="H600" s="181"/>
      <c r="I600" s="181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36</v>
      </c>
      <c r="C601" s="132">
        <v>30</v>
      </c>
      <c r="D601" s="179"/>
      <c r="E601" s="183"/>
      <c r="F601" s="187" t="s">
        <v>219</v>
      </c>
      <c r="G601" s="181"/>
      <c r="H601" s="181"/>
      <c r="I601" s="181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37</v>
      </c>
      <c r="C602" s="132">
        <v>31</v>
      </c>
      <c r="D602" s="179"/>
      <c r="E602" s="183"/>
      <c r="F602" s="187" t="s">
        <v>219</v>
      </c>
      <c r="G602" s="181"/>
      <c r="H602" s="181"/>
      <c r="I602" s="181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38</v>
      </c>
      <c r="C603" s="132">
        <v>30</v>
      </c>
      <c r="D603" s="179"/>
      <c r="E603" s="183"/>
      <c r="F603" s="187" t="s">
        <v>219</v>
      </c>
      <c r="G603" s="181"/>
      <c r="H603" s="181"/>
      <c r="I603" s="181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39</v>
      </c>
      <c r="C604" s="132">
        <v>31</v>
      </c>
      <c r="D604" s="179"/>
      <c r="E604" s="183"/>
      <c r="F604" s="187" t="s">
        <v>219</v>
      </c>
      <c r="G604" s="181"/>
      <c r="H604" s="181"/>
      <c r="I604" s="181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40</v>
      </c>
      <c r="C605" s="132">
        <v>31</v>
      </c>
      <c r="D605" s="179"/>
      <c r="E605" s="183"/>
      <c r="F605" s="187" t="s">
        <v>219</v>
      </c>
      <c r="G605" s="181"/>
      <c r="H605" s="181"/>
      <c r="I605" s="181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41</v>
      </c>
      <c r="C606" s="132">
        <v>30</v>
      </c>
      <c r="D606" s="179"/>
      <c r="E606" s="183"/>
      <c r="F606" s="187" t="s">
        <v>219</v>
      </c>
      <c r="G606" s="181"/>
      <c r="H606" s="181"/>
      <c r="I606" s="181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42</v>
      </c>
      <c r="C607" s="132">
        <v>31</v>
      </c>
      <c r="D607" s="179"/>
      <c r="E607" s="183"/>
      <c r="F607" s="187" t="s">
        <v>219</v>
      </c>
      <c r="G607" s="181"/>
      <c r="H607" s="181"/>
      <c r="I607" s="181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43</v>
      </c>
      <c r="C608" s="132">
        <v>30</v>
      </c>
      <c r="D608" s="179"/>
      <c r="E608" s="183"/>
      <c r="F608" s="187" t="s">
        <v>219</v>
      </c>
      <c r="G608" s="181"/>
      <c r="H608" s="181"/>
      <c r="I608" s="181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44</v>
      </c>
      <c r="C609" s="132">
        <v>31</v>
      </c>
      <c r="D609" s="179"/>
      <c r="E609" s="183"/>
      <c r="F609" s="187" t="s">
        <v>219</v>
      </c>
      <c r="G609" s="181"/>
      <c r="H609" s="181"/>
      <c r="I609" s="181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customHeight="1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customHeight="1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customHeight="1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customHeight="1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customHeight="1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customHeight="1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customHeight="1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customHeight="1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customHeight="1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customHeight="1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customHeight="1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customHeight="1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customHeight="1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customHeight="1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customHeight="1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customHeight="1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customHeight="1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customHeight="1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customHeight="1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customHeight="1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customHeight="1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customHeight="1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customHeight="1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customHeight="1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customHeight="1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customHeight="1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customHeight="1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customHeight="1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customHeight="1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customHeight="1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customHeight="1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customHeight="1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customHeight="1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customHeight="1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customHeight="1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customHeight="1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customHeight="1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customHeight="1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customHeight="1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customHeight="1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customHeight="1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customHeight="1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customHeight="1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customHeight="1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customHeight="1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customHeight="1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customHeight="1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customHeight="1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customHeight="1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customHeight="1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customHeight="1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customHeight="1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customHeight="1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customHeight="1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customHeight="1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customHeight="1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customHeight="1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customHeight="1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customHeight="1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customHeight="1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customHeight="1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customHeight="1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customHeight="1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customHeight="1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customHeight="1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customHeight="1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customHeight="1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customHeight="1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customHeight="1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customHeight="1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customHeight="1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customHeight="1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customHeight="1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customHeight="1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customHeight="1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customHeight="1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customHeight="1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customHeight="1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customHeight="1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customHeight="1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customHeight="1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customHeight="1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customHeight="1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customHeight="1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customHeight="1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customHeight="1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customHeight="1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customHeight="1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customHeight="1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customHeight="1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customHeight="1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customHeight="1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customHeight="1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customHeight="1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customHeight="1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customHeight="1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customHeight="1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customHeight="1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customHeight="1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customHeight="1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customHeight="1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customHeight="1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customHeight="1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customHeight="1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customHeight="1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customHeight="1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customHeight="1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customHeight="1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customHeight="1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customHeight="1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customHeight="1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customHeight="1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customHeight="1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customHeight="1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customHeight="1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customHeight="1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customHeight="1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customHeight="1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customHeight="1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customHeight="1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customHeight="1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customHeight="1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customHeight="1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customHeight="1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customHeight="1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customHeight="1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customHeight="1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customHeight="1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customHeight="1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customHeight="1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customHeight="1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customHeight="1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customHeight="1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customHeight="1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customHeight="1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customHeight="1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customHeight="1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customHeight="1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customHeight="1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customHeight="1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customHeight="1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customHeight="1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customHeight="1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customHeight="1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customHeight="1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customHeight="1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customHeight="1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customHeight="1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customHeight="1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customHeight="1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customHeight="1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customHeight="1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customHeight="1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customHeight="1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customHeight="1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customHeight="1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customHeight="1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customHeight="1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customHeight="1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customHeight="1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customHeight="1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customHeight="1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customHeight="1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customHeight="1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customHeight="1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customHeight="1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customHeight="1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customHeight="1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customHeight="1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customHeight="1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customHeight="1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customHeight="1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customHeight="1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customHeight="1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customHeight="1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customHeight="1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customHeight="1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customHeight="1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customHeight="1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customHeight="1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customHeight="1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customHeight="1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customHeight="1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customHeight="1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customHeight="1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customHeight="1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customHeight="1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customHeight="1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customHeight="1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customHeight="1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customHeight="1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F203"/>
  <sheetViews>
    <sheetView topLeftCell="A183" workbookViewId="0">
      <selection activeCell="D205" sqref="D205"/>
    </sheetView>
  </sheetViews>
  <sheetFormatPr defaultRowHeight="14.4" x14ac:dyDescent="0.3"/>
  <cols>
    <col min="1" max="1" width="5" customWidth="1"/>
    <col min="2" max="2" width="9.109375" style="226" customWidth="1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220</v>
      </c>
    </row>
    <row r="2" spans="1:6" x14ac:dyDescent="0.3">
      <c r="A2" s="419" t="s">
        <v>221</v>
      </c>
    </row>
    <row r="4" spans="1:6" ht="15" customHeight="1" x14ac:dyDescent="0.3">
      <c r="B4" s="420" t="s">
        <v>222</v>
      </c>
      <c r="C4" s="420" t="s">
        <v>223</v>
      </c>
      <c r="D4" s="421" t="s">
        <v>224</v>
      </c>
      <c r="E4" s="421" t="s">
        <v>225</v>
      </c>
      <c r="F4" s="421" t="s">
        <v>226</v>
      </c>
    </row>
    <row r="5" spans="1:6" ht="15" customHeight="1" x14ac:dyDescent="0.3">
      <c r="B5" s="226">
        <v>1</v>
      </c>
      <c r="C5" t="s">
        <v>227</v>
      </c>
      <c r="D5" t="s">
        <v>228</v>
      </c>
      <c r="E5" t="s">
        <v>229</v>
      </c>
      <c r="F5" t="s">
        <v>230</v>
      </c>
    </row>
    <row r="6" spans="1:6" x14ac:dyDescent="0.3">
      <c r="B6" s="226">
        <f t="shared" ref="B6:B37" si="0">B5+1</f>
        <v>2</v>
      </c>
      <c r="C6" t="s">
        <v>231</v>
      </c>
      <c r="D6" t="s">
        <v>232</v>
      </c>
      <c r="E6" t="s">
        <v>233</v>
      </c>
      <c r="F6" t="s">
        <v>158</v>
      </c>
    </row>
    <row r="7" spans="1:6" x14ac:dyDescent="0.3">
      <c r="B7" s="226">
        <f t="shared" si="0"/>
        <v>3</v>
      </c>
      <c r="C7" t="s">
        <v>234</v>
      </c>
      <c r="D7" t="s">
        <v>235</v>
      </c>
      <c r="E7" t="s">
        <v>236</v>
      </c>
      <c r="F7" t="s">
        <v>237</v>
      </c>
    </row>
    <row r="8" spans="1:6" x14ac:dyDescent="0.3">
      <c r="B8" s="226">
        <f t="shared" si="0"/>
        <v>4</v>
      </c>
      <c r="C8" t="s">
        <v>238</v>
      </c>
      <c r="D8" t="s">
        <v>239</v>
      </c>
      <c r="E8" t="s">
        <v>240</v>
      </c>
      <c r="F8" t="s">
        <v>30</v>
      </c>
    </row>
    <row r="9" spans="1:6" x14ac:dyDescent="0.3">
      <c r="B9" s="226">
        <f t="shared" si="0"/>
        <v>5</v>
      </c>
      <c r="C9" t="s">
        <v>241</v>
      </c>
      <c r="D9" t="s">
        <v>242</v>
      </c>
      <c r="E9" t="s">
        <v>243</v>
      </c>
      <c r="F9" t="s">
        <v>244</v>
      </c>
    </row>
    <row r="10" spans="1:6" x14ac:dyDescent="0.3">
      <c r="B10" s="226">
        <f t="shared" si="0"/>
        <v>6</v>
      </c>
      <c r="C10" t="s">
        <v>245</v>
      </c>
      <c r="D10" t="s">
        <v>246</v>
      </c>
      <c r="E10" t="s">
        <v>29</v>
      </c>
      <c r="F10" t="s">
        <v>24</v>
      </c>
    </row>
    <row r="11" spans="1:6" x14ac:dyDescent="0.3">
      <c r="B11" s="226">
        <f t="shared" si="0"/>
        <v>7</v>
      </c>
      <c r="C11" t="s">
        <v>247</v>
      </c>
      <c r="D11" t="s">
        <v>248</v>
      </c>
      <c r="E11" t="s">
        <v>29</v>
      </c>
      <c r="F11" t="s">
        <v>237</v>
      </c>
    </row>
    <row r="12" spans="1:6" x14ac:dyDescent="0.3">
      <c r="B12" s="226">
        <f t="shared" si="0"/>
        <v>8</v>
      </c>
      <c r="C12" t="s">
        <v>249</v>
      </c>
      <c r="D12" t="s">
        <v>250</v>
      </c>
      <c r="E12" t="s">
        <v>229</v>
      </c>
      <c r="F12" t="s">
        <v>24</v>
      </c>
    </row>
    <row r="13" spans="1:6" x14ac:dyDescent="0.3">
      <c r="B13" s="226">
        <f t="shared" si="0"/>
        <v>9</v>
      </c>
      <c r="C13" t="s">
        <v>251</v>
      </c>
      <c r="D13" t="s">
        <v>252</v>
      </c>
      <c r="E13" t="s">
        <v>229</v>
      </c>
      <c r="F13" t="s">
        <v>158</v>
      </c>
    </row>
    <row r="14" spans="1:6" x14ac:dyDescent="0.3">
      <c r="B14" s="226">
        <f t="shared" si="0"/>
        <v>10</v>
      </c>
      <c r="C14" t="s">
        <v>253</v>
      </c>
      <c r="D14" t="s">
        <v>254</v>
      </c>
      <c r="E14" t="s">
        <v>229</v>
      </c>
      <c r="F14" t="s">
        <v>24</v>
      </c>
    </row>
    <row r="15" spans="1:6" x14ac:dyDescent="0.3">
      <c r="B15" s="226">
        <f t="shared" si="0"/>
        <v>11</v>
      </c>
      <c r="C15" t="s">
        <v>255</v>
      </c>
      <c r="D15" t="s">
        <v>256</v>
      </c>
      <c r="E15" t="s">
        <v>229</v>
      </c>
      <c r="F15" t="s">
        <v>244</v>
      </c>
    </row>
    <row r="16" spans="1:6" x14ac:dyDescent="0.3">
      <c r="B16" s="226">
        <f t="shared" si="0"/>
        <v>12</v>
      </c>
      <c r="C16" t="s">
        <v>257</v>
      </c>
      <c r="D16" t="s">
        <v>258</v>
      </c>
      <c r="E16" t="s">
        <v>259</v>
      </c>
      <c r="F16" t="s">
        <v>170</v>
      </c>
    </row>
    <row r="17" spans="2:6" x14ac:dyDescent="0.3">
      <c r="B17" s="226">
        <f t="shared" si="0"/>
        <v>13</v>
      </c>
      <c r="C17" t="s">
        <v>247</v>
      </c>
      <c r="D17" t="s">
        <v>260</v>
      </c>
      <c r="E17" t="s">
        <v>261</v>
      </c>
      <c r="F17" t="s">
        <v>237</v>
      </c>
    </row>
    <row r="18" spans="2:6" x14ac:dyDescent="0.3">
      <c r="B18" s="226">
        <f t="shared" si="0"/>
        <v>14</v>
      </c>
      <c r="C18" t="s">
        <v>262</v>
      </c>
      <c r="D18" t="s">
        <v>263</v>
      </c>
      <c r="E18" t="s">
        <v>29</v>
      </c>
      <c r="F18" t="s">
        <v>237</v>
      </c>
    </row>
    <row r="19" spans="2:6" x14ac:dyDescent="0.3">
      <c r="B19" s="226">
        <f t="shared" si="0"/>
        <v>15</v>
      </c>
      <c r="C19" t="s">
        <v>264</v>
      </c>
      <c r="D19" t="s">
        <v>265</v>
      </c>
      <c r="E19" t="s">
        <v>29</v>
      </c>
      <c r="F19" t="s">
        <v>237</v>
      </c>
    </row>
    <row r="20" spans="2:6" x14ac:dyDescent="0.3">
      <c r="B20" s="226">
        <f t="shared" si="0"/>
        <v>16</v>
      </c>
      <c r="C20" t="s">
        <v>266</v>
      </c>
      <c r="D20" t="s">
        <v>267</v>
      </c>
      <c r="E20" t="s">
        <v>229</v>
      </c>
      <c r="F20" t="s">
        <v>237</v>
      </c>
    </row>
    <row r="21" spans="2:6" x14ac:dyDescent="0.3">
      <c r="B21" s="226">
        <f t="shared" si="0"/>
        <v>17</v>
      </c>
      <c r="C21" t="s">
        <v>268</v>
      </c>
      <c r="D21" t="s">
        <v>269</v>
      </c>
      <c r="E21" t="s">
        <v>270</v>
      </c>
      <c r="F21" t="s">
        <v>24</v>
      </c>
    </row>
    <row r="22" spans="2:6" x14ac:dyDescent="0.3">
      <c r="B22" s="226">
        <f t="shared" si="0"/>
        <v>18</v>
      </c>
      <c r="C22" t="s">
        <v>271</v>
      </c>
      <c r="D22" t="s">
        <v>272</v>
      </c>
      <c r="E22" t="s">
        <v>29</v>
      </c>
      <c r="F22" t="s">
        <v>24</v>
      </c>
    </row>
    <row r="23" spans="2:6" x14ac:dyDescent="0.3">
      <c r="B23" s="226">
        <f t="shared" si="0"/>
        <v>19</v>
      </c>
      <c r="C23" t="s">
        <v>273</v>
      </c>
      <c r="D23" t="s">
        <v>274</v>
      </c>
      <c r="E23" t="s">
        <v>270</v>
      </c>
      <c r="F23" t="s">
        <v>237</v>
      </c>
    </row>
    <row r="24" spans="2:6" x14ac:dyDescent="0.3">
      <c r="B24" s="226">
        <f t="shared" si="0"/>
        <v>20</v>
      </c>
      <c r="C24" t="s">
        <v>275</v>
      </c>
      <c r="D24" t="s">
        <v>276</v>
      </c>
      <c r="E24" t="s">
        <v>29</v>
      </c>
      <c r="F24" t="s">
        <v>237</v>
      </c>
    </row>
    <row r="25" spans="2:6" x14ac:dyDescent="0.3">
      <c r="B25" s="226">
        <f t="shared" si="0"/>
        <v>21</v>
      </c>
      <c r="C25" t="s">
        <v>277</v>
      </c>
      <c r="D25" t="s">
        <v>278</v>
      </c>
      <c r="E25" t="s">
        <v>229</v>
      </c>
      <c r="F25" t="s">
        <v>24</v>
      </c>
    </row>
    <row r="26" spans="2:6" x14ac:dyDescent="0.3">
      <c r="B26" s="226">
        <f t="shared" si="0"/>
        <v>22</v>
      </c>
      <c r="C26" t="s">
        <v>279</v>
      </c>
      <c r="D26" t="s">
        <v>280</v>
      </c>
      <c r="E26" t="s">
        <v>229</v>
      </c>
      <c r="F26" t="s">
        <v>24</v>
      </c>
    </row>
    <row r="27" spans="2:6" x14ac:dyDescent="0.3">
      <c r="B27" s="226">
        <f t="shared" si="0"/>
        <v>23</v>
      </c>
      <c r="C27" t="s">
        <v>281</v>
      </c>
      <c r="D27" t="s">
        <v>282</v>
      </c>
      <c r="E27" t="s">
        <v>283</v>
      </c>
      <c r="F27" t="s">
        <v>24</v>
      </c>
    </row>
    <row r="28" spans="2:6" x14ac:dyDescent="0.3">
      <c r="B28" s="226">
        <f t="shared" si="0"/>
        <v>24</v>
      </c>
      <c r="C28" t="s">
        <v>27</v>
      </c>
      <c r="D28" t="s">
        <v>28</v>
      </c>
      <c r="E28" t="s">
        <v>29</v>
      </c>
      <c r="F28" t="s">
        <v>30</v>
      </c>
    </row>
    <row r="29" spans="2:6" x14ac:dyDescent="0.3">
      <c r="B29" s="226">
        <f t="shared" si="0"/>
        <v>25</v>
      </c>
      <c r="C29" t="s">
        <v>284</v>
      </c>
      <c r="D29" t="s">
        <v>285</v>
      </c>
      <c r="E29" t="s">
        <v>286</v>
      </c>
      <c r="F29" t="s">
        <v>30</v>
      </c>
    </row>
    <row r="30" spans="2:6" x14ac:dyDescent="0.3">
      <c r="B30" s="226">
        <f t="shared" si="0"/>
        <v>26</v>
      </c>
      <c r="C30" t="s">
        <v>287</v>
      </c>
      <c r="D30" t="s">
        <v>288</v>
      </c>
      <c r="E30" t="s">
        <v>229</v>
      </c>
      <c r="F30" t="s">
        <v>244</v>
      </c>
    </row>
    <row r="31" spans="2:6" x14ac:dyDescent="0.3">
      <c r="B31" s="226">
        <f t="shared" si="0"/>
        <v>27</v>
      </c>
      <c r="C31" t="s">
        <v>289</v>
      </c>
      <c r="D31" t="s">
        <v>290</v>
      </c>
      <c r="E31" t="s">
        <v>291</v>
      </c>
      <c r="F31" t="s">
        <v>24</v>
      </c>
    </row>
    <row r="32" spans="2:6" x14ac:dyDescent="0.3">
      <c r="B32" s="226">
        <f t="shared" si="0"/>
        <v>28</v>
      </c>
      <c r="C32" t="s">
        <v>292</v>
      </c>
      <c r="D32" t="s">
        <v>293</v>
      </c>
      <c r="E32" t="s">
        <v>294</v>
      </c>
      <c r="F32" t="s">
        <v>24</v>
      </c>
    </row>
    <row r="33" spans="2:6" x14ac:dyDescent="0.3">
      <c r="B33" s="226">
        <f t="shared" si="0"/>
        <v>29</v>
      </c>
      <c r="C33" t="s">
        <v>295</v>
      </c>
      <c r="D33" t="s">
        <v>296</v>
      </c>
      <c r="E33" t="s">
        <v>229</v>
      </c>
      <c r="F33" t="s">
        <v>24</v>
      </c>
    </row>
    <row r="34" spans="2:6" x14ac:dyDescent="0.3">
      <c r="B34" s="226">
        <f t="shared" si="0"/>
        <v>30</v>
      </c>
      <c r="C34" t="s">
        <v>297</v>
      </c>
      <c r="D34" t="s">
        <v>298</v>
      </c>
      <c r="E34" t="s">
        <v>229</v>
      </c>
      <c r="F34" t="s">
        <v>24</v>
      </c>
    </row>
    <row r="35" spans="2:6" x14ac:dyDescent="0.3">
      <c r="B35" s="226">
        <f t="shared" si="0"/>
        <v>31</v>
      </c>
      <c r="C35" t="s">
        <v>299</v>
      </c>
      <c r="D35" t="s">
        <v>300</v>
      </c>
      <c r="E35" t="s">
        <v>29</v>
      </c>
      <c r="F35" t="s">
        <v>237</v>
      </c>
    </row>
    <row r="36" spans="2:6" x14ac:dyDescent="0.3">
      <c r="B36" s="226">
        <f t="shared" si="0"/>
        <v>32</v>
      </c>
      <c r="C36" t="s">
        <v>301</v>
      </c>
      <c r="D36" t="s">
        <v>302</v>
      </c>
      <c r="E36" t="s">
        <v>303</v>
      </c>
      <c r="F36" t="s">
        <v>230</v>
      </c>
    </row>
    <row r="37" spans="2:6" x14ac:dyDescent="0.3">
      <c r="B37" s="226">
        <f t="shared" si="0"/>
        <v>33</v>
      </c>
      <c r="C37" t="s">
        <v>304</v>
      </c>
      <c r="D37" t="s">
        <v>305</v>
      </c>
      <c r="E37" t="s">
        <v>306</v>
      </c>
      <c r="F37" t="s">
        <v>230</v>
      </c>
    </row>
    <row r="38" spans="2:6" x14ac:dyDescent="0.3">
      <c r="B38" s="226">
        <f t="shared" ref="B38:B69" si="1">B37+1</f>
        <v>34</v>
      </c>
      <c r="C38" t="s">
        <v>307</v>
      </c>
      <c r="D38" t="s">
        <v>308</v>
      </c>
      <c r="E38" t="s">
        <v>303</v>
      </c>
      <c r="F38" t="s">
        <v>230</v>
      </c>
    </row>
    <row r="39" spans="2:6" x14ac:dyDescent="0.3">
      <c r="B39" s="226">
        <f t="shared" si="1"/>
        <v>35</v>
      </c>
      <c r="C39" t="s">
        <v>309</v>
      </c>
      <c r="D39" t="s">
        <v>310</v>
      </c>
      <c r="E39" t="s">
        <v>311</v>
      </c>
      <c r="F39" t="s">
        <v>230</v>
      </c>
    </row>
    <row r="40" spans="2:6" x14ac:dyDescent="0.3">
      <c r="B40" s="226">
        <f t="shared" si="1"/>
        <v>36</v>
      </c>
      <c r="C40" t="s">
        <v>312</v>
      </c>
      <c r="D40" t="s">
        <v>313</v>
      </c>
      <c r="E40" t="s">
        <v>314</v>
      </c>
      <c r="F40" t="s">
        <v>230</v>
      </c>
    </row>
    <row r="41" spans="2:6" x14ac:dyDescent="0.3">
      <c r="B41" s="226">
        <f t="shared" si="1"/>
        <v>37</v>
      </c>
      <c r="C41" t="s">
        <v>315</v>
      </c>
      <c r="D41" t="s">
        <v>316</v>
      </c>
      <c r="E41" t="s">
        <v>29</v>
      </c>
      <c r="F41" t="s">
        <v>24</v>
      </c>
    </row>
    <row r="42" spans="2:6" x14ac:dyDescent="0.3">
      <c r="B42" s="226">
        <f t="shared" si="1"/>
        <v>38</v>
      </c>
      <c r="C42" t="s">
        <v>317</v>
      </c>
      <c r="D42" t="s">
        <v>318</v>
      </c>
      <c r="E42" t="s">
        <v>29</v>
      </c>
      <c r="F42" t="s">
        <v>230</v>
      </c>
    </row>
    <row r="43" spans="2:6" x14ac:dyDescent="0.3">
      <c r="B43" s="226">
        <f t="shared" si="1"/>
        <v>39</v>
      </c>
      <c r="C43" t="s">
        <v>319</v>
      </c>
      <c r="D43" t="s">
        <v>320</v>
      </c>
      <c r="E43" t="s">
        <v>321</v>
      </c>
      <c r="F43" t="s">
        <v>244</v>
      </c>
    </row>
    <row r="44" spans="2:6" x14ac:dyDescent="0.3">
      <c r="B44" s="226">
        <f t="shared" si="1"/>
        <v>40</v>
      </c>
      <c r="C44" t="s">
        <v>322</v>
      </c>
      <c r="D44" t="s">
        <v>323</v>
      </c>
      <c r="E44" t="s">
        <v>324</v>
      </c>
      <c r="F44" t="s">
        <v>24</v>
      </c>
    </row>
    <row r="45" spans="2:6" x14ac:dyDescent="0.3">
      <c r="B45" s="226">
        <f t="shared" si="1"/>
        <v>41</v>
      </c>
      <c r="C45" t="s">
        <v>325</v>
      </c>
      <c r="D45" t="s">
        <v>326</v>
      </c>
      <c r="E45" t="s">
        <v>229</v>
      </c>
      <c r="F45" t="s">
        <v>244</v>
      </c>
    </row>
    <row r="46" spans="2:6" x14ac:dyDescent="0.3">
      <c r="B46" s="226">
        <f t="shared" si="1"/>
        <v>42</v>
      </c>
      <c r="C46" t="s">
        <v>327</v>
      </c>
      <c r="D46" t="s">
        <v>328</v>
      </c>
      <c r="E46" t="s">
        <v>229</v>
      </c>
      <c r="F46" t="s">
        <v>237</v>
      </c>
    </row>
    <row r="47" spans="2:6" x14ac:dyDescent="0.3">
      <c r="B47" s="226">
        <f t="shared" si="1"/>
        <v>43</v>
      </c>
      <c r="C47" t="s">
        <v>329</v>
      </c>
      <c r="D47" t="s">
        <v>330</v>
      </c>
      <c r="E47" t="s">
        <v>331</v>
      </c>
      <c r="F47" t="s">
        <v>244</v>
      </c>
    </row>
    <row r="48" spans="2:6" x14ac:dyDescent="0.3">
      <c r="B48" s="226">
        <f t="shared" si="1"/>
        <v>44</v>
      </c>
      <c r="C48" t="s">
        <v>332</v>
      </c>
      <c r="D48" t="s">
        <v>333</v>
      </c>
      <c r="E48" t="s">
        <v>243</v>
      </c>
      <c r="F48" t="s">
        <v>244</v>
      </c>
    </row>
    <row r="49" spans="2:6" x14ac:dyDescent="0.3">
      <c r="B49" s="226">
        <f t="shared" si="1"/>
        <v>45</v>
      </c>
      <c r="C49" t="s">
        <v>334</v>
      </c>
      <c r="D49" t="s">
        <v>335</v>
      </c>
      <c r="E49" t="s">
        <v>336</v>
      </c>
      <c r="F49" t="s">
        <v>237</v>
      </c>
    </row>
    <row r="50" spans="2:6" x14ac:dyDescent="0.3">
      <c r="B50" s="226">
        <f t="shared" si="1"/>
        <v>46</v>
      </c>
      <c r="C50" t="s">
        <v>337</v>
      </c>
      <c r="D50" t="s">
        <v>338</v>
      </c>
      <c r="E50" t="s">
        <v>339</v>
      </c>
      <c r="F50" t="s">
        <v>24</v>
      </c>
    </row>
    <row r="51" spans="2:6" x14ac:dyDescent="0.3">
      <c r="B51" s="226">
        <f t="shared" si="1"/>
        <v>47</v>
      </c>
      <c r="C51" t="s">
        <v>340</v>
      </c>
      <c r="D51" t="s">
        <v>341</v>
      </c>
      <c r="E51" t="s">
        <v>342</v>
      </c>
      <c r="F51" t="s">
        <v>244</v>
      </c>
    </row>
    <row r="52" spans="2:6" x14ac:dyDescent="0.3">
      <c r="B52" s="226">
        <f t="shared" si="1"/>
        <v>48</v>
      </c>
      <c r="C52" t="s">
        <v>343</v>
      </c>
      <c r="D52" t="s">
        <v>344</v>
      </c>
      <c r="E52" t="s">
        <v>345</v>
      </c>
      <c r="F52" t="s">
        <v>170</v>
      </c>
    </row>
    <row r="53" spans="2:6" x14ac:dyDescent="0.3">
      <c r="B53" s="226">
        <f t="shared" si="1"/>
        <v>49</v>
      </c>
      <c r="C53" t="s">
        <v>346</v>
      </c>
      <c r="D53" t="s">
        <v>347</v>
      </c>
      <c r="E53" t="s">
        <v>229</v>
      </c>
      <c r="F53" t="s">
        <v>230</v>
      </c>
    </row>
    <row r="54" spans="2:6" x14ac:dyDescent="0.3">
      <c r="B54" s="226">
        <f t="shared" si="1"/>
        <v>50</v>
      </c>
      <c r="C54" t="s">
        <v>348</v>
      </c>
      <c r="D54" t="s">
        <v>349</v>
      </c>
      <c r="E54" t="s">
        <v>350</v>
      </c>
      <c r="F54" t="s">
        <v>351</v>
      </c>
    </row>
    <row r="55" spans="2:6" x14ac:dyDescent="0.3">
      <c r="B55" s="226">
        <f t="shared" si="1"/>
        <v>51</v>
      </c>
      <c r="C55" t="s">
        <v>279</v>
      </c>
      <c r="D55" t="s">
        <v>280</v>
      </c>
      <c r="E55" t="s">
        <v>352</v>
      </c>
      <c r="F55" t="s">
        <v>24</v>
      </c>
    </row>
    <row r="56" spans="2:6" x14ac:dyDescent="0.3">
      <c r="B56" s="226">
        <f t="shared" si="1"/>
        <v>52</v>
      </c>
      <c r="C56" t="s">
        <v>353</v>
      </c>
      <c r="D56" t="s">
        <v>354</v>
      </c>
      <c r="E56" t="s">
        <v>229</v>
      </c>
      <c r="F56" t="s">
        <v>237</v>
      </c>
    </row>
    <row r="57" spans="2:6" x14ac:dyDescent="0.3">
      <c r="B57" s="226">
        <f t="shared" si="1"/>
        <v>53</v>
      </c>
      <c r="C57" t="s">
        <v>355</v>
      </c>
      <c r="D57" t="s">
        <v>356</v>
      </c>
      <c r="E57" t="s">
        <v>229</v>
      </c>
      <c r="F57" t="s">
        <v>237</v>
      </c>
    </row>
    <row r="58" spans="2:6" x14ac:dyDescent="0.3">
      <c r="B58" s="226">
        <f t="shared" si="1"/>
        <v>54</v>
      </c>
      <c r="C58" t="s">
        <v>357</v>
      </c>
      <c r="D58" t="s">
        <v>358</v>
      </c>
      <c r="E58" t="s">
        <v>359</v>
      </c>
      <c r="F58" t="s">
        <v>30</v>
      </c>
    </row>
    <row r="59" spans="2:6" x14ac:dyDescent="0.3">
      <c r="B59" s="226">
        <f t="shared" si="1"/>
        <v>55</v>
      </c>
      <c r="C59" t="s">
        <v>360</v>
      </c>
      <c r="D59" t="s">
        <v>361</v>
      </c>
      <c r="E59" t="s">
        <v>229</v>
      </c>
      <c r="F59" t="s">
        <v>237</v>
      </c>
    </row>
    <row r="60" spans="2:6" x14ac:dyDescent="0.3">
      <c r="B60" s="226">
        <f t="shared" si="1"/>
        <v>56</v>
      </c>
      <c r="C60" t="s">
        <v>362</v>
      </c>
      <c r="D60" t="s">
        <v>363</v>
      </c>
      <c r="E60" t="s">
        <v>364</v>
      </c>
      <c r="F60" t="s">
        <v>230</v>
      </c>
    </row>
    <row r="61" spans="2:6" x14ac:dyDescent="0.3">
      <c r="B61" s="226">
        <f t="shared" si="1"/>
        <v>57</v>
      </c>
      <c r="C61" t="s">
        <v>281</v>
      </c>
      <c r="D61" t="s">
        <v>365</v>
      </c>
      <c r="E61" t="s">
        <v>283</v>
      </c>
      <c r="F61" t="s">
        <v>24</v>
      </c>
    </row>
    <row r="62" spans="2:6" x14ac:dyDescent="0.3">
      <c r="B62" s="226">
        <f t="shared" si="1"/>
        <v>58</v>
      </c>
      <c r="C62" t="s">
        <v>366</v>
      </c>
      <c r="D62" t="s">
        <v>367</v>
      </c>
      <c r="E62" t="s">
        <v>229</v>
      </c>
      <c r="F62" t="s">
        <v>237</v>
      </c>
    </row>
    <row r="63" spans="2:6" x14ac:dyDescent="0.3">
      <c r="B63" s="226">
        <f t="shared" si="1"/>
        <v>59</v>
      </c>
      <c r="C63" t="s">
        <v>247</v>
      </c>
      <c r="D63" t="s">
        <v>368</v>
      </c>
      <c r="E63" t="s">
        <v>229</v>
      </c>
      <c r="F63" t="s">
        <v>237</v>
      </c>
    </row>
    <row r="64" spans="2:6" x14ac:dyDescent="0.3">
      <c r="B64" s="226">
        <f t="shared" si="1"/>
        <v>60</v>
      </c>
      <c r="C64" t="s">
        <v>369</v>
      </c>
      <c r="D64" t="s">
        <v>370</v>
      </c>
      <c r="E64" t="s">
        <v>229</v>
      </c>
      <c r="F64" t="s">
        <v>158</v>
      </c>
    </row>
    <row r="65" spans="2:6" x14ac:dyDescent="0.3">
      <c r="B65" s="226">
        <f t="shared" si="1"/>
        <v>61</v>
      </c>
      <c r="C65" t="s">
        <v>371</v>
      </c>
      <c r="D65" t="s">
        <v>372</v>
      </c>
      <c r="E65" t="s">
        <v>229</v>
      </c>
      <c r="F65" t="s">
        <v>237</v>
      </c>
    </row>
    <row r="66" spans="2:6" x14ac:dyDescent="0.3">
      <c r="B66" s="226">
        <f t="shared" si="1"/>
        <v>62</v>
      </c>
      <c r="C66" t="s">
        <v>343</v>
      </c>
      <c r="D66" t="s">
        <v>373</v>
      </c>
      <c r="E66" t="s">
        <v>345</v>
      </c>
      <c r="F66" t="s">
        <v>230</v>
      </c>
    </row>
    <row r="67" spans="2:6" x14ac:dyDescent="0.3">
      <c r="B67" s="226">
        <f t="shared" si="1"/>
        <v>63</v>
      </c>
      <c r="C67" t="s">
        <v>374</v>
      </c>
      <c r="D67" t="s">
        <v>375</v>
      </c>
      <c r="E67" t="s">
        <v>29</v>
      </c>
      <c r="F67" t="s">
        <v>230</v>
      </c>
    </row>
    <row r="68" spans="2:6" x14ac:dyDescent="0.3">
      <c r="B68" s="226">
        <f t="shared" si="1"/>
        <v>64</v>
      </c>
      <c r="C68" t="s">
        <v>376</v>
      </c>
      <c r="D68" t="s">
        <v>377</v>
      </c>
      <c r="E68" t="s">
        <v>259</v>
      </c>
      <c r="F68" t="s">
        <v>237</v>
      </c>
    </row>
    <row r="69" spans="2:6" x14ac:dyDescent="0.3">
      <c r="B69" s="226">
        <f t="shared" si="1"/>
        <v>65</v>
      </c>
      <c r="C69" t="s">
        <v>378</v>
      </c>
      <c r="D69" t="s">
        <v>379</v>
      </c>
      <c r="E69" t="s">
        <v>229</v>
      </c>
      <c r="F69" t="s">
        <v>237</v>
      </c>
    </row>
    <row r="70" spans="2:6" x14ac:dyDescent="0.3">
      <c r="B70" s="226">
        <f t="shared" ref="B70:B101" si="2">B69+1</f>
        <v>66</v>
      </c>
      <c r="C70" t="s">
        <v>380</v>
      </c>
      <c r="D70" t="s">
        <v>381</v>
      </c>
      <c r="E70" t="s">
        <v>352</v>
      </c>
      <c r="F70" t="s">
        <v>244</v>
      </c>
    </row>
    <row r="71" spans="2:6" x14ac:dyDescent="0.3">
      <c r="B71" s="226">
        <f t="shared" si="2"/>
        <v>67</v>
      </c>
      <c r="C71" t="s">
        <v>382</v>
      </c>
      <c r="D71" t="s">
        <v>383</v>
      </c>
      <c r="E71" t="s">
        <v>384</v>
      </c>
      <c r="F71" t="s">
        <v>24</v>
      </c>
    </row>
    <row r="72" spans="2:6" x14ac:dyDescent="0.3">
      <c r="B72" s="226">
        <f t="shared" si="2"/>
        <v>68</v>
      </c>
      <c r="C72" t="s">
        <v>385</v>
      </c>
      <c r="D72" t="s">
        <v>386</v>
      </c>
      <c r="E72" t="s">
        <v>259</v>
      </c>
      <c r="F72" t="s">
        <v>24</v>
      </c>
    </row>
    <row r="73" spans="2:6" x14ac:dyDescent="0.3">
      <c r="B73" s="226">
        <f t="shared" si="2"/>
        <v>69</v>
      </c>
      <c r="C73" t="s">
        <v>387</v>
      </c>
      <c r="D73" t="s">
        <v>388</v>
      </c>
      <c r="E73" t="s">
        <v>389</v>
      </c>
      <c r="F73" t="s">
        <v>244</v>
      </c>
    </row>
    <row r="74" spans="2:6" x14ac:dyDescent="0.3">
      <c r="B74" s="226">
        <f t="shared" si="2"/>
        <v>70</v>
      </c>
      <c r="C74" t="s">
        <v>390</v>
      </c>
      <c r="D74" t="s">
        <v>391</v>
      </c>
      <c r="E74" t="s">
        <v>261</v>
      </c>
      <c r="F74" t="s">
        <v>30</v>
      </c>
    </row>
    <row r="75" spans="2:6" x14ac:dyDescent="0.3">
      <c r="B75" s="226">
        <f t="shared" si="2"/>
        <v>71</v>
      </c>
      <c r="C75" t="s">
        <v>392</v>
      </c>
      <c r="D75" t="s">
        <v>393</v>
      </c>
      <c r="E75" t="s">
        <v>394</v>
      </c>
      <c r="F75" t="s">
        <v>244</v>
      </c>
    </row>
    <row r="76" spans="2:6" x14ac:dyDescent="0.3">
      <c r="B76" s="226">
        <f t="shared" si="2"/>
        <v>72</v>
      </c>
      <c r="C76" t="s">
        <v>245</v>
      </c>
      <c r="D76" t="s">
        <v>395</v>
      </c>
      <c r="E76" t="s">
        <v>396</v>
      </c>
      <c r="F76" t="s">
        <v>24</v>
      </c>
    </row>
    <row r="77" spans="2:6" x14ac:dyDescent="0.3">
      <c r="B77" s="226">
        <f t="shared" si="2"/>
        <v>73</v>
      </c>
      <c r="C77" t="s">
        <v>249</v>
      </c>
      <c r="D77" t="s">
        <v>397</v>
      </c>
      <c r="E77" t="s">
        <v>229</v>
      </c>
      <c r="F77" t="s">
        <v>24</v>
      </c>
    </row>
    <row r="78" spans="2:6" x14ac:dyDescent="0.3">
      <c r="B78" s="226">
        <f t="shared" si="2"/>
        <v>74</v>
      </c>
      <c r="C78" t="s">
        <v>398</v>
      </c>
      <c r="D78" t="s">
        <v>399</v>
      </c>
      <c r="E78" t="s">
        <v>229</v>
      </c>
      <c r="F78" t="s">
        <v>30</v>
      </c>
    </row>
    <row r="79" spans="2:6" x14ac:dyDescent="0.3">
      <c r="B79" s="226">
        <f t="shared" si="2"/>
        <v>75</v>
      </c>
      <c r="C79" t="s">
        <v>400</v>
      </c>
      <c r="D79" t="s">
        <v>401</v>
      </c>
      <c r="E79" t="s">
        <v>29</v>
      </c>
      <c r="F79" t="s">
        <v>30</v>
      </c>
    </row>
    <row r="80" spans="2:6" x14ac:dyDescent="0.3">
      <c r="B80" s="226">
        <f t="shared" si="2"/>
        <v>76</v>
      </c>
      <c r="C80" t="s">
        <v>317</v>
      </c>
      <c r="D80" t="s">
        <v>402</v>
      </c>
      <c r="E80" t="s">
        <v>29</v>
      </c>
      <c r="F80" t="s">
        <v>230</v>
      </c>
    </row>
    <row r="81" spans="2:6" x14ac:dyDescent="0.3">
      <c r="B81" s="226">
        <f t="shared" si="2"/>
        <v>77</v>
      </c>
      <c r="C81" t="s">
        <v>403</v>
      </c>
      <c r="D81" t="s">
        <v>404</v>
      </c>
      <c r="E81" t="s">
        <v>405</v>
      </c>
      <c r="F81" t="s">
        <v>230</v>
      </c>
    </row>
    <row r="82" spans="2:6" x14ac:dyDescent="0.3">
      <c r="B82" s="226">
        <f t="shared" si="2"/>
        <v>78</v>
      </c>
      <c r="C82" t="s">
        <v>406</v>
      </c>
      <c r="D82" t="s">
        <v>407</v>
      </c>
      <c r="E82" t="s">
        <v>405</v>
      </c>
      <c r="F82" t="s">
        <v>230</v>
      </c>
    </row>
    <row r="83" spans="2:6" x14ac:dyDescent="0.3">
      <c r="B83" s="226">
        <f t="shared" si="2"/>
        <v>79</v>
      </c>
      <c r="C83" t="s">
        <v>408</v>
      </c>
      <c r="D83" t="s">
        <v>409</v>
      </c>
      <c r="E83" t="s">
        <v>405</v>
      </c>
      <c r="F83" t="s">
        <v>170</v>
      </c>
    </row>
    <row r="84" spans="2:6" x14ac:dyDescent="0.3">
      <c r="B84" s="226">
        <f t="shared" si="2"/>
        <v>80</v>
      </c>
      <c r="C84" t="s">
        <v>410</v>
      </c>
      <c r="D84" t="s">
        <v>411</v>
      </c>
      <c r="E84" t="s">
        <v>412</v>
      </c>
      <c r="F84" t="s">
        <v>230</v>
      </c>
    </row>
    <row r="85" spans="2:6" x14ac:dyDescent="0.3">
      <c r="B85" s="226">
        <f t="shared" si="2"/>
        <v>81</v>
      </c>
      <c r="C85" t="s">
        <v>413</v>
      </c>
      <c r="D85" t="s">
        <v>414</v>
      </c>
      <c r="E85" t="s">
        <v>415</v>
      </c>
      <c r="F85" t="s">
        <v>30</v>
      </c>
    </row>
    <row r="86" spans="2:6" x14ac:dyDescent="0.3">
      <c r="B86" s="226">
        <f t="shared" si="2"/>
        <v>82</v>
      </c>
      <c r="C86" t="s">
        <v>416</v>
      </c>
      <c r="D86" t="s">
        <v>417</v>
      </c>
      <c r="E86" t="s">
        <v>29</v>
      </c>
      <c r="F86" t="s">
        <v>24</v>
      </c>
    </row>
    <row r="87" spans="2:6" x14ac:dyDescent="0.3">
      <c r="B87" s="226">
        <f t="shared" si="2"/>
        <v>83</v>
      </c>
      <c r="C87" t="s">
        <v>418</v>
      </c>
      <c r="D87" t="s">
        <v>419</v>
      </c>
      <c r="E87" t="s">
        <v>420</v>
      </c>
      <c r="F87" t="s">
        <v>158</v>
      </c>
    </row>
    <row r="88" spans="2:6" x14ac:dyDescent="0.3">
      <c r="B88" s="226">
        <f t="shared" si="2"/>
        <v>84</v>
      </c>
      <c r="C88" t="s">
        <v>307</v>
      </c>
      <c r="D88" t="s">
        <v>421</v>
      </c>
      <c r="E88" t="s">
        <v>303</v>
      </c>
      <c r="F88" t="s">
        <v>230</v>
      </c>
    </row>
    <row r="89" spans="2:6" x14ac:dyDescent="0.3">
      <c r="B89" s="226">
        <f t="shared" si="2"/>
        <v>85</v>
      </c>
      <c r="C89" t="s">
        <v>422</v>
      </c>
      <c r="D89" t="s">
        <v>423</v>
      </c>
      <c r="E89" t="s">
        <v>424</v>
      </c>
      <c r="F89" t="s">
        <v>230</v>
      </c>
    </row>
    <row r="90" spans="2:6" x14ac:dyDescent="0.3">
      <c r="B90" s="226">
        <f t="shared" si="2"/>
        <v>86</v>
      </c>
      <c r="C90" t="s">
        <v>425</v>
      </c>
      <c r="D90" t="s">
        <v>426</v>
      </c>
      <c r="E90" t="s">
        <v>29</v>
      </c>
      <c r="F90" t="s">
        <v>30</v>
      </c>
    </row>
    <row r="91" spans="2:6" x14ac:dyDescent="0.3">
      <c r="B91" s="226">
        <f t="shared" si="2"/>
        <v>87</v>
      </c>
      <c r="C91" t="s">
        <v>362</v>
      </c>
      <c r="D91" t="s">
        <v>427</v>
      </c>
      <c r="E91" t="s">
        <v>29</v>
      </c>
      <c r="F91" t="s">
        <v>24</v>
      </c>
    </row>
    <row r="92" spans="2:6" x14ac:dyDescent="0.3">
      <c r="B92" s="226">
        <f t="shared" si="2"/>
        <v>88</v>
      </c>
      <c r="C92" t="s">
        <v>21</v>
      </c>
      <c r="D92" t="s">
        <v>22</v>
      </c>
      <c r="E92" t="s">
        <v>23</v>
      </c>
      <c r="F92" t="s">
        <v>24</v>
      </c>
    </row>
    <row r="93" spans="2:6" x14ac:dyDescent="0.3">
      <c r="B93" s="226">
        <f t="shared" si="2"/>
        <v>89</v>
      </c>
      <c r="C93" t="s">
        <v>271</v>
      </c>
      <c r="D93" t="s">
        <v>272</v>
      </c>
      <c r="E93" t="s">
        <v>229</v>
      </c>
      <c r="F93" t="s">
        <v>30</v>
      </c>
    </row>
    <row r="94" spans="2:6" x14ac:dyDescent="0.3">
      <c r="B94" s="226">
        <f t="shared" si="2"/>
        <v>90</v>
      </c>
      <c r="C94" t="s">
        <v>428</v>
      </c>
      <c r="D94" t="s">
        <v>429</v>
      </c>
      <c r="E94" t="s">
        <v>29</v>
      </c>
      <c r="F94" t="s">
        <v>430</v>
      </c>
    </row>
    <row r="95" spans="2:6" x14ac:dyDescent="0.3">
      <c r="B95" s="226">
        <f t="shared" si="2"/>
        <v>91</v>
      </c>
      <c r="C95" t="s">
        <v>431</v>
      </c>
      <c r="D95" t="s">
        <v>432</v>
      </c>
      <c r="E95" t="s">
        <v>433</v>
      </c>
      <c r="F95" t="s">
        <v>200</v>
      </c>
    </row>
    <row r="96" spans="2:6" x14ac:dyDescent="0.3">
      <c r="B96" s="226">
        <f t="shared" si="2"/>
        <v>92</v>
      </c>
      <c r="C96" t="s">
        <v>431</v>
      </c>
      <c r="D96" t="s">
        <v>434</v>
      </c>
      <c r="E96" t="s">
        <v>433</v>
      </c>
      <c r="F96" t="s">
        <v>200</v>
      </c>
    </row>
    <row r="97" spans="2:6" x14ac:dyDescent="0.3">
      <c r="B97" s="226">
        <f t="shared" si="2"/>
        <v>93</v>
      </c>
      <c r="C97" t="s">
        <v>431</v>
      </c>
      <c r="D97" t="s">
        <v>435</v>
      </c>
      <c r="E97" t="s">
        <v>433</v>
      </c>
      <c r="F97" t="s">
        <v>200</v>
      </c>
    </row>
    <row r="98" spans="2:6" x14ac:dyDescent="0.3">
      <c r="B98" s="226">
        <f t="shared" si="2"/>
        <v>94</v>
      </c>
      <c r="C98" t="s">
        <v>431</v>
      </c>
      <c r="D98" t="s">
        <v>436</v>
      </c>
      <c r="E98" t="s">
        <v>433</v>
      </c>
      <c r="F98" t="s">
        <v>200</v>
      </c>
    </row>
    <row r="99" spans="2:6" x14ac:dyDescent="0.3">
      <c r="B99" s="226">
        <f t="shared" si="2"/>
        <v>95</v>
      </c>
      <c r="C99" t="s">
        <v>431</v>
      </c>
      <c r="D99" t="s">
        <v>437</v>
      </c>
      <c r="E99" t="s">
        <v>433</v>
      </c>
      <c r="F99" t="s">
        <v>201</v>
      </c>
    </row>
    <row r="100" spans="2:6" x14ac:dyDescent="0.3">
      <c r="B100" s="226">
        <f t="shared" si="2"/>
        <v>96</v>
      </c>
      <c r="C100" t="s">
        <v>431</v>
      </c>
      <c r="D100" t="s">
        <v>438</v>
      </c>
      <c r="E100" t="s">
        <v>433</v>
      </c>
      <c r="F100" t="s">
        <v>201</v>
      </c>
    </row>
    <row r="101" spans="2:6" x14ac:dyDescent="0.3">
      <c r="B101" s="226">
        <f t="shared" si="2"/>
        <v>97</v>
      </c>
      <c r="C101" t="s">
        <v>431</v>
      </c>
      <c r="D101" t="s">
        <v>439</v>
      </c>
      <c r="E101" t="s">
        <v>433</v>
      </c>
      <c r="F101" t="s">
        <v>440</v>
      </c>
    </row>
    <row r="102" spans="2:6" x14ac:dyDescent="0.3">
      <c r="B102" s="226">
        <f t="shared" ref="B102:B133" si="3">B101+1</f>
        <v>98</v>
      </c>
      <c r="C102" t="s">
        <v>431</v>
      </c>
      <c r="D102" t="s">
        <v>441</v>
      </c>
      <c r="E102" t="s">
        <v>433</v>
      </c>
      <c r="F102" t="s">
        <v>201</v>
      </c>
    </row>
    <row r="103" spans="2:6" x14ac:dyDescent="0.3">
      <c r="B103" s="226">
        <f t="shared" si="3"/>
        <v>99</v>
      </c>
      <c r="C103" t="s">
        <v>431</v>
      </c>
      <c r="D103" t="s">
        <v>442</v>
      </c>
      <c r="E103" t="s">
        <v>433</v>
      </c>
      <c r="F103" t="s">
        <v>201</v>
      </c>
    </row>
    <row r="104" spans="2:6" x14ac:dyDescent="0.3">
      <c r="B104" s="226">
        <f t="shared" si="3"/>
        <v>100</v>
      </c>
      <c r="C104" s="541" t="s">
        <v>443</v>
      </c>
      <c r="D104" s="542" t="s">
        <v>444</v>
      </c>
      <c r="E104" s="542" t="s">
        <v>445</v>
      </c>
      <c r="F104" t="s">
        <v>230</v>
      </c>
    </row>
    <row r="105" spans="2:6" x14ac:dyDescent="0.3">
      <c r="B105" s="226">
        <f t="shared" si="3"/>
        <v>101</v>
      </c>
      <c r="C105" s="543" t="s">
        <v>443</v>
      </c>
      <c r="D105" s="544" t="s">
        <v>446</v>
      </c>
      <c r="E105" s="544" t="s">
        <v>447</v>
      </c>
      <c r="F105" s="543" t="s">
        <v>24</v>
      </c>
    </row>
    <row r="106" spans="2:6" x14ac:dyDescent="0.3">
      <c r="B106" s="226">
        <f t="shared" si="3"/>
        <v>102</v>
      </c>
      <c r="C106" t="s">
        <v>448</v>
      </c>
      <c r="D106" t="s">
        <v>449</v>
      </c>
      <c r="E106" t="s">
        <v>450</v>
      </c>
      <c r="F106" t="s">
        <v>237</v>
      </c>
    </row>
    <row r="107" spans="2:6" x14ac:dyDescent="0.3">
      <c r="B107" s="226">
        <f t="shared" si="3"/>
        <v>103</v>
      </c>
      <c r="C107" s="543" t="s">
        <v>451</v>
      </c>
      <c r="D107" s="543" t="s">
        <v>452</v>
      </c>
      <c r="E107" s="543" t="s">
        <v>453</v>
      </c>
      <c r="F107" s="543" t="s">
        <v>237</v>
      </c>
    </row>
    <row r="108" spans="2:6" x14ac:dyDescent="0.3">
      <c r="B108" s="226">
        <f t="shared" si="3"/>
        <v>104</v>
      </c>
      <c r="C108" s="543" t="s">
        <v>454</v>
      </c>
      <c r="D108" s="543" t="s">
        <v>455</v>
      </c>
      <c r="E108" s="543" t="s">
        <v>456</v>
      </c>
      <c r="F108" s="543" t="s">
        <v>237</v>
      </c>
    </row>
    <row r="109" spans="2:6" x14ac:dyDescent="0.3">
      <c r="B109" s="226">
        <f t="shared" si="3"/>
        <v>105</v>
      </c>
      <c r="C109" s="543" t="s">
        <v>457</v>
      </c>
      <c r="D109" s="543" t="s">
        <v>458</v>
      </c>
      <c r="E109" s="543" t="s">
        <v>459</v>
      </c>
      <c r="F109" s="543" t="s">
        <v>237</v>
      </c>
    </row>
    <row r="110" spans="2:6" x14ac:dyDescent="0.3">
      <c r="B110" s="226">
        <f t="shared" si="3"/>
        <v>106</v>
      </c>
      <c r="C110" s="543" t="s">
        <v>460</v>
      </c>
      <c r="D110" s="543" t="s">
        <v>461</v>
      </c>
      <c r="E110" s="543" t="s">
        <v>462</v>
      </c>
      <c r="F110" s="543" t="s">
        <v>30</v>
      </c>
    </row>
    <row r="111" spans="2:6" x14ac:dyDescent="0.3">
      <c r="B111" s="226">
        <f t="shared" si="3"/>
        <v>107</v>
      </c>
      <c r="C111" s="543" t="s">
        <v>463</v>
      </c>
      <c r="D111" s="543" t="s">
        <v>464</v>
      </c>
      <c r="E111" s="543" t="s">
        <v>465</v>
      </c>
      <c r="F111" s="543" t="s">
        <v>244</v>
      </c>
    </row>
    <row r="112" spans="2:6" x14ac:dyDescent="0.3">
      <c r="B112" s="226">
        <f t="shared" si="3"/>
        <v>108</v>
      </c>
      <c r="C112" s="543" t="s">
        <v>241</v>
      </c>
      <c r="D112" s="543" t="s">
        <v>466</v>
      </c>
      <c r="E112" s="543" t="s">
        <v>447</v>
      </c>
      <c r="F112" s="543" t="s">
        <v>237</v>
      </c>
    </row>
    <row r="113" spans="2:6" x14ac:dyDescent="0.3">
      <c r="B113" s="226">
        <f t="shared" si="3"/>
        <v>109</v>
      </c>
      <c r="C113" s="543" t="s">
        <v>295</v>
      </c>
      <c r="D113" s="543" t="s">
        <v>467</v>
      </c>
      <c r="E113" s="543" t="s">
        <v>468</v>
      </c>
      <c r="F113" s="543" t="s">
        <v>158</v>
      </c>
    </row>
    <row r="114" spans="2:6" x14ac:dyDescent="0.3">
      <c r="B114" s="226">
        <f t="shared" si="3"/>
        <v>110</v>
      </c>
      <c r="C114" s="543" t="s">
        <v>469</v>
      </c>
      <c r="D114" s="543" t="s">
        <v>470</v>
      </c>
      <c r="E114" s="543" t="s">
        <v>471</v>
      </c>
      <c r="F114" s="543" t="s">
        <v>472</v>
      </c>
    </row>
    <row r="115" spans="2:6" x14ac:dyDescent="0.3">
      <c r="B115" s="226">
        <f t="shared" si="3"/>
        <v>111</v>
      </c>
      <c r="C115" s="543" t="s">
        <v>473</v>
      </c>
      <c r="D115" s="543" t="s">
        <v>474</v>
      </c>
      <c r="E115" s="543" t="s">
        <v>475</v>
      </c>
      <c r="F115" s="543" t="s">
        <v>237</v>
      </c>
    </row>
    <row r="116" spans="2:6" x14ac:dyDescent="0.3">
      <c r="B116" s="226">
        <f t="shared" si="3"/>
        <v>112</v>
      </c>
      <c r="C116" s="543" t="s">
        <v>476</v>
      </c>
      <c r="D116" s="543" t="s">
        <v>477</v>
      </c>
      <c r="E116" s="543" t="s">
        <v>478</v>
      </c>
      <c r="F116" s="543" t="s">
        <v>230</v>
      </c>
    </row>
    <row r="117" spans="2:6" x14ac:dyDescent="0.3">
      <c r="B117" s="226">
        <f t="shared" si="3"/>
        <v>113</v>
      </c>
      <c r="C117" s="543" t="s">
        <v>479</v>
      </c>
      <c r="D117" s="543" t="s">
        <v>480</v>
      </c>
      <c r="E117" s="543" t="s">
        <v>481</v>
      </c>
      <c r="F117" s="543" t="s">
        <v>237</v>
      </c>
    </row>
    <row r="118" spans="2:6" x14ac:dyDescent="0.3">
      <c r="B118" s="226">
        <f t="shared" si="3"/>
        <v>114</v>
      </c>
      <c r="C118" s="543" t="s">
        <v>247</v>
      </c>
      <c r="D118" s="543" t="s">
        <v>482</v>
      </c>
      <c r="E118" s="543" t="s">
        <v>483</v>
      </c>
      <c r="F118" s="543" t="s">
        <v>244</v>
      </c>
    </row>
    <row r="119" spans="2:6" x14ac:dyDescent="0.3">
      <c r="B119" s="226">
        <f t="shared" si="3"/>
        <v>115</v>
      </c>
      <c r="C119" s="543" t="s">
        <v>484</v>
      </c>
      <c r="D119" s="543" t="s">
        <v>485</v>
      </c>
      <c r="E119" s="543" t="s">
        <v>481</v>
      </c>
      <c r="F119" s="543" t="s">
        <v>24</v>
      </c>
    </row>
    <row r="120" spans="2:6" x14ac:dyDescent="0.3">
      <c r="B120" s="226">
        <f t="shared" si="3"/>
        <v>116</v>
      </c>
      <c r="C120" s="543" t="s">
        <v>486</v>
      </c>
      <c r="D120" s="543" t="s">
        <v>487</v>
      </c>
      <c r="E120" s="543" t="s">
        <v>459</v>
      </c>
      <c r="F120" s="543" t="s">
        <v>30</v>
      </c>
    </row>
    <row r="121" spans="2:6" x14ac:dyDescent="0.3">
      <c r="B121" s="226">
        <f t="shared" si="3"/>
        <v>117</v>
      </c>
      <c r="C121" s="543" t="s">
        <v>390</v>
      </c>
      <c r="D121" s="543" t="s">
        <v>488</v>
      </c>
      <c r="E121" s="543" t="s">
        <v>483</v>
      </c>
      <c r="F121" s="543" t="s">
        <v>230</v>
      </c>
    </row>
    <row r="122" spans="2:6" ht="28.8" customHeight="1" x14ac:dyDescent="0.3">
      <c r="B122" s="226">
        <f t="shared" si="3"/>
        <v>118</v>
      </c>
      <c r="C122" s="543" t="s">
        <v>301</v>
      </c>
      <c r="D122" s="543" t="s">
        <v>489</v>
      </c>
      <c r="E122" s="543" t="s">
        <v>445</v>
      </c>
      <c r="F122" s="543" t="s">
        <v>230</v>
      </c>
    </row>
    <row r="123" spans="2:6" x14ac:dyDescent="0.3">
      <c r="B123" s="226">
        <f t="shared" si="3"/>
        <v>119</v>
      </c>
      <c r="C123" s="543" t="s">
        <v>490</v>
      </c>
      <c r="D123" s="543" t="s">
        <v>491</v>
      </c>
      <c r="E123" s="543" t="s">
        <v>447</v>
      </c>
      <c r="F123" s="543" t="s">
        <v>244</v>
      </c>
    </row>
    <row r="124" spans="2:6" x14ac:dyDescent="0.3">
      <c r="B124" s="226">
        <f t="shared" si="3"/>
        <v>120</v>
      </c>
      <c r="C124" t="s">
        <v>255</v>
      </c>
      <c r="D124" t="s">
        <v>492</v>
      </c>
      <c r="E124" t="s">
        <v>493</v>
      </c>
      <c r="F124" t="s">
        <v>158</v>
      </c>
    </row>
    <row r="125" spans="2:6" x14ac:dyDescent="0.3">
      <c r="B125" s="226">
        <f t="shared" si="3"/>
        <v>121</v>
      </c>
      <c r="C125" t="s">
        <v>494</v>
      </c>
      <c r="D125" t="s">
        <v>495</v>
      </c>
      <c r="E125" t="s">
        <v>496</v>
      </c>
      <c r="F125" t="s">
        <v>24</v>
      </c>
    </row>
    <row r="126" spans="2:6" x14ac:dyDescent="0.3">
      <c r="B126" s="226">
        <f t="shared" si="3"/>
        <v>122</v>
      </c>
      <c r="C126" t="s">
        <v>497</v>
      </c>
      <c r="D126" t="s">
        <v>498</v>
      </c>
      <c r="E126" t="s">
        <v>447</v>
      </c>
      <c r="F126" t="s">
        <v>24</v>
      </c>
    </row>
    <row r="127" spans="2:6" x14ac:dyDescent="0.3">
      <c r="B127" s="226">
        <f t="shared" si="3"/>
        <v>123</v>
      </c>
      <c r="C127" t="s">
        <v>249</v>
      </c>
      <c r="D127" t="s">
        <v>499</v>
      </c>
      <c r="E127" t="s">
        <v>500</v>
      </c>
      <c r="F127" t="s">
        <v>237</v>
      </c>
    </row>
    <row r="128" spans="2:6" x14ac:dyDescent="0.3">
      <c r="B128" s="226">
        <f t="shared" si="3"/>
        <v>124</v>
      </c>
      <c r="C128" t="s">
        <v>501</v>
      </c>
      <c r="D128" t="s">
        <v>502</v>
      </c>
      <c r="E128" t="s">
        <v>481</v>
      </c>
      <c r="F128" t="s">
        <v>24</v>
      </c>
    </row>
    <row r="129" spans="2:6" x14ac:dyDescent="0.3">
      <c r="B129" s="226">
        <f t="shared" si="3"/>
        <v>125</v>
      </c>
      <c r="C129" t="s">
        <v>245</v>
      </c>
      <c r="D129" t="s">
        <v>503</v>
      </c>
      <c r="E129" t="s">
        <v>481</v>
      </c>
      <c r="F129" t="s">
        <v>237</v>
      </c>
    </row>
    <row r="130" spans="2:6" x14ac:dyDescent="0.3">
      <c r="B130" s="226">
        <f t="shared" si="3"/>
        <v>126</v>
      </c>
      <c r="C130" t="s">
        <v>504</v>
      </c>
      <c r="D130" t="s">
        <v>505</v>
      </c>
      <c r="E130" t="s">
        <v>481</v>
      </c>
      <c r="F130" t="s">
        <v>30</v>
      </c>
    </row>
    <row r="131" spans="2:6" x14ac:dyDescent="0.3">
      <c r="B131" s="226">
        <f t="shared" si="3"/>
        <v>127</v>
      </c>
      <c r="C131" t="s">
        <v>400</v>
      </c>
      <c r="D131" t="s">
        <v>506</v>
      </c>
      <c r="E131" t="s">
        <v>507</v>
      </c>
      <c r="F131" t="s">
        <v>30</v>
      </c>
    </row>
    <row r="132" spans="2:6" x14ac:dyDescent="0.3">
      <c r="B132" s="226">
        <f t="shared" si="3"/>
        <v>128</v>
      </c>
      <c r="C132" t="s">
        <v>508</v>
      </c>
      <c r="D132" t="s">
        <v>509</v>
      </c>
      <c r="E132" t="s">
        <v>510</v>
      </c>
      <c r="F132" t="s">
        <v>237</v>
      </c>
    </row>
    <row r="133" spans="2:6" x14ac:dyDescent="0.3">
      <c r="B133" s="226">
        <f t="shared" si="3"/>
        <v>129</v>
      </c>
      <c r="C133" t="s">
        <v>511</v>
      </c>
      <c r="D133" t="s">
        <v>512</v>
      </c>
      <c r="E133" t="s">
        <v>481</v>
      </c>
      <c r="F133" t="s">
        <v>24</v>
      </c>
    </row>
    <row r="134" spans="2:6" x14ac:dyDescent="0.3">
      <c r="B134" s="226">
        <f t="shared" ref="B134:B165" si="4">B133+1</f>
        <v>130</v>
      </c>
      <c r="C134" t="s">
        <v>425</v>
      </c>
      <c r="D134" t="s">
        <v>513</v>
      </c>
      <c r="E134" t="s">
        <v>514</v>
      </c>
      <c r="F134" t="s">
        <v>24</v>
      </c>
    </row>
    <row r="135" spans="2:6" x14ac:dyDescent="0.3">
      <c r="B135" s="226">
        <f t="shared" si="4"/>
        <v>131</v>
      </c>
      <c r="C135" t="s">
        <v>515</v>
      </c>
      <c r="D135" t="s">
        <v>516</v>
      </c>
      <c r="E135" t="s">
        <v>450</v>
      </c>
      <c r="F135" t="s">
        <v>24</v>
      </c>
    </row>
    <row r="136" spans="2:6" x14ac:dyDescent="0.3">
      <c r="B136" s="226">
        <f t="shared" si="4"/>
        <v>132</v>
      </c>
      <c r="C136" t="s">
        <v>382</v>
      </c>
      <c r="D136" t="s">
        <v>517</v>
      </c>
      <c r="E136" t="s">
        <v>518</v>
      </c>
      <c r="F136" t="s">
        <v>230</v>
      </c>
    </row>
    <row r="137" spans="2:6" x14ac:dyDescent="0.3">
      <c r="B137" s="226">
        <f t="shared" si="4"/>
        <v>133</v>
      </c>
      <c r="C137" t="s">
        <v>519</v>
      </c>
      <c r="D137" t="s">
        <v>520</v>
      </c>
      <c r="E137" t="s">
        <v>521</v>
      </c>
      <c r="F137" t="s">
        <v>230</v>
      </c>
    </row>
    <row r="138" spans="2:6" x14ac:dyDescent="0.3">
      <c r="B138" s="226">
        <f t="shared" si="4"/>
        <v>134</v>
      </c>
      <c r="C138" t="s">
        <v>304</v>
      </c>
      <c r="D138" t="s">
        <v>522</v>
      </c>
      <c r="E138" t="s">
        <v>475</v>
      </c>
      <c r="F138" t="s">
        <v>237</v>
      </c>
    </row>
    <row r="139" spans="2:6" x14ac:dyDescent="0.3">
      <c r="B139" s="226">
        <f t="shared" si="4"/>
        <v>135</v>
      </c>
      <c r="C139" t="s">
        <v>523</v>
      </c>
      <c r="D139" t="s">
        <v>524</v>
      </c>
      <c r="E139" t="s">
        <v>525</v>
      </c>
      <c r="F139" t="s">
        <v>237</v>
      </c>
    </row>
    <row r="140" spans="2:6" x14ac:dyDescent="0.3">
      <c r="B140" s="226">
        <f t="shared" si="4"/>
        <v>136</v>
      </c>
      <c r="C140" t="s">
        <v>526</v>
      </c>
      <c r="D140" t="s">
        <v>527</v>
      </c>
      <c r="E140" t="s">
        <v>528</v>
      </c>
      <c r="F140" t="s">
        <v>230</v>
      </c>
    </row>
    <row r="141" spans="2:6" x14ac:dyDescent="0.3">
      <c r="B141" s="226">
        <f t="shared" si="4"/>
        <v>137</v>
      </c>
      <c r="C141" t="s">
        <v>529</v>
      </c>
      <c r="D141" t="s">
        <v>530</v>
      </c>
      <c r="E141" t="s">
        <v>445</v>
      </c>
      <c r="F141" t="s">
        <v>170</v>
      </c>
    </row>
    <row r="142" spans="2:6" x14ac:dyDescent="0.3">
      <c r="B142" s="226">
        <f t="shared" si="4"/>
        <v>138</v>
      </c>
      <c r="C142" t="s">
        <v>531</v>
      </c>
      <c r="D142" t="s">
        <v>532</v>
      </c>
      <c r="E142" t="s">
        <v>481</v>
      </c>
      <c r="F142" t="s">
        <v>24</v>
      </c>
    </row>
    <row r="143" spans="2:6" x14ac:dyDescent="0.3">
      <c r="B143" s="226">
        <f t="shared" si="4"/>
        <v>139</v>
      </c>
      <c r="C143" t="s">
        <v>315</v>
      </c>
      <c r="D143" t="s">
        <v>533</v>
      </c>
      <c r="E143" t="s">
        <v>534</v>
      </c>
      <c r="F143" t="s">
        <v>158</v>
      </c>
    </row>
    <row r="144" spans="2:6" x14ac:dyDescent="0.3">
      <c r="B144" s="226">
        <f t="shared" si="4"/>
        <v>140</v>
      </c>
      <c r="C144" t="s">
        <v>535</v>
      </c>
      <c r="D144" t="s">
        <v>536</v>
      </c>
      <c r="E144" t="s">
        <v>445</v>
      </c>
      <c r="F144" t="s">
        <v>30</v>
      </c>
    </row>
    <row r="145" spans="2:6" x14ac:dyDescent="0.3">
      <c r="B145" s="226">
        <f t="shared" si="4"/>
        <v>141</v>
      </c>
      <c r="C145" t="s">
        <v>537</v>
      </c>
      <c r="D145" t="s">
        <v>538</v>
      </c>
      <c r="E145" t="s">
        <v>539</v>
      </c>
      <c r="F145" t="s">
        <v>244</v>
      </c>
    </row>
    <row r="146" spans="2:6" x14ac:dyDescent="0.3">
      <c r="B146" s="226">
        <f t="shared" si="4"/>
        <v>142</v>
      </c>
      <c r="C146" t="s">
        <v>540</v>
      </c>
      <c r="D146" t="s">
        <v>541</v>
      </c>
      <c r="E146" t="s">
        <v>542</v>
      </c>
      <c r="F146" t="s">
        <v>244</v>
      </c>
    </row>
    <row r="147" spans="2:6" x14ac:dyDescent="0.3">
      <c r="B147" s="226">
        <f t="shared" si="4"/>
        <v>143</v>
      </c>
      <c r="C147" t="s">
        <v>543</v>
      </c>
      <c r="D147" t="s">
        <v>544</v>
      </c>
      <c r="E147" t="s">
        <v>545</v>
      </c>
      <c r="F147" t="s">
        <v>244</v>
      </c>
    </row>
    <row r="148" spans="2:6" x14ac:dyDescent="0.3">
      <c r="B148" s="226">
        <f t="shared" si="4"/>
        <v>144</v>
      </c>
      <c r="C148" t="s">
        <v>546</v>
      </c>
      <c r="D148" t="s">
        <v>547</v>
      </c>
      <c r="E148" t="s">
        <v>548</v>
      </c>
      <c r="F148" t="s">
        <v>170</v>
      </c>
    </row>
    <row r="149" spans="2:6" x14ac:dyDescent="0.3">
      <c r="B149" s="226">
        <f t="shared" si="4"/>
        <v>145</v>
      </c>
      <c r="C149" t="s">
        <v>549</v>
      </c>
      <c r="D149" t="s">
        <v>550</v>
      </c>
      <c r="E149" t="s">
        <v>483</v>
      </c>
      <c r="F149" t="s">
        <v>230</v>
      </c>
    </row>
    <row r="150" spans="2:6" x14ac:dyDescent="0.3">
      <c r="B150" s="226">
        <f t="shared" si="4"/>
        <v>146</v>
      </c>
      <c r="C150" t="s">
        <v>307</v>
      </c>
      <c r="D150" t="s">
        <v>551</v>
      </c>
      <c r="E150" t="s">
        <v>552</v>
      </c>
      <c r="F150" t="s">
        <v>244</v>
      </c>
    </row>
    <row r="151" spans="2:6" x14ac:dyDescent="0.3">
      <c r="B151" s="226">
        <f t="shared" si="4"/>
        <v>147</v>
      </c>
      <c r="C151" t="s">
        <v>553</v>
      </c>
      <c r="D151" t="s">
        <v>554</v>
      </c>
      <c r="E151" t="s">
        <v>555</v>
      </c>
      <c r="F151" t="s">
        <v>230</v>
      </c>
    </row>
    <row r="152" spans="2:6" x14ac:dyDescent="0.3">
      <c r="B152" s="226">
        <f t="shared" si="4"/>
        <v>148</v>
      </c>
      <c r="C152" t="s">
        <v>556</v>
      </c>
      <c r="D152" t="s">
        <v>557</v>
      </c>
      <c r="E152" t="s">
        <v>558</v>
      </c>
      <c r="F152" t="s">
        <v>230</v>
      </c>
    </row>
    <row r="153" spans="2:6" x14ac:dyDescent="0.3">
      <c r="B153" s="226">
        <f t="shared" si="4"/>
        <v>149</v>
      </c>
      <c r="C153" t="s">
        <v>559</v>
      </c>
      <c r="D153" t="s">
        <v>560</v>
      </c>
      <c r="E153" t="s">
        <v>561</v>
      </c>
      <c r="F153" t="s">
        <v>24</v>
      </c>
    </row>
    <row r="154" spans="2:6" x14ac:dyDescent="0.3">
      <c r="B154" s="226">
        <f t="shared" si="4"/>
        <v>150</v>
      </c>
      <c r="C154" t="s">
        <v>562</v>
      </c>
      <c r="D154" t="s">
        <v>563</v>
      </c>
      <c r="E154" t="s">
        <v>564</v>
      </c>
      <c r="F154" t="s">
        <v>565</v>
      </c>
    </row>
    <row r="155" spans="2:6" x14ac:dyDescent="0.3">
      <c r="B155" s="226">
        <f t="shared" si="4"/>
        <v>151</v>
      </c>
      <c r="C155" t="s">
        <v>566</v>
      </c>
      <c r="D155" t="s">
        <v>567</v>
      </c>
      <c r="E155" t="s">
        <v>447</v>
      </c>
      <c r="F155" t="s">
        <v>244</v>
      </c>
    </row>
    <row r="156" spans="2:6" x14ac:dyDescent="0.3">
      <c r="B156" s="226">
        <f t="shared" si="4"/>
        <v>152</v>
      </c>
      <c r="C156" t="s">
        <v>287</v>
      </c>
      <c r="D156" t="s">
        <v>568</v>
      </c>
      <c r="E156" t="s">
        <v>569</v>
      </c>
      <c r="F156" t="s">
        <v>244</v>
      </c>
    </row>
    <row r="157" spans="2:6" x14ac:dyDescent="0.3">
      <c r="B157" s="226">
        <f t="shared" si="4"/>
        <v>153</v>
      </c>
      <c r="C157" t="s">
        <v>319</v>
      </c>
      <c r="D157" t="s">
        <v>570</v>
      </c>
      <c r="E157" t="s">
        <v>571</v>
      </c>
      <c r="F157" t="s">
        <v>244</v>
      </c>
    </row>
    <row r="158" spans="2:6" x14ac:dyDescent="0.3">
      <c r="B158" s="226">
        <f t="shared" si="4"/>
        <v>154</v>
      </c>
      <c r="C158" t="s">
        <v>572</v>
      </c>
      <c r="D158" t="s">
        <v>573</v>
      </c>
      <c r="E158" t="s">
        <v>574</v>
      </c>
      <c r="F158" t="s">
        <v>244</v>
      </c>
    </row>
    <row r="159" spans="2:6" x14ac:dyDescent="0.3">
      <c r="B159" s="226">
        <f t="shared" si="4"/>
        <v>155</v>
      </c>
      <c r="C159" t="s">
        <v>575</v>
      </c>
      <c r="D159" t="s">
        <v>576</v>
      </c>
      <c r="E159" t="s">
        <v>577</v>
      </c>
      <c r="F159" t="s">
        <v>170</v>
      </c>
    </row>
    <row r="160" spans="2:6" x14ac:dyDescent="0.3">
      <c r="B160" s="226">
        <f t="shared" si="4"/>
        <v>156</v>
      </c>
      <c r="C160" t="s">
        <v>578</v>
      </c>
      <c r="D160" t="s">
        <v>579</v>
      </c>
      <c r="E160" t="s">
        <v>545</v>
      </c>
      <c r="F160" t="s">
        <v>244</v>
      </c>
    </row>
    <row r="161" spans="2:6" x14ac:dyDescent="0.3">
      <c r="B161" s="226">
        <f t="shared" si="4"/>
        <v>157</v>
      </c>
      <c r="C161" t="s">
        <v>580</v>
      </c>
      <c r="D161" t="s">
        <v>581</v>
      </c>
      <c r="E161" t="s">
        <v>582</v>
      </c>
      <c r="F161" t="s">
        <v>30</v>
      </c>
    </row>
    <row r="162" spans="2:6" x14ac:dyDescent="0.3">
      <c r="B162" s="226">
        <f t="shared" si="4"/>
        <v>158</v>
      </c>
      <c r="C162" t="s">
        <v>583</v>
      </c>
      <c r="D162" t="s">
        <v>584</v>
      </c>
      <c r="E162" t="s">
        <v>585</v>
      </c>
      <c r="F162" t="s">
        <v>237</v>
      </c>
    </row>
    <row r="163" spans="2:6" x14ac:dyDescent="0.3">
      <c r="B163" s="226">
        <f t="shared" si="4"/>
        <v>159</v>
      </c>
      <c r="C163" t="s">
        <v>586</v>
      </c>
      <c r="D163" t="s">
        <v>587</v>
      </c>
      <c r="E163" t="s">
        <v>571</v>
      </c>
      <c r="F163" t="s">
        <v>30</v>
      </c>
    </row>
    <row r="164" spans="2:6" x14ac:dyDescent="0.3">
      <c r="B164" s="226">
        <f t="shared" si="4"/>
        <v>160</v>
      </c>
      <c r="C164" t="s">
        <v>588</v>
      </c>
      <c r="D164" t="s">
        <v>589</v>
      </c>
      <c r="E164" t="s">
        <v>590</v>
      </c>
      <c r="F164" t="s">
        <v>158</v>
      </c>
    </row>
    <row r="165" spans="2:6" x14ac:dyDescent="0.3">
      <c r="B165" s="226">
        <f t="shared" si="4"/>
        <v>161</v>
      </c>
      <c r="C165" t="s">
        <v>591</v>
      </c>
      <c r="D165" t="s">
        <v>592</v>
      </c>
      <c r="E165" t="s">
        <v>593</v>
      </c>
      <c r="F165" t="s">
        <v>170</v>
      </c>
    </row>
    <row r="166" spans="2:6" x14ac:dyDescent="0.3">
      <c r="B166" s="226">
        <f t="shared" ref="B166:B201" si="5">B165+1</f>
        <v>162</v>
      </c>
      <c r="C166" t="s">
        <v>594</v>
      </c>
      <c r="D166" t="s">
        <v>595</v>
      </c>
      <c r="E166" t="s">
        <v>525</v>
      </c>
      <c r="F166" t="s">
        <v>24</v>
      </c>
    </row>
    <row r="167" spans="2:6" x14ac:dyDescent="0.3">
      <c r="B167" s="226">
        <f t="shared" si="5"/>
        <v>163</v>
      </c>
      <c r="C167" t="s">
        <v>596</v>
      </c>
      <c r="D167" t="s">
        <v>597</v>
      </c>
      <c r="E167" t="s">
        <v>598</v>
      </c>
      <c r="F167" t="s">
        <v>30</v>
      </c>
    </row>
    <row r="168" spans="2:6" x14ac:dyDescent="0.3">
      <c r="B168" s="226">
        <f t="shared" si="5"/>
        <v>164</v>
      </c>
      <c r="C168" t="s">
        <v>599</v>
      </c>
      <c r="D168" t="s">
        <v>600</v>
      </c>
      <c r="E168" t="s">
        <v>447</v>
      </c>
      <c r="F168" t="s">
        <v>237</v>
      </c>
    </row>
    <row r="169" spans="2:6" x14ac:dyDescent="0.3">
      <c r="B169" s="226">
        <f t="shared" si="5"/>
        <v>165</v>
      </c>
      <c r="C169" t="s">
        <v>327</v>
      </c>
      <c r="D169" t="s">
        <v>601</v>
      </c>
      <c r="E169" t="s">
        <v>602</v>
      </c>
      <c r="F169" t="s">
        <v>230</v>
      </c>
    </row>
    <row r="170" spans="2:6" x14ac:dyDescent="0.3">
      <c r="B170" s="226">
        <f t="shared" si="5"/>
        <v>166</v>
      </c>
      <c r="C170" t="s">
        <v>603</v>
      </c>
      <c r="D170" t="s">
        <v>604</v>
      </c>
      <c r="E170" t="s">
        <v>528</v>
      </c>
      <c r="F170" t="s">
        <v>230</v>
      </c>
    </row>
    <row r="171" spans="2:6" x14ac:dyDescent="0.3">
      <c r="B171" s="226">
        <f t="shared" si="5"/>
        <v>167</v>
      </c>
      <c r="C171" t="s">
        <v>605</v>
      </c>
      <c r="D171" t="s">
        <v>606</v>
      </c>
      <c r="E171" t="s">
        <v>447</v>
      </c>
      <c r="F171" t="s">
        <v>237</v>
      </c>
    </row>
    <row r="172" spans="2:6" x14ac:dyDescent="0.3">
      <c r="B172" s="226">
        <f t="shared" si="5"/>
        <v>168</v>
      </c>
      <c r="C172" t="s">
        <v>266</v>
      </c>
      <c r="D172" t="s">
        <v>607</v>
      </c>
      <c r="E172" t="s">
        <v>528</v>
      </c>
      <c r="F172" t="s">
        <v>237</v>
      </c>
    </row>
    <row r="173" spans="2:6" x14ac:dyDescent="0.3">
      <c r="B173" s="226">
        <f t="shared" si="5"/>
        <v>169</v>
      </c>
      <c r="C173" t="s">
        <v>608</v>
      </c>
      <c r="D173" t="s">
        <v>609</v>
      </c>
      <c r="E173" t="s">
        <v>610</v>
      </c>
      <c r="F173" t="s">
        <v>230</v>
      </c>
    </row>
    <row r="174" spans="2:6" x14ac:dyDescent="0.3">
      <c r="B174" s="226">
        <f t="shared" si="5"/>
        <v>170</v>
      </c>
      <c r="C174" t="s">
        <v>611</v>
      </c>
      <c r="D174" t="s">
        <v>612</v>
      </c>
      <c r="E174" t="s">
        <v>613</v>
      </c>
      <c r="F174" t="s">
        <v>158</v>
      </c>
    </row>
    <row r="175" spans="2:6" x14ac:dyDescent="0.3">
      <c r="B175" s="226">
        <f t="shared" si="5"/>
        <v>171</v>
      </c>
      <c r="C175" t="s">
        <v>614</v>
      </c>
      <c r="D175" t="s">
        <v>615</v>
      </c>
      <c r="E175" t="s">
        <v>445</v>
      </c>
      <c r="F175" t="s">
        <v>237</v>
      </c>
    </row>
    <row r="176" spans="2:6" x14ac:dyDescent="0.3">
      <c r="B176" s="226">
        <f t="shared" si="5"/>
        <v>172</v>
      </c>
      <c r="C176" t="s">
        <v>616</v>
      </c>
      <c r="D176" t="s">
        <v>617</v>
      </c>
      <c r="E176" t="s">
        <v>528</v>
      </c>
      <c r="F176" t="s">
        <v>24</v>
      </c>
    </row>
    <row r="177" spans="2:6" x14ac:dyDescent="0.3">
      <c r="B177" s="226">
        <f t="shared" si="5"/>
        <v>173</v>
      </c>
      <c r="C177" t="s">
        <v>618</v>
      </c>
      <c r="D177" t="s">
        <v>619</v>
      </c>
      <c r="E177" t="s">
        <v>445</v>
      </c>
      <c r="F177" t="s">
        <v>24</v>
      </c>
    </row>
    <row r="178" spans="2:6" x14ac:dyDescent="0.3">
      <c r="B178" s="226">
        <f t="shared" si="5"/>
        <v>174</v>
      </c>
      <c r="C178" t="s">
        <v>620</v>
      </c>
      <c r="D178" t="s">
        <v>621</v>
      </c>
      <c r="E178" t="s">
        <v>459</v>
      </c>
      <c r="F178" t="s">
        <v>24</v>
      </c>
    </row>
    <row r="179" spans="2:6" x14ac:dyDescent="0.3">
      <c r="B179" s="226">
        <f t="shared" si="5"/>
        <v>175</v>
      </c>
      <c r="C179" t="s">
        <v>622</v>
      </c>
      <c r="D179" t="s">
        <v>623</v>
      </c>
      <c r="E179" t="s">
        <v>624</v>
      </c>
      <c r="F179" t="s">
        <v>472</v>
      </c>
    </row>
    <row r="180" spans="2:6" x14ac:dyDescent="0.3">
      <c r="B180" s="226">
        <f t="shared" si="5"/>
        <v>176</v>
      </c>
      <c r="C180" t="s">
        <v>309</v>
      </c>
      <c r="D180" t="s">
        <v>625</v>
      </c>
      <c r="E180" t="s">
        <v>447</v>
      </c>
      <c r="F180" t="s">
        <v>237</v>
      </c>
    </row>
    <row r="181" spans="2:6" x14ac:dyDescent="0.3">
      <c r="B181" s="226">
        <f t="shared" si="5"/>
        <v>177</v>
      </c>
      <c r="C181" t="s">
        <v>369</v>
      </c>
      <c r="D181" t="s">
        <v>626</v>
      </c>
      <c r="E181" t="s">
        <v>445</v>
      </c>
      <c r="F181" t="s">
        <v>237</v>
      </c>
    </row>
    <row r="182" spans="2:6" x14ac:dyDescent="0.3">
      <c r="B182" s="226">
        <f t="shared" si="5"/>
        <v>178</v>
      </c>
      <c r="C182" t="s">
        <v>627</v>
      </c>
      <c r="D182" t="s">
        <v>628</v>
      </c>
      <c r="E182" t="s">
        <v>571</v>
      </c>
      <c r="F182" t="s">
        <v>244</v>
      </c>
    </row>
    <row r="183" spans="2:6" x14ac:dyDescent="0.3">
      <c r="B183" s="226">
        <f t="shared" si="5"/>
        <v>179</v>
      </c>
      <c r="C183" t="s">
        <v>629</v>
      </c>
      <c r="D183" t="s">
        <v>630</v>
      </c>
      <c r="E183" t="s">
        <v>631</v>
      </c>
      <c r="F183" t="s">
        <v>230</v>
      </c>
    </row>
    <row r="184" spans="2:6" x14ac:dyDescent="0.3">
      <c r="B184" s="226">
        <f t="shared" si="5"/>
        <v>180</v>
      </c>
      <c r="C184" t="s">
        <v>422</v>
      </c>
      <c r="D184" t="s">
        <v>632</v>
      </c>
      <c r="E184" t="s">
        <v>447</v>
      </c>
      <c r="F184" t="s">
        <v>24</v>
      </c>
    </row>
    <row r="185" spans="2:6" x14ac:dyDescent="0.3">
      <c r="B185" s="226">
        <f t="shared" si="5"/>
        <v>181</v>
      </c>
      <c r="C185" t="s">
        <v>271</v>
      </c>
      <c r="D185" t="s">
        <v>633</v>
      </c>
      <c r="E185" t="s">
        <v>445</v>
      </c>
      <c r="F185" t="s">
        <v>30</v>
      </c>
    </row>
    <row r="186" spans="2:6" x14ac:dyDescent="0.3">
      <c r="B186" s="226">
        <f t="shared" si="5"/>
        <v>182</v>
      </c>
      <c r="C186" t="s">
        <v>634</v>
      </c>
      <c r="D186" t="s">
        <v>635</v>
      </c>
      <c r="E186" t="s">
        <v>447</v>
      </c>
      <c r="F186" t="s">
        <v>237</v>
      </c>
    </row>
    <row r="187" spans="2:6" x14ac:dyDescent="0.3">
      <c r="B187" s="226">
        <f t="shared" si="5"/>
        <v>183</v>
      </c>
      <c r="C187" t="s">
        <v>636</v>
      </c>
      <c r="D187" t="s">
        <v>637</v>
      </c>
      <c r="E187" t="s">
        <v>638</v>
      </c>
      <c r="F187" t="s">
        <v>30</v>
      </c>
    </row>
    <row r="188" spans="2:6" x14ac:dyDescent="0.3">
      <c r="B188" s="226">
        <f t="shared" si="5"/>
        <v>184</v>
      </c>
      <c r="C188" t="s">
        <v>639</v>
      </c>
      <c r="D188" t="s">
        <v>640</v>
      </c>
      <c r="E188" t="s">
        <v>447</v>
      </c>
      <c r="F188" t="s">
        <v>237</v>
      </c>
    </row>
    <row r="189" spans="2:6" x14ac:dyDescent="0.3">
      <c r="B189" s="226">
        <f t="shared" si="5"/>
        <v>185</v>
      </c>
      <c r="C189" t="s">
        <v>360</v>
      </c>
      <c r="D189" t="s">
        <v>641</v>
      </c>
      <c r="E189" t="s">
        <v>459</v>
      </c>
      <c r="F189" t="s">
        <v>158</v>
      </c>
    </row>
    <row r="190" spans="2:6" x14ac:dyDescent="0.3">
      <c r="B190" s="226">
        <f t="shared" si="5"/>
        <v>186</v>
      </c>
      <c r="C190" t="s">
        <v>642</v>
      </c>
      <c r="D190" t="s">
        <v>643</v>
      </c>
      <c r="E190" t="s">
        <v>528</v>
      </c>
      <c r="F190" t="s">
        <v>237</v>
      </c>
    </row>
    <row r="191" spans="2:6" x14ac:dyDescent="0.3">
      <c r="B191" s="226">
        <f t="shared" si="5"/>
        <v>187</v>
      </c>
      <c r="C191" t="s">
        <v>644</v>
      </c>
      <c r="D191" t="s">
        <v>645</v>
      </c>
      <c r="E191" t="s">
        <v>646</v>
      </c>
      <c r="F191" t="s">
        <v>170</v>
      </c>
    </row>
    <row r="192" spans="2:6" x14ac:dyDescent="0.3">
      <c r="B192" s="226">
        <f t="shared" si="5"/>
        <v>188</v>
      </c>
      <c r="C192" t="s">
        <v>343</v>
      </c>
      <c r="D192" t="s">
        <v>647</v>
      </c>
      <c r="E192" t="s">
        <v>648</v>
      </c>
      <c r="F192" t="s">
        <v>158</v>
      </c>
    </row>
    <row r="193" spans="2:6" x14ac:dyDescent="0.3">
      <c r="B193" s="226">
        <f t="shared" si="5"/>
        <v>189</v>
      </c>
      <c r="C193" t="s">
        <v>649</v>
      </c>
      <c r="D193" t="s">
        <v>650</v>
      </c>
      <c r="E193" t="s">
        <v>651</v>
      </c>
      <c r="F193" t="s">
        <v>230</v>
      </c>
    </row>
    <row r="194" spans="2:6" x14ac:dyDescent="0.3">
      <c r="B194" s="226">
        <f t="shared" si="5"/>
        <v>190</v>
      </c>
      <c r="C194" t="s">
        <v>413</v>
      </c>
      <c r="D194" t="s">
        <v>652</v>
      </c>
      <c r="E194" t="s">
        <v>481</v>
      </c>
      <c r="F194" t="s">
        <v>230</v>
      </c>
    </row>
    <row r="195" spans="2:6" x14ac:dyDescent="0.3">
      <c r="B195" s="226">
        <f t="shared" si="5"/>
        <v>191</v>
      </c>
      <c r="C195" t="s">
        <v>317</v>
      </c>
      <c r="D195" t="s">
        <v>653</v>
      </c>
      <c r="E195" t="s">
        <v>459</v>
      </c>
      <c r="F195" t="s">
        <v>24</v>
      </c>
    </row>
    <row r="196" spans="2:6" x14ac:dyDescent="0.3">
      <c r="B196" s="226">
        <f t="shared" si="5"/>
        <v>192</v>
      </c>
      <c r="C196" t="s">
        <v>654</v>
      </c>
      <c r="D196" t="s">
        <v>655</v>
      </c>
      <c r="E196" t="s">
        <v>656</v>
      </c>
      <c r="F196" t="s">
        <v>230</v>
      </c>
    </row>
    <row r="197" spans="2:6" x14ac:dyDescent="0.3">
      <c r="B197" s="226">
        <f t="shared" si="5"/>
        <v>193</v>
      </c>
      <c r="C197" t="s">
        <v>312</v>
      </c>
      <c r="D197" t="s">
        <v>657</v>
      </c>
      <c r="E197" t="s">
        <v>648</v>
      </c>
      <c r="F197" t="s">
        <v>30</v>
      </c>
    </row>
    <row r="198" spans="2:6" x14ac:dyDescent="0.3">
      <c r="B198" s="226">
        <f t="shared" si="5"/>
        <v>194</v>
      </c>
      <c r="C198" t="s">
        <v>658</v>
      </c>
      <c r="D198" t="s">
        <v>659</v>
      </c>
      <c r="E198" t="s">
        <v>660</v>
      </c>
      <c r="F198" t="s">
        <v>30</v>
      </c>
    </row>
    <row r="199" spans="2:6" x14ac:dyDescent="0.3">
      <c r="B199" s="226">
        <f t="shared" si="5"/>
        <v>195</v>
      </c>
      <c r="C199" t="s">
        <v>661</v>
      </c>
      <c r="D199" t="s">
        <v>662</v>
      </c>
      <c r="E199" t="s">
        <v>481</v>
      </c>
      <c r="F199" t="s">
        <v>351</v>
      </c>
    </row>
    <row r="200" spans="2:6" x14ac:dyDescent="0.3">
      <c r="B200" s="226">
        <f t="shared" si="5"/>
        <v>196</v>
      </c>
      <c r="C200" t="s">
        <v>428</v>
      </c>
      <c r="D200" t="s">
        <v>663</v>
      </c>
      <c r="E200" t="s">
        <v>664</v>
      </c>
      <c r="F200" t="s">
        <v>158</v>
      </c>
    </row>
    <row r="201" spans="2:6" x14ac:dyDescent="0.3">
      <c r="B201" s="226">
        <f t="shared" si="5"/>
        <v>197</v>
      </c>
      <c r="C201" t="s">
        <v>418</v>
      </c>
      <c r="D201" t="s">
        <v>665</v>
      </c>
      <c r="E201" t="s">
        <v>447</v>
      </c>
      <c r="F201" t="s">
        <v>24</v>
      </c>
    </row>
    <row r="202" spans="2:6" x14ac:dyDescent="0.3">
      <c r="B202" s="445"/>
      <c r="C202" s="444"/>
      <c r="D202" s="444"/>
      <c r="E202" s="444"/>
      <c r="F202" s="444"/>
    </row>
    <row r="203" spans="2:6" x14ac:dyDescent="0.3">
      <c r="B203" s="445"/>
      <c r="C203" s="444"/>
      <c r="D203" s="444"/>
      <c r="E203" s="444"/>
      <c r="F203" s="444"/>
    </row>
  </sheetData>
  <conditionalFormatting sqref="D1:E3 D204:E1048576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587" t="s">
        <v>122</v>
      </c>
      <c r="G2" s="554"/>
      <c r="H2" s="554"/>
      <c r="I2" s="554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563" t="str">
        <f>GJ!E4</f>
        <v>Global City Smiles Dental and Medical Wellness Inc.</v>
      </c>
      <c r="G4" s="554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3</v>
      </c>
      <c r="E5" s="28"/>
      <c r="F5" s="592" t="str">
        <f>GJ!E5</f>
        <v>Unit 1501 15th Floor MDI Corporate Center 39th St. Cor 10th Ave. Fort Bonifacio Taguig City</v>
      </c>
      <c r="G5" s="554"/>
      <c r="H5" s="554"/>
      <c r="I5" s="554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4</v>
      </c>
      <c r="E6" s="28"/>
      <c r="F6" s="28" t="str">
        <f>GJ!E6</f>
        <v>613-594-172-000</v>
      </c>
      <c r="G6" s="28"/>
      <c r="H6" s="28"/>
      <c r="I6" s="28"/>
      <c r="J6" s="34"/>
      <c r="K6" s="34"/>
      <c r="L6" s="34"/>
      <c r="M6" s="113"/>
      <c r="N6" s="357"/>
      <c r="O6" s="589" t="s">
        <v>123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5</v>
      </c>
      <c r="E7" s="28"/>
      <c r="F7" s="33" t="str">
        <f>GJ!E7</f>
        <v>044</v>
      </c>
      <c r="G7" s="28"/>
      <c r="H7" s="28"/>
      <c r="I7" s="28"/>
      <c r="J7" s="34"/>
      <c r="K7" s="34"/>
      <c r="L7" s="34"/>
      <c r="M7" s="113"/>
      <c r="N7" s="357"/>
      <c r="O7" s="561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583" t="s">
        <v>6</v>
      </c>
      <c r="E8" s="584"/>
      <c r="F8" s="583" t="s">
        <v>50</v>
      </c>
      <c r="G8" s="585" t="s">
        <v>124</v>
      </c>
      <c r="H8" s="590" t="s">
        <v>79</v>
      </c>
      <c r="I8" s="591"/>
      <c r="J8" s="201"/>
      <c r="K8" s="200" t="s">
        <v>125</v>
      </c>
      <c r="L8" s="199"/>
      <c r="M8" s="113"/>
      <c r="N8" s="357"/>
      <c r="O8" s="363" t="s">
        <v>127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583">
        <v>2025</v>
      </c>
      <c r="E9" s="584"/>
      <c r="F9" s="586"/>
      <c r="G9" s="586"/>
      <c r="H9" s="116" t="s">
        <v>128</v>
      </c>
      <c r="I9" s="116" t="s">
        <v>129</v>
      </c>
      <c r="J9" s="197" t="s">
        <v>130</v>
      </c>
      <c r="K9" s="198" t="s">
        <v>131</v>
      </c>
      <c r="L9" s="197" t="s">
        <v>132</v>
      </c>
      <c r="M9" s="113"/>
      <c r="N9" s="357"/>
      <c r="O9" s="362" t="s">
        <v>133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tr">
        <f>'PJ2'!B8</f>
        <v>JAN</v>
      </c>
      <c r="E10" s="118" t="s">
        <v>666</v>
      </c>
      <c r="F10" s="119" t="s">
        <v>97</v>
      </c>
      <c r="G10" s="117">
        <v>1819</v>
      </c>
      <c r="H10" s="120">
        <v>2700</v>
      </c>
      <c r="I10" s="120"/>
      <c r="J10" s="120">
        <f t="shared" ref="J10:J41" si="0">IF(H10-K10=0, 0, (H10-K10)*0.107142857)</f>
        <v>289.28571389999996</v>
      </c>
      <c r="K10" s="120"/>
      <c r="L10" s="120">
        <f t="shared" ref="L10:L41" si="1">H10-J10-K10</f>
        <v>2410.7142861000002</v>
      </c>
      <c r="M10" s="121">
        <f>H10+I10-J10-L10</f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102</v>
      </c>
      <c r="G11" s="117">
        <v>1820</v>
      </c>
      <c r="H11" s="120">
        <v>5360</v>
      </c>
      <c r="I11" s="120"/>
      <c r="J11" s="120">
        <f t="shared" si="0"/>
        <v>574.28571351999994</v>
      </c>
      <c r="K11" s="120"/>
      <c r="L11" s="120">
        <f t="shared" si="1"/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105</v>
      </c>
      <c r="G12" s="117">
        <v>1821</v>
      </c>
      <c r="H12" s="120">
        <v>2100</v>
      </c>
      <c r="I12" s="120"/>
      <c r="J12" s="120">
        <f t="shared" si="0"/>
        <v>224.99999969999999</v>
      </c>
      <c r="K12" s="120"/>
      <c r="L12" s="120">
        <f t="shared" si="1"/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667</v>
      </c>
      <c r="G13" s="117">
        <v>1822</v>
      </c>
      <c r="H13" s="120">
        <v>1100</v>
      </c>
      <c r="I13" s="120"/>
      <c r="J13" s="120">
        <f t="shared" si="0"/>
        <v>117.8571427</v>
      </c>
      <c r="K13" s="120"/>
      <c r="L13" s="120">
        <f t="shared" si="1"/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668</v>
      </c>
      <c r="G14" s="117">
        <v>1823</v>
      </c>
      <c r="H14" s="120">
        <v>2700</v>
      </c>
      <c r="I14" s="120"/>
      <c r="J14" s="120">
        <f t="shared" si="0"/>
        <v>235.71428539999999</v>
      </c>
      <c r="K14" s="120">
        <v>500</v>
      </c>
      <c r="L14" s="120">
        <f t="shared" si="1"/>
        <v>1964.2857146000001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669</v>
      </c>
      <c r="F15" s="119" t="s">
        <v>670</v>
      </c>
      <c r="G15" s="117">
        <v>1824</v>
      </c>
      <c r="H15" s="120">
        <v>2200</v>
      </c>
      <c r="I15" s="120"/>
      <c r="J15" s="120">
        <f t="shared" si="0"/>
        <v>235.71428539999999</v>
      </c>
      <c r="K15" s="120"/>
      <c r="L15" s="120">
        <f t="shared" si="1"/>
        <v>1964.2857146000001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671</v>
      </c>
      <c r="G16" s="117">
        <v>1825</v>
      </c>
      <c r="H16" s="120">
        <v>500</v>
      </c>
      <c r="I16" s="120"/>
      <c r="J16" s="120">
        <f t="shared" si="0"/>
        <v>53.571428499999996</v>
      </c>
      <c r="K16" s="120"/>
      <c r="L16" s="120">
        <f t="shared" si="1"/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112</v>
      </c>
      <c r="G17" s="122">
        <v>1826</v>
      </c>
      <c r="H17" s="124">
        <v>1928.57</v>
      </c>
      <c r="I17" s="124"/>
      <c r="J17" s="120">
        <f t="shared" si="0"/>
        <v>0</v>
      </c>
      <c r="K17" s="124">
        <v>1928.57</v>
      </c>
      <c r="L17" s="120">
        <f t="shared" si="1"/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672</v>
      </c>
      <c r="G18" s="117">
        <v>1827</v>
      </c>
      <c r="H18" s="120">
        <v>2700</v>
      </c>
      <c r="I18" s="120"/>
      <c r="J18" s="120">
        <f t="shared" si="0"/>
        <v>289.28571389999996</v>
      </c>
      <c r="K18" s="120"/>
      <c r="L18" s="120">
        <f t="shared" si="1"/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673</v>
      </c>
      <c r="G19" s="117">
        <v>1828</v>
      </c>
      <c r="H19" s="120">
        <v>5000</v>
      </c>
      <c r="I19" s="120"/>
      <c r="J19" s="120">
        <f t="shared" si="0"/>
        <v>535.71428500000002</v>
      </c>
      <c r="K19" s="120"/>
      <c r="L19" s="120">
        <f t="shared" si="1"/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674</v>
      </c>
      <c r="G20" s="117">
        <v>1829</v>
      </c>
      <c r="H20" s="120">
        <v>6700</v>
      </c>
      <c r="I20" s="120"/>
      <c r="J20" s="120">
        <f t="shared" si="0"/>
        <v>717.85714189999999</v>
      </c>
      <c r="K20" s="120"/>
      <c r="L20" s="120">
        <f t="shared" si="1"/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675</v>
      </c>
      <c r="F21" s="119" t="s">
        <v>676</v>
      </c>
      <c r="G21" s="117">
        <v>1830</v>
      </c>
      <c r="H21" s="120">
        <v>4500</v>
      </c>
      <c r="I21" s="120"/>
      <c r="J21" s="120">
        <f t="shared" si="0"/>
        <v>482.14285649999999</v>
      </c>
      <c r="K21" s="120"/>
      <c r="L21" s="120">
        <f t="shared" si="1"/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115</v>
      </c>
      <c r="G22" s="117">
        <v>1831</v>
      </c>
      <c r="H22" s="120">
        <v>1080</v>
      </c>
      <c r="I22" s="120"/>
      <c r="J22" s="120">
        <f t="shared" si="0"/>
        <v>115.71428555999999</v>
      </c>
      <c r="K22" s="120"/>
      <c r="L22" s="120">
        <f t="shared" si="1"/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677</v>
      </c>
      <c r="G23" s="117">
        <v>1832</v>
      </c>
      <c r="H23" s="120">
        <v>2700</v>
      </c>
      <c r="I23" s="120"/>
      <c r="J23" s="120">
        <f t="shared" si="0"/>
        <v>289.28571389999996</v>
      </c>
      <c r="K23" s="120"/>
      <c r="L23" s="120">
        <f t="shared" si="1"/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678</v>
      </c>
      <c r="G24" s="122">
        <v>1833</v>
      </c>
      <c r="H24" s="124">
        <v>3214.29</v>
      </c>
      <c r="I24" s="124"/>
      <c r="J24" s="120">
        <f t="shared" si="0"/>
        <v>0</v>
      </c>
      <c r="K24" s="124">
        <v>3214.29</v>
      </c>
      <c r="L24" s="120">
        <f t="shared" si="1"/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679</v>
      </c>
      <c r="G25" s="122">
        <v>1834</v>
      </c>
      <c r="H25" s="124">
        <v>785.71</v>
      </c>
      <c r="I25" s="124"/>
      <c r="J25" s="120">
        <f t="shared" si="0"/>
        <v>0</v>
      </c>
      <c r="K25" s="124">
        <v>785.71</v>
      </c>
      <c r="L25" s="120">
        <f t="shared" si="1"/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680</v>
      </c>
      <c r="F26" s="119" t="s">
        <v>681</v>
      </c>
      <c r="G26" s="117">
        <v>1835</v>
      </c>
      <c r="H26" s="120">
        <v>6000</v>
      </c>
      <c r="I26" s="120"/>
      <c r="J26" s="120">
        <f t="shared" si="0"/>
        <v>642.85714199999995</v>
      </c>
      <c r="K26" s="120"/>
      <c r="L26" s="120">
        <f t="shared" si="1"/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682</v>
      </c>
      <c r="G27" s="117">
        <v>1836</v>
      </c>
      <c r="H27" s="120">
        <v>4600</v>
      </c>
      <c r="I27" s="120"/>
      <c r="J27" s="120">
        <f t="shared" si="0"/>
        <v>492.8571422</v>
      </c>
      <c r="K27" s="120"/>
      <c r="L27" s="120">
        <f t="shared" si="1"/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683</v>
      </c>
      <c r="G28" s="117">
        <v>1837</v>
      </c>
      <c r="H28" s="120">
        <v>4300</v>
      </c>
      <c r="I28" s="120"/>
      <c r="J28" s="120">
        <f t="shared" si="0"/>
        <v>460.71428509999998</v>
      </c>
      <c r="K28" s="120"/>
      <c r="L28" s="120">
        <f t="shared" si="1"/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684</v>
      </c>
      <c r="F29" s="119" t="s">
        <v>685</v>
      </c>
      <c r="G29" s="117">
        <v>1838</v>
      </c>
      <c r="H29" s="120">
        <v>1000</v>
      </c>
      <c r="I29" s="120"/>
      <c r="J29" s="120">
        <f t="shared" si="0"/>
        <v>107.14285699999999</v>
      </c>
      <c r="K29" s="120"/>
      <c r="L29" s="120">
        <f t="shared" si="1"/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686</v>
      </c>
      <c r="G30" s="117">
        <v>1839</v>
      </c>
      <c r="H30" s="120">
        <v>4200</v>
      </c>
      <c r="I30" s="120"/>
      <c r="J30" s="120">
        <f t="shared" si="0"/>
        <v>449.99999939999998</v>
      </c>
      <c r="K30" s="120"/>
      <c r="L30" s="120">
        <f t="shared" si="1"/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687</v>
      </c>
      <c r="G31" s="117">
        <v>1840</v>
      </c>
      <c r="H31" s="120">
        <v>4300</v>
      </c>
      <c r="I31" s="120"/>
      <c r="J31" s="120">
        <f t="shared" si="0"/>
        <v>460.71428509999998</v>
      </c>
      <c r="K31" s="120"/>
      <c r="L31" s="120">
        <f t="shared" si="1"/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688</v>
      </c>
      <c r="G32" s="117">
        <v>1841</v>
      </c>
      <c r="H32" s="120">
        <v>4500</v>
      </c>
      <c r="I32" s="120"/>
      <c r="J32" s="120">
        <f t="shared" si="0"/>
        <v>482.14285649999999</v>
      </c>
      <c r="K32" s="120"/>
      <c r="L32" s="120">
        <f t="shared" si="1"/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689</v>
      </c>
      <c r="G33" s="117">
        <v>1842</v>
      </c>
      <c r="H33" s="120">
        <v>4000</v>
      </c>
      <c r="I33" s="120"/>
      <c r="J33" s="120">
        <f t="shared" si="0"/>
        <v>428.57142799999997</v>
      </c>
      <c r="K33" s="120"/>
      <c r="L33" s="120">
        <f t="shared" si="1"/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690</v>
      </c>
      <c r="G34" s="117">
        <v>1843</v>
      </c>
      <c r="H34" s="120">
        <v>50000</v>
      </c>
      <c r="I34" s="120"/>
      <c r="J34" s="120">
        <f t="shared" si="0"/>
        <v>5357.1428499999993</v>
      </c>
      <c r="K34" s="120"/>
      <c r="L34" s="120">
        <f t="shared" si="1"/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691</v>
      </c>
      <c r="F35" s="119" t="s">
        <v>692</v>
      </c>
      <c r="G35" s="117">
        <v>1844</v>
      </c>
      <c r="H35" s="120">
        <v>6700</v>
      </c>
      <c r="I35" s="120"/>
      <c r="J35" s="120">
        <f t="shared" si="0"/>
        <v>717.85714189999999</v>
      </c>
      <c r="K35" s="120"/>
      <c r="L35" s="120">
        <f t="shared" si="1"/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693</v>
      </c>
      <c r="G36" s="117">
        <v>1845</v>
      </c>
      <c r="H36" s="120">
        <v>500</v>
      </c>
      <c r="I36" s="120"/>
      <c r="J36" s="120">
        <f t="shared" si="0"/>
        <v>53.571428499999996</v>
      </c>
      <c r="K36" s="120"/>
      <c r="L36" s="120">
        <f t="shared" si="1"/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694</v>
      </c>
      <c r="G37" s="117">
        <v>1846</v>
      </c>
      <c r="H37" s="120">
        <v>5400</v>
      </c>
      <c r="I37" s="120"/>
      <c r="J37" s="120">
        <f t="shared" si="0"/>
        <v>578.57142779999992</v>
      </c>
      <c r="K37" s="120"/>
      <c r="L37" s="120">
        <f t="shared" si="1"/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695</v>
      </c>
      <c r="F38" s="119" t="s">
        <v>696</v>
      </c>
      <c r="G38" s="117">
        <v>1847</v>
      </c>
      <c r="H38" s="120">
        <v>1700</v>
      </c>
      <c r="I38" s="120"/>
      <c r="J38" s="120">
        <f t="shared" si="0"/>
        <v>182.1428569</v>
      </c>
      <c r="K38" s="120"/>
      <c r="L38" s="120">
        <f t="shared" si="1"/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697</v>
      </c>
      <c r="G39" s="117">
        <v>1848</v>
      </c>
      <c r="H39" s="120">
        <v>2200</v>
      </c>
      <c r="I39" s="120"/>
      <c r="J39" s="120">
        <f t="shared" si="0"/>
        <v>235.71428539999999</v>
      </c>
      <c r="K39" s="120"/>
      <c r="L39" s="120">
        <f t="shared" si="1"/>
        <v>1964.2857146000001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698</v>
      </c>
      <c r="G40" s="117">
        <v>1849</v>
      </c>
      <c r="H40" s="120">
        <v>5400</v>
      </c>
      <c r="I40" s="120"/>
      <c r="J40" s="120">
        <f t="shared" si="0"/>
        <v>578.57142779999992</v>
      </c>
      <c r="K40" s="120"/>
      <c r="L40" s="120">
        <f t="shared" si="1"/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699</v>
      </c>
      <c r="G41" s="117">
        <v>1850</v>
      </c>
      <c r="H41" s="120">
        <v>1700</v>
      </c>
      <c r="I41" s="120"/>
      <c r="J41" s="120">
        <f t="shared" si="0"/>
        <v>182.1428569</v>
      </c>
      <c r="K41" s="120"/>
      <c r="L41" s="120">
        <f t="shared" si="1"/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700</v>
      </c>
      <c r="G42" s="117">
        <v>1852</v>
      </c>
      <c r="H42" s="120">
        <v>1700</v>
      </c>
      <c r="I42" s="120"/>
      <c r="J42" s="120">
        <f t="shared" ref="J42:J73" si="2">IF(H42-K42=0, 0, (H42-K42)*0.107142857)</f>
        <v>182.1428569</v>
      </c>
      <c r="K42" s="120"/>
      <c r="L42" s="120">
        <f t="shared" ref="L42:L73" si="3">H42-J42-K42</f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701</v>
      </c>
      <c r="G43" s="117">
        <v>1853</v>
      </c>
      <c r="H43" s="120">
        <v>1700</v>
      </c>
      <c r="I43" s="120"/>
      <c r="J43" s="120">
        <f t="shared" si="2"/>
        <v>182.1428569</v>
      </c>
      <c r="K43" s="120"/>
      <c r="L43" s="120">
        <f t="shared" si="3"/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702</v>
      </c>
      <c r="G44" s="117">
        <v>1856</v>
      </c>
      <c r="H44" s="120">
        <v>2700</v>
      </c>
      <c r="I44" s="120"/>
      <c r="J44" s="120">
        <f t="shared" si="2"/>
        <v>289.28571389999996</v>
      </c>
      <c r="K44" s="120"/>
      <c r="L44" s="120">
        <f t="shared" si="3"/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703</v>
      </c>
      <c r="G45" s="117">
        <v>1857</v>
      </c>
      <c r="H45" s="120">
        <v>2700</v>
      </c>
      <c r="I45" s="120"/>
      <c r="J45" s="120">
        <f t="shared" si="2"/>
        <v>289.28571389999996</v>
      </c>
      <c r="K45" s="120"/>
      <c r="L45" s="120">
        <f t="shared" si="3"/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704</v>
      </c>
      <c r="G46" s="117">
        <v>1851</v>
      </c>
      <c r="H46" s="120">
        <v>2700</v>
      </c>
      <c r="I46" s="120"/>
      <c r="J46" s="120">
        <f t="shared" si="2"/>
        <v>289.28571389999996</v>
      </c>
      <c r="K46" s="120"/>
      <c r="L46" s="120">
        <f t="shared" si="3"/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705</v>
      </c>
      <c r="G47" s="117">
        <v>1854</v>
      </c>
      <c r="H47" s="120">
        <v>500</v>
      </c>
      <c r="I47" s="120"/>
      <c r="J47" s="120">
        <f t="shared" si="2"/>
        <v>53.571428499999996</v>
      </c>
      <c r="K47" s="120"/>
      <c r="L47" s="120">
        <f t="shared" si="3"/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706</v>
      </c>
      <c r="G48" s="117">
        <v>1858</v>
      </c>
      <c r="H48" s="120">
        <v>7800</v>
      </c>
      <c r="I48" s="120"/>
      <c r="J48" s="120">
        <f t="shared" si="2"/>
        <v>835.71428459999993</v>
      </c>
      <c r="K48" s="120"/>
      <c r="L48" s="120">
        <f t="shared" si="3"/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707</v>
      </c>
      <c r="G49" s="117">
        <v>1859</v>
      </c>
      <c r="H49" s="120">
        <v>1100</v>
      </c>
      <c r="I49" s="120"/>
      <c r="J49" s="120">
        <f t="shared" si="2"/>
        <v>117.8571427</v>
      </c>
      <c r="K49" s="120"/>
      <c r="L49" s="120">
        <f t="shared" si="3"/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20</v>
      </c>
      <c r="E50" s="117">
        <v>11</v>
      </c>
      <c r="F50" s="119" t="s">
        <v>708</v>
      </c>
      <c r="G50" s="117">
        <v>1860</v>
      </c>
      <c r="H50" s="120">
        <v>2500</v>
      </c>
      <c r="I50" s="120"/>
      <c r="J50" s="120">
        <f t="shared" si="2"/>
        <v>267.85714250000001</v>
      </c>
      <c r="K50" s="120"/>
      <c r="L50" s="120">
        <f t="shared" si="3"/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709</v>
      </c>
      <c r="G51" s="117">
        <v>1861</v>
      </c>
      <c r="H51" s="120">
        <v>8400</v>
      </c>
      <c r="I51" s="120"/>
      <c r="J51" s="120">
        <f t="shared" si="2"/>
        <v>899.99999879999996</v>
      </c>
      <c r="K51" s="120"/>
      <c r="L51" s="120">
        <f t="shared" si="3"/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710</v>
      </c>
      <c r="G52" s="117">
        <v>1862</v>
      </c>
      <c r="H52" s="120">
        <v>2500</v>
      </c>
      <c r="I52" s="120"/>
      <c r="J52" s="120">
        <f t="shared" si="2"/>
        <v>267.85714250000001</v>
      </c>
      <c r="K52" s="120"/>
      <c r="L52" s="120">
        <f t="shared" si="3"/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711</v>
      </c>
      <c r="G53" s="117">
        <v>1863</v>
      </c>
      <c r="H53" s="120">
        <v>950</v>
      </c>
      <c r="I53" s="120"/>
      <c r="J53" s="120">
        <f t="shared" si="2"/>
        <v>101.78571414999999</v>
      </c>
      <c r="K53" s="120"/>
      <c r="L53" s="120">
        <f t="shared" si="3"/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712</v>
      </c>
      <c r="G54" s="117">
        <v>1864</v>
      </c>
      <c r="H54" s="120">
        <v>1200</v>
      </c>
      <c r="I54" s="120"/>
      <c r="J54" s="120">
        <f t="shared" si="2"/>
        <v>128.5714284</v>
      </c>
      <c r="K54" s="120"/>
      <c r="L54" s="120">
        <f t="shared" si="3"/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713</v>
      </c>
      <c r="G55" s="117">
        <v>1865</v>
      </c>
      <c r="H55" s="120">
        <v>1200</v>
      </c>
      <c r="I55" s="120"/>
      <c r="J55" s="120">
        <f t="shared" si="2"/>
        <v>128.5714284</v>
      </c>
      <c r="K55" s="120"/>
      <c r="L55" s="120">
        <f t="shared" si="3"/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714</v>
      </c>
      <c r="G56" s="117">
        <v>1866</v>
      </c>
      <c r="H56" s="120">
        <v>1200</v>
      </c>
      <c r="I56" s="120"/>
      <c r="J56" s="120">
        <f t="shared" si="2"/>
        <v>128.5714284</v>
      </c>
      <c r="K56" s="120"/>
      <c r="L56" s="120">
        <f t="shared" si="3"/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715</v>
      </c>
      <c r="G57" s="117">
        <v>1867</v>
      </c>
      <c r="H57" s="120">
        <v>2700</v>
      </c>
      <c r="I57" s="120"/>
      <c r="J57" s="120">
        <f t="shared" si="2"/>
        <v>289.28571389999996</v>
      </c>
      <c r="K57" s="120"/>
      <c r="L57" s="120">
        <f t="shared" si="3"/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716</v>
      </c>
      <c r="G58" s="117">
        <v>1868</v>
      </c>
      <c r="H58" s="120">
        <v>2900</v>
      </c>
      <c r="I58" s="120"/>
      <c r="J58" s="120">
        <f t="shared" si="2"/>
        <v>310.71428529999997</v>
      </c>
      <c r="K58" s="120"/>
      <c r="L58" s="120">
        <f t="shared" si="3"/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717</v>
      </c>
      <c r="G59" s="117">
        <v>1869</v>
      </c>
      <c r="H59" s="120">
        <v>2900</v>
      </c>
      <c r="I59" s="120"/>
      <c r="J59" s="120">
        <f t="shared" si="2"/>
        <v>310.71428529999997</v>
      </c>
      <c r="K59" s="120"/>
      <c r="L59" s="120">
        <f t="shared" si="3"/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718</v>
      </c>
      <c r="G60" s="117">
        <v>1870</v>
      </c>
      <c r="H60" s="120">
        <v>2900</v>
      </c>
      <c r="I60" s="120"/>
      <c r="J60" s="120">
        <f t="shared" si="2"/>
        <v>310.71428529999997</v>
      </c>
      <c r="K60" s="120"/>
      <c r="L60" s="120">
        <f t="shared" si="3"/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719</v>
      </c>
      <c r="G61" s="117">
        <v>1871</v>
      </c>
      <c r="H61" s="120">
        <v>3600</v>
      </c>
      <c r="I61" s="120"/>
      <c r="J61" s="120">
        <f t="shared" si="2"/>
        <v>385.71428520000001</v>
      </c>
      <c r="K61" s="120"/>
      <c r="L61" s="120">
        <f t="shared" si="3"/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681</v>
      </c>
      <c r="G62" s="117">
        <v>1874</v>
      </c>
      <c r="H62" s="120">
        <v>23400</v>
      </c>
      <c r="I62" s="120"/>
      <c r="J62" s="120">
        <f t="shared" si="2"/>
        <v>2507.1428538</v>
      </c>
      <c r="K62" s="120"/>
      <c r="L62" s="120">
        <f t="shared" si="3"/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720</v>
      </c>
      <c r="G63" s="117">
        <v>1875</v>
      </c>
      <c r="H63" s="120">
        <v>2450</v>
      </c>
      <c r="I63" s="120"/>
      <c r="J63" s="120">
        <f t="shared" si="2"/>
        <v>262.49999965000001</v>
      </c>
      <c r="K63" s="120"/>
      <c r="L63" s="120">
        <f t="shared" si="3"/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721</v>
      </c>
      <c r="G64" s="117">
        <v>1877</v>
      </c>
      <c r="H64" s="120">
        <v>4600</v>
      </c>
      <c r="I64" s="120"/>
      <c r="J64" s="120">
        <f t="shared" si="2"/>
        <v>492.8571422</v>
      </c>
      <c r="K64" s="120"/>
      <c r="L64" s="120">
        <f t="shared" si="3"/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722</v>
      </c>
      <c r="G65" s="117">
        <v>1896</v>
      </c>
      <c r="H65" s="120">
        <v>30000</v>
      </c>
      <c r="I65" s="120"/>
      <c r="J65" s="120">
        <f t="shared" si="2"/>
        <v>3214.2857099999997</v>
      </c>
      <c r="K65" s="120"/>
      <c r="L65" s="120">
        <f t="shared" si="3"/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723</v>
      </c>
      <c r="G66" s="117">
        <v>1872</v>
      </c>
      <c r="H66" s="120">
        <v>2700</v>
      </c>
      <c r="I66" s="120"/>
      <c r="J66" s="120">
        <f t="shared" si="2"/>
        <v>289.28571389999996</v>
      </c>
      <c r="K66" s="120"/>
      <c r="L66" s="120">
        <f t="shared" si="3"/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724</v>
      </c>
      <c r="G67" s="117">
        <v>1873</v>
      </c>
      <c r="H67" s="120">
        <v>7700</v>
      </c>
      <c r="I67" s="120"/>
      <c r="J67" s="120">
        <f t="shared" si="2"/>
        <v>824.99999889999992</v>
      </c>
      <c r="K67" s="120"/>
      <c r="L67" s="120">
        <f t="shared" si="3"/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725</v>
      </c>
      <c r="G68" s="117">
        <v>1876</v>
      </c>
      <c r="H68" s="120">
        <v>9000</v>
      </c>
      <c r="I68" s="120"/>
      <c r="J68" s="120">
        <f t="shared" si="2"/>
        <v>964.28571299999999</v>
      </c>
      <c r="K68" s="120"/>
      <c r="L68" s="120">
        <f t="shared" si="3"/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726</v>
      </c>
      <c r="G69" s="117">
        <v>1878</v>
      </c>
      <c r="H69" s="120">
        <v>3700</v>
      </c>
      <c r="I69" s="120"/>
      <c r="J69" s="120">
        <f t="shared" si="2"/>
        <v>396.42857089999995</v>
      </c>
      <c r="K69" s="120"/>
      <c r="L69" s="120">
        <f t="shared" si="3"/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727</v>
      </c>
      <c r="G70" s="117">
        <v>1879</v>
      </c>
      <c r="H70" s="120">
        <v>2700</v>
      </c>
      <c r="I70" s="120"/>
      <c r="J70" s="120">
        <f t="shared" si="2"/>
        <v>289.28571389999996</v>
      </c>
      <c r="K70" s="120"/>
      <c r="L70" s="120">
        <f t="shared" si="3"/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728</v>
      </c>
      <c r="G71" s="117">
        <v>1880</v>
      </c>
      <c r="H71" s="120">
        <v>2200</v>
      </c>
      <c r="I71" s="120"/>
      <c r="J71" s="120">
        <f t="shared" si="2"/>
        <v>235.71428539999999</v>
      </c>
      <c r="K71" s="120"/>
      <c r="L71" s="120">
        <f t="shared" si="3"/>
        <v>1964.2857146000001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729</v>
      </c>
      <c r="G72" s="117">
        <v>1881</v>
      </c>
      <c r="H72" s="120">
        <v>1800</v>
      </c>
      <c r="I72" s="120"/>
      <c r="J72" s="120">
        <f t="shared" si="2"/>
        <v>192.8571426</v>
      </c>
      <c r="K72" s="120"/>
      <c r="L72" s="120">
        <f t="shared" si="3"/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730</v>
      </c>
      <c r="G73" s="117">
        <v>1883</v>
      </c>
      <c r="H73" s="120">
        <v>67000</v>
      </c>
      <c r="I73" s="120"/>
      <c r="J73" s="120">
        <f t="shared" si="2"/>
        <v>7178.5714189999999</v>
      </c>
      <c r="K73" s="120"/>
      <c r="L73" s="120">
        <f t="shared" si="3"/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731</v>
      </c>
      <c r="G74" s="117">
        <v>1884</v>
      </c>
      <c r="H74" s="120">
        <v>9400</v>
      </c>
      <c r="I74" s="120"/>
      <c r="J74" s="120">
        <f t="shared" ref="J74:J105" si="4">IF(H74-K74=0, 0, (H74-K74)*0.107142857)</f>
        <v>1007.1428557999999</v>
      </c>
      <c r="K74" s="120"/>
      <c r="L74" s="120">
        <f t="shared" ref="L74:L105" si="5">H74-J74-K74</f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732</v>
      </c>
      <c r="G75" s="117">
        <v>1882</v>
      </c>
      <c r="H75" s="120">
        <v>8000</v>
      </c>
      <c r="I75" s="120"/>
      <c r="J75" s="120">
        <f t="shared" si="4"/>
        <v>857.14285599999994</v>
      </c>
      <c r="K75" s="120"/>
      <c r="L75" s="120">
        <f t="shared" si="5"/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733</v>
      </c>
      <c r="G76" s="117">
        <v>1886</v>
      </c>
      <c r="H76" s="120">
        <v>30000</v>
      </c>
      <c r="I76" s="120"/>
      <c r="J76" s="120">
        <f t="shared" si="4"/>
        <v>3214.2857099999997</v>
      </c>
      <c r="K76" s="120"/>
      <c r="L76" s="120">
        <f t="shared" si="5"/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734</v>
      </c>
      <c r="G77" s="117">
        <v>1885</v>
      </c>
      <c r="H77" s="120">
        <v>2500</v>
      </c>
      <c r="I77" s="120"/>
      <c r="J77" s="120">
        <f t="shared" si="4"/>
        <v>267.85714250000001</v>
      </c>
      <c r="K77" s="120"/>
      <c r="L77" s="120">
        <f t="shared" si="5"/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735</v>
      </c>
      <c r="G78" s="117">
        <v>1888</v>
      </c>
      <c r="H78" s="120">
        <v>19800</v>
      </c>
      <c r="I78" s="120"/>
      <c r="J78" s="120">
        <f t="shared" si="4"/>
        <v>2121.4285685999998</v>
      </c>
      <c r="K78" s="120"/>
      <c r="L78" s="120">
        <f t="shared" si="5"/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736</v>
      </c>
      <c r="G79" s="117">
        <v>1887</v>
      </c>
      <c r="H79" s="120">
        <v>10300</v>
      </c>
      <c r="I79" s="120"/>
      <c r="J79" s="120">
        <f t="shared" si="4"/>
        <v>1103.5714270999999</v>
      </c>
      <c r="K79" s="120"/>
      <c r="L79" s="120">
        <f t="shared" si="5"/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737</v>
      </c>
      <c r="G80" s="117">
        <v>1890</v>
      </c>
      <c r="H80" s="120">
        <v>4000</v>
      </c>
      <c r="I80" s="120"/>
      <c r="J80" s="120">
        <f t="shared" si="4"/>
        <v>428.57142799999997</v>
      </c>
      <c r="K80" s="120"/>
      <c r="L80" s="120">
        <f t="shared" si="5"/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738</v>
      </c>
      <c r="G81" s="117">
        <v>1895</v>
      </c>
      <c r="H81" s="120">
        <v>3000</v>
      </c>
      <c r="I81" s="120"/>
      <c r="J81" s="120">
        <f t="shared" si="4"/>
        <v>321.42857099999998</v>
      </c>
      <c r="K81" s="120"/>
      <c r="L81" s="120">
        <f t="shared" si="5"/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739</v>
      </c>
      <c r="G82" s="117">
        <v>1897</v>
      </c>
      <c r="H82" s="120">
        <v>17000</v>
      </c>
      <c r="I82" s="120"/>
      <c r="J82" s="120">
        <f t="shared" si="4"/>
        <v>1821.4285689999999</v>
      </c>
      <c r="K82" s="120"/>
      <c r="L82" s="120">
        <f t="shared" si="5"/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740</v>
      </c>
      <c r="G83" s="117">
        <v>1889</v>
      </c>
      <c r="H83" s="120">
        <v>3400</v>
      </c>
      <c r="I83" s="120"/>
      <c r="J83" s="120">
        <f t="shared" si="4"/>
        <v>364.2857138</v>
      </c>
      <c r="K83" s="120"/>
      <c r="L83" s="120">
        <f t="shared" si="5"/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741</v>
      </c>
      <c r="G84" s="117">
        <v>1891</v>
      </c>
      <c r="H84" s="120">
        <v>4000</v>
      </c>
      <c r="I84" s="120"/>
      <c r="J84" s="120">
        <f t="shared" si="4"/>
        <v>428.57142799999997</v>
      </c>
      <c r="K84" s="120"/>
      <c r="L84" s="120">
        <f t="shared" si="5"/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742</v>
      </c>
      <c r="G85" s="117">
        <v>1892</v>
      </c>
      <c r="H85" s="120">
        <v>5400</v>
      </c>
      <c r="I85" s="120"/>
      <c r="J85" s="120">
        <f t="shared" si="4"/>
        <v>578.57142779999992</v>
      </c>
      <c r="K85" s="120"/>
      <c r="L85" s="120">
        <f t="shared" si="5"/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743</v>
      </c>
      <c r="G86" s="117">
        <v>1893</v>
      </c>
      <c r="H86" s="120">
        <v>4500</v>
      </c>
      <c r="I86" s="120"/>
      <c r="J86" s="120">
        <f t="shared" si="4"/>
        <v>482.14285649999999</v>
      </c>
      <c r="K86" s="120"/>
      <c r="L86" s="120">
        <f t="shared" si="5"/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744</v>
      </c>
      <c r="G87" s="117">
        <v>1894</v>
      </c>
      <c r="H87" s="120">
        <v>2700</v>
      </c>
      <c r="I87" s="120"/>
      <c r="J87" s="120">
        <f t="shared" si="4"/>
        <v>289.28571389999996</v>
      </c>
      <c r="K87" s="120"/>
      <c r="L87" s="120">
        <f t="shared" si="5"/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745</v>
      </c>
      <c r="G88" s="117">
        <v>1898</v>
      </c>
      <c r="H88" s="120">
        <v>1800</v>
      </c>
      <c r="I88" s="120"/>
      <c r="J88" s="120">
        <f t="shared" si="4"/>
        <v>192.8571426</v>
      </c>
      <c r="K88" s="120"/>
      <c r="L88" s="120">
        <f t="shared" si="5"/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746</v>
      </c>
      <c r="G89" s="117">
        <v>1899</v>
      </c>
      <c r="H89" s="120">
        <v>1200</v>
      </c>
      <c r="I89" s="120"/>
      <c r="J89" s="120">
        <f t="shared" si="4"/>
        <v>128.5714284</v>
      </c>
      <c r="K89" s="120"/>
      <c r="L89" s="120">
        <f t="shared" si="5"/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747</v>
      </c>
      <c r="G90" s="117">
        <v>1900</v>
      </c>
      <c r="H90" s="120">
        <v>4950</v>
      </c>
      <c r="I90" s="120"/>
      <c r="J90" s="120">
        <f t="shared" si="4"/>
        <v>530.35714214999996</v>
      </c>
      <c r="K90" s="120"/>
      <c r="L90" s="120">
        <f t="shared" si="5"/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748</v>
      </c>
      <c r="G91" s="117">
        <v>1901</v>
      </c>
      <c r="H91" s="120">
        <v>2500</v>
      </c>
      <c r="I91" s="120"/>
      <c r="J91" s="120">
        <f t="shared" si="4"/>
        <v>267.85714250000001</v>
      </c>
      <c r="K91" s="120"/>
      <c r="L91" s="120">
        <f t="shared" si="5"/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749</v>
      </c>
      <c r="G92" s="117">
        <v>1903</v>
      </c>
      <c r="H92" s="120">
        <v>4750</v>
      </c>
      <c r="I92" s="120"/>
      <c r="J92" s="120">
        <f t="shared" si="4"/>
        <v>508.92857074999995</v>
      </c>
      <c r="K92" s="120"/>
      <c r="L92" s="120">
        <f t="shared" si="5"/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750</v>
      </c>
      <c r="G93" s="117">
        <v>1904</v>
      </c>
      <c r="H93" s="120">
        <v>5400</v>
      </c>
      <c r="I93" s="120"/>
      <c r="J93" s="120">
        <f t="shared" si="4"/>
        <v>578.57142779999992</v>
      </c>
      <c r="K93" s="120"/>
      <c r="L93" s="120">
        <f t="shared" si="5"/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751</v>
      </c>
      <c r="G94" s="117">
        <v>1905</v>
      </c>
      <c r="H94" s="120">
        <v>2600</v>
      </c>
      <c r="I94" s="120"/>
      <c r="J94" s="120">
        <f t="shared" si="4"/>
        <v>278.57142819999996</v>
      </c>
      <c r="K94" s="120"/>
      <c r="L94" s="120">
        <f t="shared" si="5"/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752</v>
      </c>
      <c r="G95" s="117">
        <v>1906</v>
      </c>
      <c r="H95" s="120">
        <v>4500</v>
      </c>
      <c r="I95" s="120"/>
      <c r="J95" s="120">
        <f t="shared" si="4"/>
        <v>482.14285649999999</v>
      </c>
      <c r="K95" s="120"/>
      <c r="L95" s="120">
        <f t="shared" si="5"/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753</v>
      </c>
      <c r="G96" s="117">
        <v>1907</v>
      </c>
      <c r="H96" s="120">
        <v>2200</v>
      </c>
      <c r="I96" s="120"/>
      <c r="J96" s="120">
        <f t="shared" si="4"/>
        <v>235.71428539999999</v>
      </c>
      <c r="K96" s="120"/>
      <c r="L96" s="120">
        <f t="shared" si="5"/>
        <v>1964.2857146000001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754</v>
      </c>
      <c r="G97" s="117">
        <v>1908</v>
      </c>
      <c r="H97" s="120">
        <v>2950</v>
      </c>
      <c r="I97" s="120"/>
      <c r="J97" s="120">
        <f t="shared" si="4"/>
        <v>316.07142814999997</v>
      </c>
      <c r="K97" s="120"/>
      <c r="L97" s="120">
        <f t="shared" si="5"/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20</v>
      </c>
      <c r="E98" s="117">
        <v>25</v>
      </c>
      <c r="F98" s="119" t="s">
        <v>755</v>
      </c>
      <c r="G98" s="117">
        <v>1910</v>
      </c>
      <c r="H98" s="120">
        <v>11950</v>
      </c>
      <c r="I98" s="120"/>
      <c r="J98" s="120">
        <f t="shared" si="4"/>
        <v>1280.35714115</v>
      </c>
      <c r="K98" s="120"/>
      <c r="L98" s="120">
        <f t="shared" si="5"/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756</v>
      </c>
      <c r="G99" s="117">
        <v>1911</v>
      </c>
      <c r="H99" s="120">
        <v>3180</v>
      </c>
      <c r="I99" s="120"/>
      <c r="J99" s="120">
        <f t="shared" si="4"/>
        <v>340.71428526</v>
      </c>
      <c r="K99" s="120"/>
      <c r="L99" s="120">
        <f t="shared" si="5"/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757</v>
      </c>
      <c r="G100" s="117">
        <v>1912</v>
      </c>
      <c r="H100" s="120">
        <v>1800</v>
      </c>
      <c r="I100" s="120"/>
      <c r="J100" s="120">
        <f t="shared" si="4"/>
        <v>192.8571426</v>
      </c>
      <c r="K100" s="120"/>
      <c r="L100" s="120">
        <f t="shared" si="5"/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758</v>
      </c>
      <c r="G101" s="117">
        <v>1913</v>
      </c>
      <c r="H101" s="120">
        <v>2950</v>
      </c>
      <c r="I101" s="120"/>
      <c r="J101" s="120">
        <f t="shared" si="4"/>
        <v>316.07142814999997</v>
      </c>
      <c r="K101" s="120"/>
      <c r="L101" s="120">
        <f t="shared" si="5"/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759</v>
      </c>
      <c r="G102" s="117">
        <v>1914</v>
      </c>
      <c r="H102" s="120">
        <v>1800</v>
      </c>
      <c r="I102" s="120"/>
      <c r="J102" s="120">
        <f t="shared" si="4"/>
        <v>192.8571426</v>
      </c>
      <c r="K102" s="120"/>
      <c r="L102" s="120">
        <f t="shared" si="5"/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760</v>
      </c>
      <c r="G103" s="122">
        <v>1915</v>
      </c>
      <c r="H103" s="124">
        <v>785.71</v>
      </c>
      <c r="I103" s="124"/>
      <c r="J103" s="120">
        <f t="shared" si="4"/>
        <v>0</v>
      </c>
      <c r="K103" s="124">
        <v>785.71</v>
      </c>
      <c r="L103" s="120">
        <f t="shared" si="5"/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761</v>
      </c>
      <c r="G104" s="122">
        <v>1916</v>
      </c>
      <c r="H104" s="124">
        <v>2950</v>
      </c>
      <c r="I104" s="124"/>
      <c r="J104" s="120">
        <f t="shared" si="4"/>
        <v>316.07142814999997</v>
      </c>
      <c r="K104" s="124"/>
      <c r="L104" s="120">
        <f t="shared" si="5"/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762</v>
      </c>
      <c r="G105" s="122">
        <v>1917</v>
      </c>
      <c r="H105" s="124">
        <v>785.71</v>
      </c>
      <c r="I105" s="124"/>
      <c r="J105" s="120">
        <f t="shared" si="4"/>
        <v>0</v>
      </c>
      <c r="K105" s="124">
        <v>785.71</v>
      </c>
      <c r="L105" s="120">
        <f t="shared" si="5"/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763</v>
      </c>
      <c r="G106" s="122">
        <v>1918</v>
      </c>
      <c r="H106" s="124">
        <v>785.71</v>
      </c>
      <c r="I106" s="124"/>
      <c r="J106" s="120">
        <f t="shared" ref="J106:J137" si="6">IF(H106-K106=0, 0, (H106-K106)*0.107142857)</f>
        <v>0</v>
      </c>
      <c r="K106" s="124">
        <v>785.71</v>
      </c>
      <c r="L106" s="120">
        <f t="shared" ref="L106:L137" si="7">H106-J106-K106</f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764</v>
      </c>
      <c r="G107" s="122">
        <v>1919</v>
      </c>
      <c r="H107" s="124">
        <v>1535.71</v>
      </c>
      <c r="I107" s="124"/>
      <c r="J107" s="120">
        <f t="shared" si="6"/>
        <v>0</v>
      </c>
      <c r="K107" s="124">
        <v>1535.71</v>
      </c>
      <c r="L107" s="120">
        <f t="shared" si="7"/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765</v>
      </c>
      <c r="G108" s="122">
        <v>1920</v>
      </c>
      <c r="H108" s="124">
        <v>1535.71</v>
      </c>
      <c r="I108" s="124"/>
      <c r="J108" s="120">
        <f t="shared" si="6"/>
        <v>0</v>
      </c>
      <c r="K108" s="124">
        <v>1535.71</v>
      </c>
      <c r="L108" s="120">
        <f t="shared" si="7"/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766</v>
      </c>
      <c r="G109" s="117">
        <v>1921</v>
      </c>
      <c r="H109" s="120">
        <v>2300</v>
      </c>
      <c r="I109" s="120"/>
      <c r="J109" s="120">
        <f t="shared" si="6"/>
        <v>246.4285711</v>
      </c>
      <c r="K109" s="120"/>
      <c r="L109" s="120">
        <f t="shared" si="7"/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767</v>
      </c>
      <c r="G110" s="117">
        <v>1922</v>
      </c>
      <c r="H110" s="120">
        <v>1700</v>
      </c>
      <c r="I110" s="120"/>
      <c r="J110" s="120">
        <f t="shared" si="6"/>
        <v>182.1428569</v>
      </c>
      <c r="K110" s="120"/>
      <c r="L110" s="120">
        <f t="shared" si="7"/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768</v>
      </c>
      <c r="G111" s="117">
        <v>1923</v>
      </c>
      <c r="H111" s="120">
        <v>2700</v>
      </c>
      <c r="I111" s="120"/>
      <c r="J111" s="120">
        <f t="shared" si="6"/>
        <v>289.28571389999996</v>
      </c>
      <c r="K111" s="120"/>
      <c r="L111" s="120">
        <f t="shared" si="7"/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769</v>
      </c>
      <c r="G112" s="117">
        <v>1925</v>
      </c>
      <c r="H112" s="120">
        <v>1000</v>
      </c>
      <c r="I112" s="120"/>
      <c r="J112" s="120">
        <f t="shared" si="6"/>
        <v>107.14285699999999</v>
      </c>
      <c r="K112" s="120"/>
      <c r="L112" s="120">
        <f t="shared" si="7"/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770</v>
      </c>
      <c r="G113" s="117">
        <v>1928</v>
      </c>
      <c r="H113" s="120">
        <v>4940</v>
      </c>
      <c r="I113" s="120"/>
      <c r="J113" s="120">
        <f t="shared" si="6"/>
        <v>529.28571357999999</v>
      </c>
      <c r="K113" s="120"/>
      <c r="L113" s="120">
        <f t="shared" si="7"/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771</v>
      </c>
      <c r="G114" s="126">
        <v>1927</v>
      </c>
      <c r="H114" s="128">
        <v>30856</v>
      </c>
      <c r="I114" s="128"/>
      <c r="J114" s="128">
        <f t="shared" si="6"/>
        <v>3305.9999955919998</v>
      </c>
      <c r="K114" s="128"/>
      <c r="L114" s="128">
        <f t="shared" si="7"/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20</v>
      </c>
      <c r="E115" s="129">
        <v>31</v>
      </c>
      <c r="F115" s="130" t="s">
        <v>33</v>
      </c>
      <c r="G115" s="129"/>
      <c r="H115" s="131">
        <f>SUM(H10:H114)</f>
        <v>593273.11999999988</v>
      </c>
      <c r="I115" s="131">
        <f>SUM(I10:I114)</f>
        <v>0</v>
      </c>
      <c r="J115" s="131">
        <f>SUM(J10:J114)</f>
        <v>62294.571345511977</v>
      </c>
      <c r="K115" s="131">
        <f>SUM(K10:K114)</f>
        <v>11857.119999999999</v>
      </c>
      <c r="L115" s="131">
        <f>SUM(L10:L114)</f>
        <v>519121.42865448823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34</v>
      </c>
      <c r="E117" s="118" t="s">
        <v>118</v>
      </c>
      <c r="F117" s="119" t="s">
        <v>772</v>
      </c>
      <c r="G117" s="117">
        <v>1929</v>
      </c>
      <c r="H117" s="120">
        <v>1100</v>
      </c>
      <c r="I117" s="120"/>
      <c r="J117" s="120">
        <f t="shared" ref="J117:J148" si="8">IF(H117-K117=0, 0, (H117-K117)*0.107142857)</f>
        <v>117.8571427</v>
      </c>
      <c r="K117" s="120"/>
      <c r="L117" s="120">
        <f t="shared" ref="L117:L148" si="9">H117-J117-K117</f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773</v>
      </c>
      <c r="G118" s="117">
        <v>1930</v>
      </c>
      <c r="H118" s="120">
        <v>6150</v>
      </c>
      <c r="I118" s="120"/>
      <c r="J118" s="120">
        <f t="shared" si="8"/>
        <v>658.92857055000002</v>
      </c>
      <c r="K118" s="120"/>
      <c r="L118" s="120">
        <f t="shared" si="9"/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774</v>
      </c>
      <c r="G119" s="117">
        <v>1931</v>
      </c>
      <c r="H119" s="120">
        <v>5500</v>
      </c>
      <c r="I119" s="120"/>
      <c r="J119" s="120">
        <f t="shared" si="8"/>
        <v>589.28571349999993</v>
      </c>
      <c r="K119" s="120"/>
      <c r="L119" s="120">
        <f t="shared" si="9"/>
        <v>4910.7142865000005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775</v>
      </c>
      <c r="G120" s="117">
        <v>1932</v>
      </c>
      <c r="H120" s="120">
        <v>67000</v>
      </c>
      <c r="I120" s="120"/>
      <c r="J120" s="120">
        <f t="shared" si="8"/>
        <v>7178.5714189999999</v>
      </c>
      <c r="K120" s="120"/>
      <c r="L120" s="120">
        <f t="shared" si="9"/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776</v>
      </c>
      <c r="F121" s="119" t="s">
        <v>777</v>
      </c>
      <c r="G121" s="117">
        <v>1933</v>
      </c>
      <c r="H121" s="120">
        <v>2700</v>
      </c>
      <c r="I121" s="120"/>
      <c r="J121" s="120">
        <f t="shared" si="8"/>
        <v>289.28571389999996</v>
      </c>
      <c r="K121" s="120"/>
      <c r="L121" s="120">
        <f t="shared" si="9"/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681</v>
      </c>
      <c r="G122" s="117">
        <v>1935</v>
      </c>
      <c r="H122" s="120">
        <v>12400</v>
      </c>
      <c r="I122" s="120"/>
      <c r="J122" s="120">
        <f t="shared" si="8"/>
        <v>1328.5714267999999</v>
      </c>
      <c r="K122" s="120"/>
      <c r="L122" s="120">
        <f t="shared" si="9"/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666</v>
      </c>
      <c r="F123" s="119" t="s">
        <v>778</v>
      </c>
      <c r="G123" s="117">
        <v>1936</v>
      </c>
      <c r="H123" s="120">
        <v>2500</v>
      </c>
      <c r="I123" s="120"/>
      <c r="J123" s="120">
        <f t="shared" si="8"/>
        <v>267.85714250000001</v>
      </c>
      <c r="K123" s="120"/>
      <c r="L123" s="120">
        <f t="shared" si="9"/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779</v>
      </c>
      <c r="G124" s="117">
        <v>1937</v>
      </c>
      <c r="H124" s="120">
        <v>6520</v>
      </c>
      <c r="I124" s="120"/>
      <c r="J124" s="120">
        <f t="shared" si="8"/>
        <v>698.57142763999991</v>
      </c>
      <c r="K124" s="120"/>
      <c r="L124" s="120">
        <f t="shared" si="9"/>
        <v>5821.4285723600005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780</v>
      </c>
      <c r="G125" s="117">
        <v>1938</v>
      </c>
      <c r="H125" s="120">
        <v>8400</v>
      </c>
      <c r="I125" s="120"/>
      <c r="J125" s="120">
        <f t="shared" si="8"/>
        <v>899.99999879999996</v>
      </c>
      <c r="K125" s="120"/>
      <c r="L125" s="120">
        <f t="shared" si="9"/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781</v>
      </c>
      <c r="G126" s="117">
        <v>1939</v>
      </c>
      <c r="H126" s="120">
        <v>2900</v>
      </c>
      <c r="I126" s="120"/>
      <c r="J126" s="120">
        <f t="shared" si="8"/>
        <v>310.71428529999997</v>
      </c>
      <c r="K126" s="120"/>
      <c r="L126" s="120">
        <f t="shared" si="9"/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782</v>
      </c>
      <c r="G127" s="117">
        <v>1934</v>
      </c>
      <c r="H127" s="120">
        <v>2571.4299999999998</v>
      </c>
      <c r="I127" s="120"/>
      <c r="J127" s="120">
        <f t="shared" si="8"/>
        <v>0</v>
      </c>
      <c r="K127" s="120">
        <v>2571.4299999999998</v>
      </c>
      <c r="L127" s="120">
        <f t="shared" si="9"/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783</v>
      </c>
      <c r="G128" s="117">
        <v>1940</v>
      </c>
      <c r="H128" s="120">
        <v>2300</v>
      </c>
      <c r="I128" s="120"/>
      <c r="J128" s="120">
        <f t="shared" si="8"/>
        <v>246.4285711</v>
      </c>
      <c r="K128" s="120"/>
      <c r="L128" s="120">
        <f t="shared" si="9"/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669</v>
      </c>
      <c r="F129" s="119" t="s">
        <v>784</v>
      </c>
      <c r="G129" s="117">
        <v>1941</v>
      </c>
      <c r="H129" s="120">
        <v>1500</v>
      </c>
      <c r="I129" s="120"/>
      <c r="J129" s="120">
        <f t="shared" si="8"/>
        <v>160.71428549999999</v>
      </c>
      <c r="K129" s="120"/>
      <c r="L129" s="120">
        <f t="shared" si="9"/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785</v>
      </c>
      <c r="G130" s="117">
        <v>1942</v>
      </c>
      <c r="H130" s="120">
        <v>500</v>
      </c>
      <c r="I130" s="120"/>
      <c r="J130" s="120">
        <f t="shared" si="8"/>
        <v>53.571428499999996</v>
      </c>
      <c r="K130" s="120"/>
      <c r="L130" s="120">
        <f t="shared" si="9"/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786</v>
      </c>
      <c r="G131" s="117">
        <v>1944</v>
      </c>
      <c r="H131" s="120">
        <v>2250</v>
      </c>
      <c r="I131" s="120"/>
      <c r="J131" s="120">
        <f t="shared" si="8"/>
        <v>241.07142825</v>
      </c>
      <c r="K131" s="120"/>
      <c r="L131" s="120">
        <f t="shared" si="9"/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787</v>
      </c>
      <c r="G132" s="117">
        <v>1943</v>
      </c>
      <c r="H132" s="120">
        <v>3600</v>
      </c>
      <c r="I132" s="120"/>
      <c r="J132" s="120">
        <f t="shared" si="8"/>
        <v>385.71428520000001</v>
      </c>
      <c r="K132" s="120"/>
      <c r="L132" s="120">
        <f t="shared" si="9"/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788</v>
      </c>
      <c r="G133" s="117">
        <v>1945</v>
      </c>
      <c r="H133" s="120">
        <v>34800</v>
      </c>
      <c r="I133" s="120"/>
      <c r="J133" s="120">
        <f t="shared" si="8"/>
        <v>3728.5714235999999</v>
      </c>
      <c r="K133" s="120"/>
      <c r="L133" s="120">
        <f t="shared" si="9"/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675</v>
      </c>
      <c r="F134" s="119" t="s">
        <v>789</v>
      </c>
      <c r="G134" s="117">
        <v>1946</v>
      </c>
      <c r="H134" s="120">
        <v>2700</v>
      </c>
      <c r="I134" s="120"/>
      <c r="J134" s="120">
        <f t="shared" si="8"/>
        <v>289.28571389999996</v>
      </c>
      <c r="K134" s="120"/>
      <c r="L134" s="120">
        <f t="shared" si="9"/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684</v>
      </c>
      <c r="F135" s="119" t="s">
        <v>790</v>
      </c>
      <c r="G135" s="117">
        <v>1947</v>
      </c>
      <c r="H135" s="120">
        <v>3400</v>
      </c>
      <c r="I135" s="120"/>
      <c r="J135" s="120">
        <f t="shared" si="8"/>
        <v>364.2857138</v>
      </c>
      <c r="K135" s="120"/>
      <c r="L135" s="120">
        <f t="shared" si="9"/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791</v>
      </c>
      <c r="G136" s="117">
        <v>1948</v>
      </c>
      <c r="H136" s="120">
        <v>2700</v>
      </c>
      <c r="I136" s="120"/>
      <c r="J136" s="120">
        <f t="shared" si="8"/>
        <v>289.28571389999996</v>
      </c>
      <c r="K136" s="120"/>
      <c r="L136" s="120">
        <f t="shared" si="9"/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792</v>
      </c>
      <c r="G137" s="117">
        <v>1949</v>
      </c>
      <c r="H137" s="120">
        <v>3400</v>
      </c>
      <c r="I137" s="120"/>
      <c r="J137" s="120">
        <f t="shared" si="8"/>
        <v>364.2857138</v>
      </c>
      <c r="K137" s="120"/>
      <c r="L137" s="120">
        <f t="shared" si="9"/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793</v>
      </c>
      <c r="G138" s="117">
        <v>1950</v>
      </c>
      <c r="H138" s="120">
        <v>5000</v>
      </c>
      <c r="I138" s="120"/>
      <c r="J138" s="120">
        <f t="shared" si="8"/>
        <v>535.71428500000002</v>
      </c>
      <c r="K138" s="120"/>
      <c r="L138" s="120">
        <f t="shared" si="9"/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794</v>
      </c>
      <c r="G139" s="117">
        <v>1951</v>
      </c>
      <c r="H139" s="120">
        <v>3000</v>
      </c>
      <c r="I139" s="120"/>
      <c r="J139" s="120">
        <f t="shared" si="8"/>
        <v>321.42857099999998</v>
      </c>
      <c r="K139" s="120"/>
      <c r="L139" s="120">
        <f t="shared" si="9"/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795</v>
      </c>
      <c r="G140" s="117">
        <v>1952</v>
      </c>
      <c r="H140" s="120">
        <v>4900</v>
      </c>
      <c r="I140" s="120"/>
      <c r="J140" s="120">
        <f t="shared" si="8"/>
        <v>524.99999930000001</v>
      </c>
      <c r="K140" s="120"/>
      <c r="L140" s="120">
        <f t="shared" si="9"/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755</v>
      </c>
      <c r="G141" s="117">
        <v>1953</v>
      </c>
      <c r="H141" s="120">
        <v>9000</v>
      </c>
      <c r="I141" s="120"/>
      <c r="J141" s="120">
        <f t="shared" si="8"/>
        <v>964.28571299999999</v>
      </c>
      <c r="K141" s="120"/>
      <c r="L141" s="120">
        <f t="shared" si="9"/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691</v>
      </c>
      <c r="F142" s="119" t="s">
        <v>796</v>
      </c>
      <c r="G142" s="117">
        <v>1954</v>
      </c>
      <c r="H142" s="120">
        <v>2950</v>
      </c>
      <c r="I142" s="120"/>
      <c r="J142" s="120">
        <f t="shared" si="8"/>
        <v>316.07142814999997</v>
      </c>
      <c r="K142" s="120"/>
      <c r="L142" s="120">
        <f t="shared" si="9"/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691</v>
      </c>
      <c r="F143" s="119" t="s">
        <v>797</v>
      </c>
      <c r="G143" s="117">
        <v>1955</v>
      </c>
      <c r="H143" s="120">
        <v>1200</v>
      </c>
      <c r="I143" s="120"/>
      <c r="J143" s="120">
        <f t="shared" si="8"/>
        <v>128.5714284</v>
      </c>
      <c r="K143" s="120"/>
      <c r="L143" s="120">
        <f t="shared" si="9"/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798</v>
      </c>
      <c r="G144" s="117">
        <v>1956</v>
      </c>
      <c r="H144" s="120">
        <v>2450</v>
      </c>
      <c r="I144" s="120"/>
      <c r="J144" s="120">
        <f t="shared" si="8"/>
        <v>262.49999965000001</v>
      </c>
      <c r="K144" s="120"/>
      <c r="L144" s="120">
        <f t="shared" si="9"/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799</v>
      </c>
      <c r="G145" s="117">
        <v>1957</v>
      </c>
      <c r="H145" s="120">
        <v>1950</v>
      </c>
      <c r="I145" s="120"/>
      <c r="J145" s="120">
        <f t="shared" si="8"/>
        <v>208.92857114999998</v>
      </c>
      <c r="K145" s="120"/>
      <c r="L145" s="120">
        <f t="shared" si="9"/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800</v>
      </c>
      <c r="G146" s="117">
        <v>1959</v>
      </c>
      <c r="H146" s="120">
        <v>4500</v>
      </c>
      <c r="I146" s="120"/>
      <c r="J146" s="120">
        <f t="shared" si="8"/>
        <v>482.14285649999999</v>
      </c>
      <c r="K146" s="120"/>
      <c r="L146" s="120">
        <f t="shared" si="9"/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34</v>
      </c>
      <c r="E147" s="118" t="s">
        <v>691</v>
      </c>
      <c r="F147" s="119" t="s">
        <v>801</v>
      </c>
      <c r="G147" s="117">
        <v>1961</v>
      </c>
      <c r="H147" s="120">
        <v>2000</v>
      </c>
      <c r="I147" s="120"/>
      <c r="J147" s="120">
        <f t="shared" si="8"/>
        <v>214.28571399999998</v>
      </c>
      <c r="K147" s="120"/>
      <c r="L147" s="120">
        <f t="shared" si="9"/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802</v>
      </c>
      <c r="G148" s="117">
        <v>1960</v>
      </c>
      <c r="H148" s="120">
        <v>23500</v>
      </c>
      <c r="I148" s="120"/>
      <c r="J148" s="120">
        <f t="shared" si="8"/>
        <v>2517.8571394999999</v>
      </c>
      <c r="K148" s="120"/>
      <c r="L148" s="120">
        <f t="shared" si="9"/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803</v>
      </c>
      <c r="G149" s="117">
        <v>1962</v>
      </c>
      <c r="H149" s="120">
        <v>1700</v>
      </c>
      <c r="I149" s="120"/>
      <c r="J149" s="120">
        <f t="shared" ref="J149:J180" si="10">IF(H149-K149=0, 0, (H149-K149)*0.107142857)</f>
        <v>182.1428569</v>
      </c>
      <c r="K149" s="120"/>
      <c r="L149" s="120">
        <f t="shared" ref="L149:L180" si="11">H149-J149-K149</f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804</v>
      </c>
      <c r="G150" s="117">
        <v>1964</v>
      </c>
      <c r="H150" s="120">
        <v>5400</v>
      </c>
      <c r="I150" s="120"/>
      <c r="J150" s="120">
        <f t="shared" si="10"/>
        <v>578.57142779999992</v>
      </c>
      <c r="K150" s="120"/>
      <c r="L150" s="120">
        <f t="shared" si="11"/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805</v>
      </c>
      <c r="G151" s="117">
        <v>1965</v>
      </c>
      <c r="H151" s="120">
        <v>8500</v>
      </c>
      <c r="I151" s="120"/>
      <c r="J151" s="120">
        <f t="shared" si="10"/>
        <v>910.71428449999996</v>
      </c>
      <c r="K151" s="120"/>
      <c r="L151" s="120">
        <f t="shared" si="11"/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806</v>
      </c>
      <c r="G152" s="117">
        <v>1967</v>
      </c>
      <c r="H152" s="120">
        <v>2500</v>
      </c>
      <c r="I152" s="120"/>
      <c r="J152" s="120">
        <f t="shared" si="10"/>
        <v>0</v>
      </c>
      <c r="K152" s="120">
        <v>2500</v>
      </c>
      <c r="L152" s="120">
        <f t="shared" si="11"/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807</v>
      </c>
      <c r="G153" s="117">
        <v>1963</v>
      </c>
      <c r="H153" s="120">
        <v>1400</v>
      </c>
      <c r="I153" s="120"/>
      <c r="J153" s="120">
        <f t="shared" si="10"/>
        <v>149.99999979999998</v>
      </c>
      <c r="K153" s="120"/>
      <c r="L153" s="120">
        <f t="shared" si="11"/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808</v>
      </c>
      <c r="G154" s="117">
        <v>1966</v>
      </c>
      <c r="H154" s="120">
        <v>2200</v>
      </c>
      <c r="I154" s="120"/>
      <c r="J154" s="120">
        <f t="shared" si="10"/>
        <v>235.71428539999999</v>
      </c>
      <c r="K154" s="120"/>
      <c r="L154" s="120">
        <f t="shared" si="11"/>
        <v>1964.2857146000001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687</v>
      </c>
      <c r="G155" s="117">
        <v>1968</v>
      </c>
      <c r="H155" s="120">
        <v>4300</v>
      </c>
      <c r="I155" s="120"/>
      <c r="J155" s="120">
        <f t="shared" si="10"/>
        <v>460.71428509999998</v>
      </c>
      <c r="K155" s="120"/>
      <c r="L155" s="120">
        <f t="shared" si="11"/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688</v>
      </c>
      <c r="G156" s="117">
        <v>1969</v>
      </c>
      <c r="H156" s="120">
        <v>4650</v>
      </c>
      <c r="I156" s="120"/>
      <c r="J156" s="120">
        <f t="shared" si="10"/>
        <v>498.21428505</v>
      </c>
      <c r="K156" s="120"/>
      <c r="L156" s="120">
        <f t="shared" si="11"/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689</v>
      </c>
      <c r="G157" s="117">
        <v>1970</v>
      </c>
      <c r="H157" s="120">
        <v>4000</v>
      </c>
      <c r="I157" s="120"/>
      <c r="J157" s="120">
        <f t="shared" si="10"/>
        <v>428.57142799999997</v>
      </c>
      <c r="K157" s="120"/>
      <c r="L157" s="120">
        <f t="shared" si="11"/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809</v>
      </c>
      <c r="G158" s="117">
        <v>1971</v>
      </c>
      <c r="H158" s="120">
        <v>4000</v>
      </c>
      <c r="I158" s="120"/>
      <c r="J158" s="120">
        <f t="shared" si="10"/>
        <v>428.57142799999997</v>
      </c>
      <c r="K158" s="120"/>
      <c r="L158" s="120">
        <f t="shared" si="11"/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810</v>
      </c>
      <c r="G159" s="117">
        <v>1972</v>
      </c>
      <c r="H159" s="120">
        <v>2000</v>
      </c>
      <c r="I159" s="120"/>
      <c r="J159" s="120">
        <f t="shared" si="10"/>
        <v>214.28571399999998</v>
      </c>
      <c r="K159" s="120"/>
      <c r="L159" s="120">
        <f t="shared" si="11"/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811</v>
      </c>
      <c r="G160" s="117">
        <v>1973</v>
      </c>
      <c r="H160" s="120">
        <v>1700</v>
      </c>
      <c r="I160" s="120"/>
      <c r="J160" s="120">
        <f t="shared" si="10"/>
        <v>182.1428569</v>
      </c>
      <c r="K160" s="120"/>
      <c r="L160" s="120">
        <f t="shared" si="11"/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812</v>
      </c>
      <c r="G161" s="117">
        <v>1974</v>
      </c>
      <c r="H161" s="120">
        <v>2200</v>
      </c>
      <c r="I161" s="120"/>
      <c r="J161" s="120">
        <f t="shared" si="10"/>
        <v>235.71428539999999</v>
      </c>
      <c r="K161" s="120"/>
      <c r="L161" s="120">
        <f t="shared" si="11"/>
        <v>1964.2857146000001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813</v>
      </c>
      <c r="G162" s="117">
        <v>1975</v>
      </c>
      <c r="H162" s="120">
        <v>2700</v>
      </c>
      <c r="I162" s="120"/>
      <c r="J162" s="120">
        <f t="shared" si="10"/>
        <v>289.28571389999996</v>
      </c>
      <c r="K162" s="120"/>
      <c r="L162" s="120">
        <f t="shared" si="11"/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724</v>
      </c>
      <c r="G163" s="117">
        <v>1976</v>
      </c>
      <c r="H163" s="120">
        <v>3200</v>
      </c>
      <c r="I163" s="120"/>
      <c r="J163" s="120">
        <f t="shared" si="10"/>
        <v>342.85714239999999</v>
      </c>
      <c r="K163" s="120"/>
      <c r="L163" s="120">
        <f t="shared" si="11"/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696</v>
      </c>
      <c r="G164" s="117">
        <v>1977</v>
      </c>
      <c r="H164" s="120">
        <v>1200</v>
      </c>
      <c r="I164" s="120"/>
      <c r="J164" s="120">
        <f t="shared" si="10"/>
        <v>128.5714284</v>
      </c>
      <c r="K164" s="120"/>
      <c r="L164" s="120">
        <f t="shared" si="11"/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814</v>
      </c>
      <c r="G165" s="117">
        <v>1978</v>
      </c>
      <c r="H165" s="120">
        <v>6480</v>
      </c>
      <c r="I165" s="120"/>
      <c r="J165" s="120">
        <f t="shared" si="10"/>
        <v>694.28571335999993</v>
      </c>
      <c r="K165" s="120"/>
      <c r="L165" s="120">
        <f t="shared" si="11"/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815</v>
      </c>
      <c r="G166" s="117">
        <v>1979</v>
      </c>
      <c r="H166" s="120">
        <v>7200</v>
      </c>
      <c r="I166" s="120"/>
      <c r="J166" s="120">
        <f t="shared" si="10"/>
        <v>771.42857040000001</v>
      </c>
      <c r="K166" s="120"/>
      <c r="L166" s="120">
        <f t="shared" si="11"/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816</v>
      </c>
      <c r="G167" s="117">
        <v>1980</v>
      </c>
      <c r="H167" s="120">
        <v>3900</v>
      </c>
      <c r="I167" s="120"/>
      <c r="J167" s="120">
        <f t="shared" si="10"/>
        <v>417.85714229999996</v>
      </c>
      <c r="K167" s="120"/>
      <c r="L167" s="120">
        <f t="shared" si="11"/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817</v>
      </c>
      <c r="G168" s="117">
        <v>1983</v>
      </c>
      <c r="H168" s="120">
        <v>1800</v>
      </c>
      <c r="I168" s="120"/>
      <c r="J168" s="120">
        <f t="shared" si="10"/>
        <v>192.8571426</v>
      </c>
      <c r="K168" s="120"/>
      <c r="L168" s="120">
        <f t="shared" si="11"/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818</v>
      </c>
      <c r="G169" s="117">
        <v>1981</v>
      </c>
      <c r="H169" s="120">
        <v>1800</v>
      </c>
      <c r="I169" s="120"/>
      <c r="J169" s="120">
        <f t="shared" si="10"/>
        <v>192.8571426</v>
      </c>
      <c r="K169" s="120"/>
      <c r="L169" s="120">
        <f t="shared" si="11"/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819</v>
      </c>
      <c r="G170" s="117">
        <v>1982</v>
      </c>
      <c r="H170" s="120">
        <v>1800</v>
      </c>
      <c r="I170" s="120"/>
      <c r="J170" s="120">
        <f t="shared" si="10"/>
        <v>192.8571426</v>
      </c>
      <c r="K170" s="120"/>
      <c r="L170" s="120">
        <f t="shared" si="11"/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820</v>
      </c>
      <c r="G171" s="117">
        <v>1985</v>
      </c>
      <c r="H171" s="120">
        <v>1600</v>
      </c>
      <c r="I171" s="120"/>
      <c r="J171" s="120">
        <f t="shared" si="10"/>
        <v>171.42857119999999</v>
      </c>
      <c r="K171" s="120"/>
      <c r="L171" s="120">
        <f t="shared" si="11"/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737</v>
      </c>
      <c r="G172" s="117">
        <v>1984</v>
      </c>
      <c r="H172" s="120">
        <v>6300</v>
      </c>
      <c r="I172" s="120"/>
      <c r="J172" s="120">
        <f t="shared" si="10"/>
        <v>674.99999909999997</v>
      </c>
      <c r="K172" s="120"/>
      <c r="L172" s="120">
        <f t="shared" si="11"/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688</v>
      </c>
      <c r="G173" s="117">
        <v>1986</v>
      </c>
      <c r="H173" s="120">
        <v>3050</v>
      </c>
      <c r="I173" s="120"/>
      <c r="J173" s="120">
        <f t="shared" si="10"/>
        <v>326.78571384999998</v>
      </c>
      <c r="K173" s="120"/>
      <c r="L173" s="120">
        <f t="shared" si="11"/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821</v>
      </c>
      <c r="G174" s="117">
        <v>1987</v>
      </c>
      <c r="H174" s="120">
        <v>3200</v>
      </c>
      <c r="I174" s="120"/>
      <c r="J174" s="120">
        <f t="shared" si="10"/>
        <v>342.85714239999999</v>
      </c>
      <c r="K174" s="120"/>
      <c r="L174" s="120">
        <f t="shared" si="11"/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822</v>
      </c>
      <c r="G175" s="117">
        <v>1988</v>
      </c>
      <c r="H175" s="120">
        <v>2700</v>
      </c>
      <c r="I175" s="120"/>
      <c r="J175" s="120">
        <f t="shared" si="10"/>
        <v>289.28571389999996</v>
      </c>
      <c r="K175" s="120"/>
      <c r="L175" s="120">
        <f t="shared" si="11"/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722</v>
      </c>
      <c r="G176" s="117">
        <v>1989</v>
      </c>
      <c r="H176" s="120">
        <v>7500</v>
      </c>
      <c r="I176" s="120"/>
      <c r="J176" s="120">
        <f t="shared" si="10"/>
        <v>803.57142749999991</v>
      </c>
      <c r="K176" s="120"/>
      <c r="L176" s="120">
        <f t="shared" si="11"/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709</v>
      </c>
      <c r="G177" s="117">
        <v>1990</v>
      </c>
      <c r="H177" s="120">
        <v>25000</v>
      </c>
      <c r="I177" s="120"/>
      <c r="J177" s="120">
        <f t="shared" si="10"/>
        <v>2678.5714249999996</v>
      </c>
      <c r="K177" s="120"/>
      <c r="L177" s="120">
        <f t="shared" si="11"/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690</v>
      </c>
      <c r="G178" s="117">
        <v>1991</v>
      </c>
      <c r="H178" s="120">
        <v>2000</v>
      </c>
      <c r="I178" s="120"/>
      <c r="J178" s="120">
        <f t="shared" si="10"/>
        <v>214.28571399999998</v>
      </c>
      <c r="K178" s="120"/>
      <c r="L178" s="120">
        <f t="shared" si="11"/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823</v>
      </c>
      <c r="G179" s="117">
        <v>1992</v>
      </c>
      <c r="H179" s="120">
        <v>4000</v>
      </c>
      <c r="I179" s="120"/>
      <c r="J179" s="120">
        <f t="shared" si="10"/>
        <v>428.57142799999997</v>
      </c>
      <c r="K179" s="120"/>
      <c r="L179" s="120">
        <f t="shared" si="11"/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824</v>
      </c>
      <c r="G180" s="117">
        <v>1993</v>
      </c>
      <c r="H180" s="120">
        <v>8000</v>
      </c>
      <c r="I180" s="120"/>
      <c r="J180" s="120">
        <f t="shared" si="10"/>
        <v>857.14285599999994</v>
      </c>
      <c r="K180" s="120"/>
      <c r="L180" s="120">
        <f t="shared" si="11"/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825</v>
      </c>
      <c r="G181" s="117">
        <v>1994</v>
      </c>
      <c r="H181" s="120">
        <v>3400</v>
      </c>
      <c r="I181" s="120"/>
      <c r="J181" s="120">
        <f t="shared" ref="J181:J212" si="12">IF(H181-K181=0, 0, (H181-K181)*0.107142857)</f>
        <v>364.2857138</v>
      </c>
      <c r="K181" s="120"/>
      <c r="L181" s="120">
        <f t="shared" ref="L181:L212" si="13">H181-J181-K181</f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807</v>
      </c>
      <c r="G182" s="117">
        <v>1995</v>
      </c>
      <c r="H182" s="120">
        <v>500</v>
      </c>
      <c r="I182" s="120"/>
      <c r="J182" s="120">
        <f t="shared" si="12"/>
        <v>53.571428499999996</v>
      </c>
      <c r="K182" s="120"/>
      <c r="L182" s="120">
        <f t="shared" si="13"/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826</v>
      </c>
      <c r="G183" s="117">
        <v>1996</v>
      </c>
      <c r="H183" s="120">
        <v>4300</v>
      </c>
      <c r="I183" s="120"/>
      <c r="J183" s="120">
        <f t="shared" si="12"/>
        <v>460.71428509999998</v>
      </c>
      <c r="K183" s="120"/>
      <c r="L183" s="120">
        <f t="shared" si="13"/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827</v>
      </c>
      <c r="G184" s="117">
        <v>1997</v>
      </c>
      <c r="H184" s="120">
        <v>2700</v>
      </c>
      <c r="I184" s="120"/>
      <c r="J184" s="120">
        <f t="shared" si="12"/>
        <v>289.28571389999996</v>
      </c>
      <c r="K184" s="120"/>
      <c r="L184" s="120">
        <f t="shared" si="13"/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828</v>
      </c>
      <c r="G185" s="117">
        <v>1998</v>
      </c>
      <c r="H185" s="120">
        <v>2700</v>
      </c>
      <c r="I185" s="120"/>
      <c r="J185" s="120">
        <f t="shared" si="12"/>
        <v>289.28571389999996</v>
      </c>
      <c r="K185" s="120"/>
      <c r="L185" s="120">
        <f t="shared" si="13"/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829</v>
      </c>
      <c r="G186" s="117">
        <v>2051</v>
      </c>
      <c r="H186" s="120">
        <v>2650</v>
      </c>
      <c r="I186" s="120"/>
      <c r="J186" s="120">
        <f t="shared" si="12"/>
        <v>283.92857104999996</v>
      </c>
      <c r="K186" s="120"/>
      <c r="L186" s="120">
        <f t="shared" si="13"/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830</v>
      </c>
      <c r="G187" s="117">
        <v>2052</v>
      </c>
      <c r="H187" s="120">
        <v>5400</v>
      </c>
      <c r="I187" s="120"/>
      <c r="J187" s="120">
        <f t="shared" si="12"/>
        <v>578.57142779999992</v>
      </c>
      <c r="K187" s="120"/>
      <c r="L187" s="120">
        <f t="shared" si="13"/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831</v>
      </c>
      <c r="G188" s="117">
        <v>1999</v>
      </c>
      <c r="H188" s="120">
        <v>4100</v>
      </c>
      <c r="I188" s="120"/>
      <c r="J188" s="120">
        <f t="shared" si="12"/>
        <v>439.28571369999997</v>
      </c>
      <c r="K188" s="120"/>
      <c r="L188" s="120">
        <f t="shared" si="13"/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774</v>
      </c>
      <c r="G189" s="117">
        <v>2000</v>
      </c>
      <c r="H189" s="120">
        <v>27000</v>
      </c>
      <c r="I189" s="120"/>
      <c r="J189" s="120">
        <f t="shared" si="12"/>
        <v>2892.8571389999997</v>
      </c>
      <c r="K189" s="120"/>
      <c r="L189" s="120">
        <f t="shared" si="13"/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832</v>
      </c>
      <c r="G190" s="117">
        <v>2053</v>
      </c>
      <c r="H190" s="120">
        <v>5650</v>
      </c>
      <c r="I190" s="120"/>
      <c r="J190" s="120">
        <f t="shared" si="12"/>
        <v>605.35714204999999</v>
      </c>
      <c r="K190" s="120"/>
      <c r="L190" s="120">
        <f t="shared" si="13"/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833</v>
      </c>
      <c r="G191" s="117">
        <v>2001</v>
      </c>
      <c r="H191" s="120">
        <v>2500</v>
      </c>
      <c r="I191" s="120"/>
      <c r="J191" s="120">
        <f t="shared" si="12"/>
        <v>267.85714250000001</v>
      </c>
      <c r="K191" s="120"/>
      <c r="L191" s="120">
        <f t="shared" si="13"/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834</v>
      </c>
      <c r="G192" s="117">
        <v>2002</v>
      </c>
      <c r="H192" s="120">
        <v>2142.85</v>
      </c>
      <c r="I192" s="120"/>
      <c r="J192" s="120">
        <f t="shared" si="12"/>
        <v>0</v>
      </c>
      <c r="K192" s="120">
        <v>2142.85</v>
      </c>
      <c r="L192" s="120">
        <f t="shared" si="13"/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835</v>
      </c>
      <c r="G193" s="117">
        <v>2003</v>
      </c>
      <c r="H193" s="120">
        <v>2950</v>
      </c>
      <c r="I193" s="120"/>
      <c r="J193" s="120">
        <f t="shared" si="12"/>
        <v>316.07142814999997</v>
      </c>
      <c r="K193" s="120"/>
      <c r="L193" s="120">
        <f t="shared" si="13"/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836</v>
      </c>
      <c r="G194" s="117">
        <v>2004</v>
      </c>
      <c r="H194" s="120">
        <v>2050</v>
      </c>
      <c r="I194" s="120"/>
      <c r="J194" s="120">
        <f t="shared" si="12"/>
        <v>219.64285684999999</v>
      </c>
      <c r="K194" s="120"/>
      <c r="L194" s="120">
        <f t="shared" si="13"/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34</v>
      </c>
      <c r="E195" s="132">
        <v>25</v>
      </c>
      <c r="F195" s="133" t="s">
        <v>837</v>
      </c>
      <c r="G195" s="132">
        <v>2005</v>
      </c>
      <c r="H195" s="134">
        <v>5700</v>
      </c>
      <c r="I195" s="134"/>
      <c r="J195" s="120">
        <f t="shared" si="12"/>
        <v>610.71428489999994</v>
      </c>
      <c r="K195" s="134"/>
      <c r="L195" s="120">
        <f t="shared" si="13"/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838</v>
      </c>
      <c r="G196" s="135">
        <v>2006</v>
      </c>
      <c r="H196" s="137">
        <v>3450</v>
      </c>
      <c r="I196" s="137"/>
      <c r="J196" s="364">
        <f t="shared" si="12"/>
        <v>369.64285665</v>
      </c>
      <c r="K196" s="364"/>
      <c r="L196" s="364">
        <f t="shared" si="13"/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34</v>
      </c>
      <c r="E197" s="135">
        <v>28</v>
      </c>
      <c r="F197" s="130" t="s">
        <v>33</v>
      </c>
      <c r="G197" s="135"/>
      <c r="H197" s="137">
        <f>SUM(H117:H196)</f>
        <v>450514.27999999997</v>
      </c>
      <c r="I197" s="137">
        <f>SUM(I117:I196)</f>
        <v>0</v>
      </c>
      <c r="J197" s="137">
        <f>SUM(J117:J196)</f>
        <v>47496.428508099998</v>
      </c>
      <c r="K197" s="137">
        <f>SUM(K117:K196)</f>
        <v>7214.2800000000007</v>
      </c>
      <c r="L197" s="137">
        <f>SUM(L117:L196)</f>
        <v>395803.57149190025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35</v>
      </c>
      <c r="E199" s="118" t="s">
        <v>118</v>
      </c>
      <c r="F199" s="119" t="s">
        <v>839</v>
      </c>
      <c r="G199" s="117">
        <v>2007</v>
      </c>
      <c r="H199" s="120">
        <v>3200</v>
      </c>
      <c r="I199" s="120"/>
      <c r="J199" s="120">
        <f t="shared" ref="J199:J230" si="14">IF(H199-K199=0, 0, (H199-K199)*0.107142857)</f>
        <v>342.85714239999999</v>
      </c>
      <c r="K199" s="120"/>
      <c r="L199" s="120">
        <f t="shared" ref="L199:L230" si="15">H199-J199-K199</f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776</v>
      </c>
      <c r="F200" s="119" t="s">
        <v>115</v>
      </c>
      <c r="G200" s="117">
        <v>2009</v>
      </c>
      <c r="H200" s="120">
        <v>2160</v>
      </c>
      <c r="I200" s="120"/>
      <c r="J200" s="120">
        <f t="shared" si="14"/>
        <v>231.42857111999999</v>
      </c>
      <c r="K200" s="120"/>
      <c r="L200" s="120">
        <f t="shared" si="15"/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666</v>
      </c>
      <c r="F201" s="119" t="s">
        <v>840</v>
      </c>
      <c r="G201" s="117">
        <v>2010</v>
      </c>
      <c r="H201" s="120">
        <v>13300</v>
      </c>
      <c r="I201" s="120"/>
      <c r="J201" s="120">
        <f t="shared" si="14"/>
        <v>1424.9999980999999</v>
      </c>
      <c r="K201" s="120"/>
      <c r="L201" s="120">
        <f t="shared" si="15"/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841</v>
      </c>
      <c r="G202" s="117">
        <v>2012</v>
      </c>
      <c r="H202" s="120">
        <v>2320</v>
      </c>
      <c r="I202" s="120"/>
      <c r="J202" s="120">
        <f t="shared" si="14"/>
        <v>248.57142823999999</v>
      </c>
      <c r="K202" s="120"/>
      <c r="L202" s="120">
        <f t="shared" si="15"/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842</v>
      </c>
      <c r="G203" s="117">
        <v>2013</v>
      </c>
      <c r="H203" s="120">
        <v>4400</v>
      </c>
      <c r="I203" s="120"/>
      <c r="J203" s="120">
        <f t="shared" si="14"/>
        <v>471.42857079999999</v>
      </c>
      <c r="K203" s="120"/>
      <c r="L203" s="120">
        <f t="shared" si="15"/>
        <v>3928.5714292000002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843</v>
      </c>
      <c r="G204" s="117">
        <v>2011</v>
      </c>
      <c r="H204" s="120">
        <v>2600</v>
      </c>
      <c r="I204" s="120"/>
      <c r="J204" s="120">
        <f t="shared" si="14"/>
        <v>278.57142819999996</v>
      </c>
      <c r="K204" s="120"/>
      <c r="L204" s="120">
        <f t="shared" si="15"/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669</v>
      </c>
      <c r="F205" s="119" t="s">
        <v>738</v>
      </c>
      <c r="G205" s="117">
        <v>2017</v>
      </c>
      <c r="H205" s="120">
        <v>3000</v>
      </c>
      <c r="I205" s="120"/>
      <c r="J205" s="120">
        <f t="shared" si="14"/>
        <v>321.42857099999998</v>
      </c>
      <c r="K205" s="120"/>
      <c r="L205" s="120">
        <f t="shared" si="15"/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844</v>
      </c>
      <c r="G206" s="117">
        <v>2019</v>
      </c>
      <c r="H206" s="120">
        <v>155000</v>
      </c>
      <c r="I206" s="120"/>
      <c r="J206" s="120">
        <f t="shared" si="14"/>
        <v>16607.142834999999</v>
      </c>
      <c r="K206" s="120"/>
      <c r="L206" s="120">
        <f t="shared" si="15"/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845</v>
      </c>
      <c r="G207" s="117">
        <v>2014</v>
      </c>
      <c r="H207" s="120">
        <v>4700</v>
      </c>
      <c r="I207" s="120"/>
      <c r="J207" s="120">
        <f t="shared" si="14"/>
        <v>503.57142789999995</v>
      </c>
      <c r="K207" s="120"/>
      <c r="L207" s="120">
        <f t="shared" si="15"/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846</v>
      </c>
      <c r="G208" s="117">
        <v>2015</v>
      </c>
      <c r="H208" s="120">
        <v>1928.57</v>
      </c>
      <c r="I208" s="120"/>
      <c r="J208" s="120">
        <f t="shared" si="14"/>
        <v>0</v>
      </c>
      <c r="K208" s="120">
        <v>1928.57</v>
      </c>
      <c r="L208" s="120">
        <f t="shared" si="15"/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847</v>
      </c>
      <c r="G209" s="117">
        <v>2018</v>
      </c>
      <c r="H209" s="120">
        <v>2160</v>
      </c>
      <c r="I209" s="120"/>
      <c r="J209" s="120">
        <f t="shared" si="14"/>
        <v>231.42857111999999</v>
      </c>
      <c r="K209" s="120"/>
      <c r="L209" s="120">
        <f t="shared" si="15"/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848</v>
      </c>
      <c r="G210" s="117">
        <v>2016</v>
      </c>
      <c r="H210" s="120">
        <v>2700</v>
      </c>
      <c r="I210" s="120"/>
      <c r="J210" s="120">
        <f t="shared" si="14"/>
        <v>289.28571389999996</v>
      </c>
      <c r="K210" s="120"/>
      <c r="L210" s="120">
        <f t="shared" si="15"/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675</v>
      </c>
      <c r="F211" s="119" t="s">
        <v>849</v>
      </c>
      <c r="G211" s="117">
        <v>2020</v>
      </c>
      <c r="H211" s="120">
        <v>5000</v>
      </c>
      <c r="I211" s="120"/>
      <c r="J211" s="120">
        <f t="shared" si="14"/>
        <v>535.71428500000002</v>
      </c>
      <c r="K211" s="120"/>
      <c r="L211" s="120">
        <f t="shared" si="15"/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850</v>
      </c>
      <c r="G212" s="117">
        <v>2021</v>
      </c>
      <c r="H212" s="120">
        <v>3600</v>
      </c>
      <c r="I212" s="120"/>
      <c r="J212" s="120">
        <f t="shared" si="14"/>
        <v>385.71428520000001</v>
      </c>
      <c r="K212" s="120"/>
      <c r="L212" s="120">
        <f t="shared" si="15"/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684</v>
      </c>
      <c r="F213" s="119" t="s">
        <v>851</v>
      </c>
      <c r="G213" s="117">
        <v>2022</v>
      </c>
      <c r="H213" s="120">
        <v>2950</v>
      </c>
      <c r="I213" s="120"/>
      <c r="J213" s="120">
        <f t="shared" si="14"/>
        <v>316.07142814999997</v>
      </c>
      <c r="K213" s="120"/>
      <c r="L213" s="120">
        <f t="shared" si="15"/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852</v>
      </c>
      <c r="G214" s="117">
        <v>2023</v>
      </c>
      <c r="H214" s="120">
        <v>2700</v>
      </c>
      <c r="I214" s="120"/>
      <c r="J214" s="120">
        <f t="shared" si="14"/>
        <v>289.28571389999996</v>
      </c>
      <c r="K214" s="120"/>
      <c r="L214" s="120">
        <f t="shared" si="15"/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846</v>
      </c>
      <c r="G215" s="117">
        <v>2026</v>
      </c>
      <c r="H215" s="120">
        <v>1928.57</v>
      </c>
      <c r="I215" s="120"/>
      <c r="J215" s="120">
        <f t="shared" si="14"/>
        <v>0</v>
      </c>
      <c r="K215" s="120">
        <v>1928.57</v>
      </c>
      <c r="L215" s="120">
        <f t="shared" si="15"/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853</v>
      </c>
      <c r="G216" s="117">
        <v>2025</v>
      </c>
      <c r="H216" s="120">
        <v>3400</v>
      </c>
      <c r="I216" s="120"/>
      <c r="J216" s="120">
        <f t="shared" si="14"/>
        <v>364.2857138</v>
      </c>
      <c r="K216" s="120"/>
      <c r="L216" s="120">
        <f t="shared" si="15"/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854</v>
      </c>
      <c r="G217" s="117">
        <v>2024</v>
      </c>
      <c r="H217" s="120">
        <v>2500</v>
      </c>
      <c r="I217" s="120"/>
      <c r="J217" s="120">
        <f t="shared" si="14"/>
        <v>0</v>
      </c>
      <c r="K217" s="120">
        <v>2500</v>
      </c>
      <c r="L217" s="120">
        <f t="shared" si="15"/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855</v>
      </c>
      <c r="G218" s="117">
        <v>2028</v>
      </c>
      <c r="H218" s="120">
        <v>2800</v>
      </c>
      <c r="I218" s="120"/>
      <c r="J218" s="120">
        <f t="shared" si="14"/>
        <v>299.99999959999997</v>
      </c>
      <c r="K218" s="120"/>
      <c r="L218" s="120">
        <f t="shared" si="15"/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856</v>
      </c>
      <c r="G219" s="117">
        <v>2031</v>
      </c>
      <c r="H219" s="120">
        <v>1700</v>
      </c>
      <c r="I219" s="120"/>
      <c r="J219" s="120">
        <f t="shared" si="14"/>
        <v>182.1428569</v>
      </c>
      <c r="K219" s="120"/>
      <c r="L219" s="120">
        <f t="shared" si="15"/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857</v>
      </c>
      <c r="G220" s="117">
        <v>2030</v>
      </c>
      <c r="H220" s="120">
        <v>6700</v>
      </c>
      <c r="I220" s="120"/>
      <c r="J220" s="120">
        <f t="shared" si="14"/>
        <v>717.85714189999999</v>
      </c>
      <c r="K220" s="120"/>
      <c r="L220" s="120">
        <f t="shared" si="15"/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858</v>
      </c>
      <c r="G221" s="117">
        <v>2033</v>
      </c>
      <c r="H221" s="120">
        <v>2200</v>
      </c>
      <c r="I221" s="120"/>
      <c r="J221" s="120">
        <f t="shared" si="14"/>
        <v>235.71428539999999</v>
      </c>
      <c r="K221" s="120"/>
      <c r="L221" s="120">
        <f t="shared" si="15"/>
        <v>1964.2857146000001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859</v>
      </c>
      <c r="G222" s="117">
        <v>2032</v>
      </c>
      <c r="H222" s="120">
        <v>7600</v>
      </c>
      <c r="I222" s="120"/>
      <c r="J222" s="120">
        <f t="shared" si="14"/>
        <v>814.28571319999992</v>
      </c>
      <c r="K222" s="120"/>
      <c r="L222" s="120">
        <f t="shared" si="15"/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860</v>
      </c>
      <c r="G223" s="117">
        <v>2027</v>
      </c>
      <c r="H223" s="120">
        <v>1500</v>
      </c>
      <c r="I223" s="120"/>
      <c r="J223" s="120">
        <f t="shared" si="14"/>
        <v>160.71428549999999</v>
      </c>
      <c r="K223" s="120"/>
      <c r="L223" s="120">
        <f t="shared" si="15"/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691</v>
      </c>
      <c r="F224" s="119" t="s">
        <v>861</v>
      </c>
      <c r="G224" s="117">
        <v>2034</v>
      </c>
      <c r="H224" s="120">
        <v>1500</v>
      </c>
      <c r="I224" s="120"/>
      <c r="J224" s="120">
        <f t="shared" si="14"/>
        <v>160.71428549999999</v>
      </c>
      <c r="K224" s="120"/>
      <c r="L224" s="120">
        <f t="shared" si="15"/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862</v>
      </c>
      <c r="G225" s="117">
        <v>2035</v>
      </c>
      <c r="H225" s="120">
        <v>3200</v>
      </c>
      <c r="I225" s="120"/>
      <c r="J225" s="120">
        <f t="shared" si="14"/>
        <v>342.85714239999999</v>
      </c>
      <c r="K225" s="120"/>
      <c r="L225" s="120">
        <f t="shared" si="15"/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863</v>
      </c>
      <c r="G226" s="117">
        <v>2036</v>
      </c>
      <c r="H226" s="120">
        <v>2300</v>
      </c>
      <c r="I226" s="120"/>
      <c r="J226" s="120">
        <f t="shared" si="14"/>
        <v>246.4285711</v>
      </c>
      <c r="K226" s="120"/>
      <c r="L226" s="120">
        <f t="shared" si="15"/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724</v>
      </c>
      <c r="G227" s="117">
        <v>2037</v>
      </c>
      <c r="H227" s="120">
        <v>4500</v>
      </c>
      <c r="I227" s="120"/>
      <c r="J227" s="120">
        <f t="shared" si="14"/>
        <v>482.14285649999999</v>
      </c>
      <c r="K227" s="120"/>
      <c r="L227" s="120">
        <f t="shared" si="15"/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864</v>
      </c>
      <c r="G228" s="117">
        <v>2038</v>
      </c>
      <c r="H228" s="120">
        <v>2500</v>
      </c>
      <c r="I228" s="120"/>
      <c r="J228" s="120">
        <f t="shared" si="14"/>
        <v>267.85714250000001</v>
      </c>
      <c r="K228" s="120"/>
      <c r="L228" s="120">
        <f t="shared" si="15"/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865</v>
      </c>
      <c r="G229" s="117">
        <v>2039</v>
      </c>
      <c r="H229" s="120">
        <v>2800</v>
      </c>
      <c r="I229" s="120"/>
      <c r="J229" s="120">
        <f t="shared" si="14"/>
        <v>299.99999959999997</v>
      </c>
      <c r="K229" s="120"/>
      <c r="L229" s="120">
        <f t="shared" si="15"/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866</v>
      </c>
      <c r="F230" s="119" t="s">
        <v>867</v>
      </c>
      <c r="G230" s="117">
        <v>2040</v>
      </c>
      <c r="H230" s="120">
        <v>21000</v>
      </c>
      <c r="I230" s="120"/>
      <c r="J230" s="120">
        <f t="shared" si="14"/>
        <v>2249.9999969999999</v>
      </c>
      <c r="K230" s="120"/>
      <c r="L230" s="120">
        <f t="shared" si="15"/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688</v>
      </c>
      <c r="G231" s="117">
        <v>2041</v>
      </c>
      <c r="H231" s="120">
        <v>4500</v>
      </c>
      <c r="I231" s="120"/>
      <c r="J231" s="120">
        <f t="shared" ref="J231:J262" si="16">IF(H231-K231=0, 0, (H231-K231)*0.107142857)</f>
        <v>482.14285649999999</v>
      </c>
      <c r="K231" s="120"/>
      <c r="L231" s="120">
        <f t="shared" ref="L231:L262" si="17">H231-J231-K231</f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868</v>
      </c>
      <c r="G232" s="117">
        <v>2042</v>
      </c>
      <c r="H232" s="120">
        <v>3600</v>
      </c>
      <c r="I232" s="120"/>
      <c r="J232" s="120">
        <f t="shared" si="16"/>
        <v>385.71428520000001</v>
      </c>
      <c r="K232" s="120"/>
      <c r="L232" s="120">
        <f t="shared" si="17"/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869</v>
      </c>
      <c r="G233" s="117">
        <v>2043</v>
      </c>
      <c r="H233" s="120">
        <v>1700</v>
      </c>
      <c r="I233" s="120"/>
      <c r="J233" s="120">
        <f t="shared" si="16"/>
        <v>182.1428569</v>
      </c>
      <c r="K233" s="120"/>
      <c r="L233" s="120">
        <f t="shared" si="17"/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870</v>
      </c>
      <c r="G234" s="117">
        <v>2044</v>
      </c>
      <c r="H234" s="120">
        <v>2700</v>
      </c>
      <c r="I234" s="120"/>
      <c r="J234" s="120">
        <f t="shared" si="16"/>
        <v>289.28571389999996</v>
      </c>
      <c r="K234" s="120"/>
      <c r="L234" s="120">
        <f t="shared" si="17"/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871</v>
      </c>
      <c r="G235" s="117">
        <v>2045</v>
      </c>
      <c r="H235" s="120">
        <v>15100</v>
      </c>
      <c r="I235" s="120"/>
      <c r="J235" s="120">
        <f t="shared" si="16"/>
        <v>1617.8571406999999</v>
      </c>
      <c r="K235" s="120"/>
      <c r="L235" s="120">
        <f t="shared" si="17"/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872</v>
      </c>
      <c r="G236" s="117">
        <v>2046</v>
      </c>
      <c r="H236" s="120">
        <v>4400</v>
      </c>
      <c r="I236" s="120"/>
      <c r="J236" s="120">
        <f t="shared" si="16"/>
        <v>471.42857079999999</v>
      </c>
      <c r="K236" s="120"/>
      <c r="L236" s="120">
        <f t="shared" si="17"/>
        <v>3928.5714292000002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873</v>
      </c>
      <c r="G237" s="117">
        <v>2047</v>
      </c>
      <c r="H237" s="120">
        <v>14400</v>
      </c>
      <c r="I237" s="120"/>
      <c r="J237" s="120">
        <f t="shared" si="16"/>
        <v>1542.8571408</v>
      </c>
      <c r="K237" s="120"/>
      <c r="L237" s="120">
        <f t="shared" si="17"/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874</v>
      </c>
      <c r="G238" s="117">
        <v>2048</v>
      </c>
      <c r="H238" s="120">
        <v>3700</v>
      </c>
      <c r="I238" s="120"/>
      <c r="J238" s="120">
        <f t="shared" si="16"/>
        <v>396.42857089999995</v>
      </c>
      <c r="K238" s="120"/>
      <c r="L238" s="120">
        <f t="shared" si="17"/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875</v>
      </c>
      <c r="G239" s="117">
        <v>2056</v>
      </c>
      <c r="H239" s="120">
        <v>1214.29</v>
      </c>
      <c r="I239" s="120"/>
      <c r="J239" s="120">
        <f t="shared" si="16"/>
        <v>0</v>
      </c>
      <c r="K239" s="120">
        <v>1214.29</v>
      </c>
      <c r="L239" s="120">
        <f t="shared" si="17"/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876</v>
      </c>
      <c r="G240" s="117">
        <v>2054</v>
      </c>
      <c r="H240" s="120">
        <v>8700</v>
      </c>
      <c r="I240" s="120"/>
      <c r="J240" s="120">
        <f t="shared" si="16"/>
        <v>932.14285589999997</v>
      </c>
      <c r="K240" s="120"/>
      <c r="L240" s="120">
        <f t="shared" si="17"/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877</v>
      </c>
      <c r="G241" s="117">
        <v>2050</v>
      </c>
      <c r="H241" s="120">
        <v>1800</v>
      </c>
      <c r="I241" s="120"/>
      <c r="J241" s="120">
        <f t="shared" si="16"/>
        <v>192.8571426</v>
      </c>
      <c r="K241" s="120"/>
      <c r="L241" s="120">
        <f t="shared" si="17"/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878</v>
      </c>
      <c r="G242" s="117">
        <v>2049</v>
      </c>
      <c r="H242" s="120">
        <v>13000</v>
      </c>
      <c r="I242" s="120"/>
      <c r="J242" s="120">
        <f t="shared" si="16"/>
        <v>1392.857141</v>
      </c>
      <c r="K242" s="120"/>
      <c r="L242" s="120">
        <f t="shared" si="17"/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35</v>
      </c>
      <c r="E243" s="117">
        <v>14</v>
      </c>
      <c r="F243" s="119" t="s">
        <v>879</v>
      </c>
      <c r="G243" s="117">
        <v>2055</v>
      </c>
      <c r="H243" s="120">
        <v>2300</v>
      </c>
      <c r="I243" s="120"/>
      <c r="J243" s="120">
        <f t="shared" si="16"/>
        <v>246.4285711</v>
      </c>
      <c r="K243" s="120"/>
      <c r="L243" s="120">
        <f t="shared" si="17"/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708</v>
      </c>
      <c r="G244" s="117">
        <v>2057</v>
      </c>
      <c r="H244" s="120">
        <v>2500</v>
      </c>
      <c r="I244" s="120"/>
      <c r="J244" s="120">
        <f t="shared" si="16"/>
        <v>267.85714250000001</v>
      </c>
      <c r="K244" s="120"/>
      <c r="L244" s="120">
        <f t="shared" si="17"/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880</v>
      </c>
      <c r="G245" s="117">
        <v>2058</v>
      </c>
      <c r="H245" s="120">
        <v>2107.14</v>
      </c>
      <c r="I245" s="120"/>
      <c r="J245" s="120">
        <f t="shared" si="16"/>
        <v>225.76499969897998</v>
      </c>
      <c r="K245" s="120"/>
      <c r="L245" s="120">
        <f t="shared" si="17"/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881</v>
      </c>
      <c r="G246" s="117">
        <v>2059</v>
      </c>
      <c r="H246" s="120">
        <v>2700</v>
      </c>
      <c r="I246" s="120"/>
      <c r="J246" s="120">
        <f t="shared" si="16"/>
        <v>289.28571389999996</v>
      </c>
      <c r="K246" s="120"/>
      <c r="L246" s="120">
        <f t="shared" si="17"/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882</v>
      </c>
      <c r="G247" s="117">
        <v>2060</v>
      </c>
      <c r="H247" s="120">
        <v>1928.57</v>
      </c>
      <c r="I247" s="120"/>
      <c r="J247" s="120">
        <f t="shared" si="16"/>
        <v>0</v>
      </c>
      <c r="K247" s="120">
        <v>1928.57</v>
      </c>
      <c r="L247" s="120">
        <f t="shared" si="17"/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682</v>
      </c>
      <c r="G248" s="117">
        <v>2063</v>
      </c>
      <c r="H248" s="120">
        <v>4300</v>
      </c>
      <c r="I248" s="120"/>
      <c r="J248" s="120">
        <f t="shared" si="16"/>
        <v>460.71428509999998</v>
      </c>
      <c r="K248" s="120"/>
      <c r="L248" s="120">
        <f t="shared" si="17"/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883</v>
      </c>
      <c r="G249" s="117">
        <v>2065</v>
      </c>
      <c r="H249" s="120">
        <v>5900</v>
      </c>
      <c r="I249" s="120"/>
      <c r="J249" s="120">
        <f t="shared" si="16"/>
        <v>632.14285629999995</v>
      </c>
      <c r="K249" s="120"/>
      <c r="L249" s="120">
        <f t="shared" si="17"/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884</v>
      </c>
      <c r="G250" s="117">
        <v>2068</v>
      </c>
      <c r="H250" s="120">
        <v>5800</v>
      </c>
      <c r="I250" s="120"/>
      <c r="J250" s="120">
        <f t="shared" si="16"/>
        <v>621.42857059999994</v>
      </c>
      <c r="K250" s="120"/>
      <c r="L250" s="120">
        <f t="shared" si="17"/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885</v>
      </c>
      <c r="G251" s="117">
        <v>2069</v>
      </c>
      <c r="H251" s="120">
        <v>5900</v>
      </c>
      <c r="I251" s="120"/>
      <c r="J251" s="120">
        <f t="shared" si="16"/>
        <v>632.14285629999995</v>
      </c>
      <c r="K251" s="120"/>
      <c r="L251" s="120">
        <f t="shared" si="17"/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807</v>
      </c>
      <c r="G252" s="117">
        <v>2062</v>
      </c>
      <c r="H252" s="120">
        <v>700</v>
      </c>
      <c r="I252" s="120"/>
      <c r="J252" s="120">
        <f t="shared" si="16"/>
        <v>74.999999899999992</v>
      </c>
      <c r="K252" s="120"/>
      <c r="L252" s="120">
        <f t="shared" si="17"/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886</v>
      </c>
      <c r="G253" s="117">
        <v>2064</v>
      </c>
      <c r="H253" s="120">
        <v>9000</v>
      </c>
      <c r="I253" s="120"/>
      <c r="J253" s="120">
        <f t="shared" si="16"/>
        <v>964.28571299999999</v>
      </c>
      <c r="K253" s="120"/>
      <c r="L253" s="120">
        <f t="shared" si="17"/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887</v>
      </c>
      <c r="G254" s="117">
        <v>2066</v>
      </c>
      <c r="H254" s="120">
        <v>1800</v>
      </c>
      <c r="I254" s="120"/>
      <c r="J254" s="120">
        <f t="shared" si="16"/>
        <v>192.8571426</v>
      </c>
      <c r="K254" s="120"/>
      <c r="L254" s="120">
        <f t="shared" si="17"/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888</v>
      </c>
      <c r="G255" s="117">
        <v>2067</v>
      </c>
      <c r="H255" s="120">
        <v>1357.14</v>
      </c>
      <c r="I255" s="120"/>
      <c r="J255" s="120">
        <f t="shared" si="16"/>
        <v>0</v>
      </c>
      <c r="K255" s="120">
        <v>1357.14</v>
      </c>
      <c r="L255" s="120">
        <f t="shared" si="17"/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889</v>
      </c>
      <c r="G256" s="117">
        <v>2070</v>
      </c>
      <c r="H256" s="120">
        <v>5000</v>
      </c>
      <c r="I256" s="120"/>
      <c r="J256" s="120">
        <f t="shared" si="16"/>
        <v>535.71428500000002</v>
      </c>
      <c r="K256" s="120"/>
      <c r="L256" s="120">
        <f t="shared" si="17"/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890</v>
      </c>
      <c r="G257" s="117">
        <v>2071</v>
      </c>
      <c r="H257" s="120">
        <v>2430</v>
      </c>
      <c r="I257" s="120"/>
      <c r="J257" s="120">
        <f t="shared" si="16"/>
        <v>260.35714250999996</v>
      </c>
      <c r="K257" s="120"/>
      <c r="L257" s="120">
        <f t="shared" si="17"/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891</v>
      </c>
      <c r="G258" s="117">
        <v>2073</v>
      </c>
      <c r="H258" s="120">
        <v>4700</v>
      </c>
      <c r="I258" s="120"/>
      <c r="J258" s="120">
        <f t="shared" si="16"/>
        <v>503.57142789999995</v>
      </c>
      <c r="K258" s="120"/>
      <c r="L258" s="120">
        <f t="shared" si="17"/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892</v>
      </c>
      <c r="G259" s="117">
        <v>2074</v>
      </c>
      <c r="H259" s="120">
        <v>55000</v>
      </c>
      <c r="I259" s="120"/>
      <c r="J259" s="120">
        <f t="shared" si="16"/>
        <v>5892.8571349999993</v>
      </c>
      <c r="K259" s="120"/>
      <c r="L259" s="120">
        <f t="shared" si="17"/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893</v>
      </c>
      <c r="G260" s="117">
        <v>2077</v>
      </c>
      <c r="H260" s="120">
        <v>2700</v>
      </c>
      <c r="I260" s="120"/>
      <c r="J260" s="120">
        <f t="shared" si="16"/>
        <v>289.28571389999996</v>
      </c>
      <c r="K260" s="120"/>
      <c r="L260" s="120">
        <f t="shared" si="17"/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690</v>
      </c>
      <c r="G261" s="117">
        <v>2079</v>
      </c>
      <c r="H261" s="120">
        <v>2200</v>
      </c>
      <c r="I261" s="120"/>
      <c r="J261" s="120">
        <f t="shared" si="16"/>
        <v>235.71428539999999</v>
      </c>
      <c r="K261" s="120"/>
      <c r="L261" s="120">
        <f t="shared" si="17"/>
        <v>1964.2857146000001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894</v>
      </c>
      <c r="G262" s="117">
        <v>2080</v>
      </c>
      <c r="H262" s="120">
        <v>15000</v>
      </c>
      <c r="I262" s="120"/>
      <c r="J262" s="120">
        <f t="shared" si="16"/>
        <v>1607.1428549999998</v>
      </c>
      <c r="K262" s="120"/>
      <c r="L262" s="120">
        <f t="shared" si="17"/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895</v>
      </c>
      <c r="G263" s="117">
        <v>2075</v>
      </c>
      <c r="H263" s="120">
        <v>20000</v>
      </c>
      <c r="I263" s="120"/>
      <c r="J263" s="120">
        <f t="shared" ref="J263:J294" si="18">IF(H263-K263=0, 0, (H263-K263)*0.107142857)</f>
        <v>2142.8571400000001</v>
      </c>
      <c r="K263" s="120"/>
      <c r="L263" s="120">
        <f t="shared" ref="L263:L294" si="19">H263-J263-K263</f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896</v>
      </c>
      <c r="G264" s="117">
        <v>2076</v>
      </c>
      <c r="H264" s="120">
        <v>2200</v>
      </c>
      <c r="I264" s="120"/>
      <c r="J264" s="120">
        <f t="shared" si="18"/>
        <v>235.71428539999999</v>
      </c>
      <c r="K264" s="120"/>
      <c r="L264" s="120">
        <f t="shared" si="19"/>
        <v>1964.2857146000001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897</v>
      </c>
      <c r="G265" s="117">
        <v>2078</v>
      </c>
      <c r="H265" s="120">
        <v>1300</v>
      </c>
      <c r="I265" s="120"/>
      <c r="J265" s="120">
        <f t="shared" si="18"/>
        <v>139.28571409999998</v>
      </c>
      <c r="K265" s="120"/>
      <c r="L265" s="120">
        <f t="shared" si="19"/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898</v>
      </c>
      <c r="G266" s="117">
        <v>2082</v>
      </c>
      <c r="H266" s="120">
        <v>2071.4299999999998</v>
      </c>
      <c r="I266" s="120"/>
      <c r="J266" s="120">
        <f t="shared" si="18"/>
        <v>0</v>
      </c>
      <c r="K266" s="120">
        <v>2071.4299999999998</v>
      </c>
      <c r="L266" s="120">
        <f t="shared" si="19"/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898</v>
      </c>
      <c r="G267" s="117">
        <v>2083</v>
      </c>
      <c r="H267" s="120">
        <v>14700</v>
      </c>
      <c r="I267" s="120"/>
      <c r="J267" s="120">
        <f t="shared" si="18"/>
        <v>1574.9999978999999</v>
      </c>
      <c r="K267" s="120"/>
      <c r="L267" s="120">
        <f t="shared" si="19"/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899</v>
      </c>
      <c r="G268" s="117">
        <v>2081</v>
      </c>
      <c r="H268" s="120">
        <v>2071.4299999999998</v>
      </c>
      <c r="I268" s="120"/>
      <c r="J268" s="120">
        <f t="shared" si="18"/>
        <v>0</v>
      </c>
      <c r="K268" s="120">
        <v>2071.4299999999998</v>
      </c>
      <c r="L268" s="120">
        <f t="shared" si="19"/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900</v>
      </c>
      <c r="G269" s="117">
        <v>2084</v>
      </c>
      <c r="H269" s="120">
        <v>4100</v>
      </c>
      <c r="I269" s="120"/>
      <c r="J269" s="120">
        <f t="shared" si="18"/>
        <v>439.28571369999997</v>
      </c>
      <c r="K269" s="120"/>
      <c r="L269" s="120">
        <f t="shared" si="19"/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901</v>
      </c>
      <c r="G270" s="117">
        <v>2085</v>
      </c>
      <c r="H270" s="120">
        <v>2200</v>
      </c>
      <c r="I270" s="120"/>
      <c r="J270" s="120">
        <f t="shared" si="18"/>
        <v>235.71428539999999</v>
      </c>
      <c r="K270" s="120"/>
      <c r="L270" s="120">
        <f t="shared" si="19"/>
        <v>1964.2857146000001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722</v>
      </c>
      <c r="G271" s="117">
        <v>2086</v>
      </c>
      <c r="H271" s="120">
        <v>11500</v>
      </c>
      <c r="I271" s="120"/>
      <c r="J271" s="120">
        <f t="shared" si="18"/>
        <v>1232.1428555</v>
      </c>
      <c r="K271" s="120"/>
      <c r="L271" s="120">
        <f t="shared" si="19"/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902</v>
      </c>
      <c r="G272" s="117">
        <v>2087</v>
      </c>
      <c r="H272" s="120">
        <v>1928.57</v>
      </c>
      <c r="I272" s="120"/>
      <c r="J272" s="120">
        <f t="shared" si="18"/>
        <v>0</v>
      </c>
      <c r="K272" s="120">
        <v>1928.57</v>
      </c>
      <c r="L272" s="120">
        <f t="shared" si="19"/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687</v>
      </c>
      <c r="G273" s="117">
        <v>2088</v>
      </c>
      <c r="H273" s="120">
        <v>4300</v>
      </c>
      <c r="I273" s="120"/>
      <c r="J273" s="120">
        <f t="shared" si="18"/>
        <v>460.71428509999998</v>
      </c>
      <c r="K273" s="120"/>
      <c r="L273" s="120">
        <f t="shared" si="19"/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903</v>
      </c>
      <c r="G274" s="117">
        <v>2089</v>
      </c>
      <c r="H274" s="120">
        <v>2500</v>
      </c>
      <c r="I274" s="120"/>
      <c r="J274" s="120">
        <f t="shared" si="18"/>
        <v>267.85714250000001</v>
      </c>
      <c r="K274" s="120"/>
      <c r="L274" s="120">
        <f t="shared" si="19"/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714</v>
      </c>
      <c r="G275" s="117">
        <v>2091</v>
      </c>
      <c r="H275" s="120">
        <v>1200</v>
      </c>
      <c r="I275" s="120"/>
      <c r="J275" s="120">
        <f t="shared" si="18"/>
        <v>128.5714284</v>
      </c>
      <c r="K275" s="120"/>
      <c r="L275" s="120">
        <f t="shared" si="19"/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809</v>
      </c>
      <c r="G276" s="117">
        <v>2090</v>
      </c>
      <c r="H276" s="120">
        <v>9000</v>
      </c>
      <c r="I276" s="120"/>
      <c r="J276" s="120">
        <f t="shared" si="18"/>
        <v>964.28571299999999</v>
      </c>
      <c r="K276" s="120"/>
      <c r="L276" s="120">
        <f t="shared" si="19"/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904</v>
      </c>
      <c r="G277" s="117">
        <v>2092</v>
      </c>
      <c r="H277" s="120">
        <v>3400</v>
      </c>
      <c r="I277" s="120"/>
      <c r="J277" s="120">
        <f t="shared" si="18"/>
        <v>364.2857138</v>
      </c>
      <c r="K277" s="120"/>
      <c r="L277" s="120">
        <f t="shared" si="19"/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885</v>
      </c>
      <c r="G278" s="117">
        <v>2093</v>
      </c>
      <c r="H278" s="120">
        <v>7900</v>
      </c>
      <c r="I278" s="120"/>
      <c r="J278" s="120">
        <f t="shared" si="18"/>
        <v>846.42857029999993</v>
      </c>
      <c r="K278" s="120"/>
      <c r="L278" s="120">
        <f t="shared" si="19"/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905</v>
      </c>
      <c r="G279" s="117">
        <v>2095</v>
      </c>
      <c r="H279" s="120">
        <v>2500</v>
      </c>
      <c r="I279" s="120"/>
      <c r="J279" s="120">
        <f t="shared" si="18"/>
        <v>267.85714250000001</v>
      </c>
      <c r="K279" s="120"/>
      <c r="L279" s="120">
        <f t="shared" si="19"/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906</v>
      </c>
      <c r="G280" s="117">
        <v>2096</v>
      </c>
      <c r="H280" s="120">
        <v>1100</v>
      </c>
      <c r="I280" s="120"/>
      <c r="J280" s="120">
        <f t="shared" si="18"/>
        <v>117.8571427</v>
      </c>
      <c r="K280" s="120"/>
      <c r="L280" s="120">
        <f t="shared" si="19"/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907</v>
      </c>
      <c r="G281" s="117">
        <v>2098</v>
      </c>
      <c r="H281" s="120">
        <v>2878.57</v>
      </c>
      <c r="I281" s="120"/>
      <c r="J281" s="120">
        <f t="shared" si="18"/>
        <v>308.41821387448999</v>
      </c>
      <c r="K281" s="120"/>
      <c r="L281" s="120">
        <f t="shared" si="19"/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737</v>
      </c>
      <c r="G282" s="117">
        <v>2094</v>
      </c>
      <c r="H282" s="120">
        <v>4000</v>
      </c>
      <c r="I282" s="120"/>
      <c r="J282" s="120">
        <f t="shared" si="18"/>
        <v>428.57142799999997</v>
      </c>
      <c r="K282" s="120"/>
      <c r="L282" s="120">
        <f t="shared" si="19"/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908</v>
      </c>
      <c r="G283" s="117">
        <v>2100</v>
      </c>
      <c r="H283" s="120">
        <v>2500</v>
      </c>
      <c r="I283" s="120"/>
      <c r="J283" s="120">
        <f t="shared" si="18"/>
        <v>267.85714250000001</v>
      </c>
      <c r="K283" s="120"/>
      <c r="L283" s="120">
        <f t="shared" si="19"/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738</v>
      </c>
      <c r="G284" s="117">
        <v>2097</v>
      </c>
      <c r="H284" s="120">
        <v>3500</v>
      </c>
      <c r="I284" s="120"/>
      <c r="J284" s="120">
        <f t="shared" si="18"/>
        <v>374.9999995</v>
      </c>
      <c r="K284" s="120"/>
      <c r="L284" s="120">
        <f t="shared" si="19"/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909</v>
      </c>
      <c r="G285" s="117">
        <v>2102</v>
      </c>
      <c r="H285" s="120">
        <v>39000</v>
      </c>
      <c r="I285" s="120"/>
      <c r="J285" s="120">
        <f t="shared" si="18"/>
        <v>4178.5714229999994</v>
      </c>
      <c r="K285" s="120"/>
      <c r="L285" s="120">
        <f t="shared" si="19"/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689</v>
      </c>
      <c r="G286" s="117">
        <v>2099</v>
      </c>
      <c r="H286" s="120">
        <v>4000</v>
      </c>
      <c r="I286" s="120"/>
      <c r="J286" s="120">
        <f t="shared" si="18"/>
        <v>428.57142799999997</v>
      </c>
      <c r="K286" s="120"/>
      <c r="L286" s="120">
        <f t="shared" si="19"/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823</v>
      </c>
      <c r="G287" s="117">
        <v>2104</v>
      </c>
      <c r="H287" s="120">
        <v>14700</v>
      </c>
      <c r="I287" s="120"/>
      <c r="J287" s="120">
        <f t="shared" si="18"/>
        <v>1574.9999978999999</v>
      </c>
      <c r="K287" s="120"/>
      <c r="L287" s="120">
        <f t="shared" si="19"/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839</v>
      </c>
      <c r="G288" s="117">
        <v>2105</v>
      </c>
      <c r="H288" s="120">
        <v>39100</v>
      </c>
      <c r="I288" s="120"/>
      <c r="J288" s="120">
        <f t="shared" si="18"/>
        <v>4189.2857087000002</v>
      </c>
      <c r="K288" s="120"/>
      <c r="L288" s="120">
        <f t="shared" si="19"/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910</v>
      </c>
      <c r="G289" s="117">
        <v>2106</v>
      </c>
      <c r="H289" s="120">
        <v>3400</v>
      </c>
      <c r="I289" s="120"/>
      <c r="J289" s="120">
        <f t="shared" si="18"/>
        <v>364.2857138</v>
      </c>
      <c r="K289" s="120"/>
      <c r="L289" s="120">
        <f t="shared" si="19"/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911</v>
      </c>
      <c r="G290" s="117">
        <v>2107</v>
      </c>
      <c r="H290" s="120">
        <v>2900</v>
      </c>
      <c r="I290" s="120"/>
      <c r="J290" s="120">
        <f t="shared" si="18"/>
        <v>310.71428529999997</v>
      </c>
      <c r="K290" s="120"/>
      <c r="L290" s="120">
        <f t="shared" si="19"/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35</v>
      </c>
      <c r="E291" s="117">
        <v>28</v>
      </c>
      <c r="F291" s="119" t="s">
        <v>912</v>
      </c>
      <c r="G291" s="117">
        <v>2108</v>
      </c>
      <c r="H291" s="120">
        <v>2200</v>
      </c>
      <c r="I291" s="120"/>
      <c r="J291" s="120">
        <f t="shared" si="18"/>
        <v>235.71428539999999</v>
      </c>
      <c r="K291" s="120"/>
      <c r="L291" s="120">
        <f t="shared" si="19"/>
        <v>1964.2857146000001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913</v>
      </c>
      <c r="G292" s="117">
        <v>2109</v>
      </c>
      <c r="H292" s="120">
        <v>4850</v>
      </c>
      <c r="I292" s="120"/>
      <c r="J292" s="120">
        <f t="shared" si="18"/>
        <v>519.64285644999995</v>
      </c>
      <c r="K292" s="120"/>
      <c r="L292" s="120">
        <f t="shared" si="19"/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914</v>
      </c>
      <c r="G293" s="117">
        <v>2110</v>
      </c>
      <c r="H293" s="120">
        <v>35550</v>
      </c>
      <c r="I293" s="120"/>
      <c r="J293" s="120">
        <f t="shared" si="18"/>
        <v>3808.92856635</v>
      </c>
      <c r="K293" s="120"/>
      <c r="L293" s="120">
        <f t="shared" si="19"/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915</v>
      </c>
      <c r="G294" s="117">
        <v>2111</v>
      </c>
      <c r="H294" s="120">
        <v>1100</v>
      </c>
      <c r="I294" s="120"/>
      <c r="J294" s="120">
        <f t="shared" si="18"/>
        <v>117.8571427</v>
      </c>
      <c r="K294" s="120"/>
      <c r="L294" s="120">
        <f t="shared" si="19"/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878</v>
      </c>
      <c r="G295" s="117">
        <v>2112</v>
      </c>
      <c r="H295" s="120">
        <v>3600</v>
      </c>
      <c r="I295" s="120"/>
      <c r="J295" s="120">
        <f t="shared" ref="J295:J326" si="20">IF(H295-K295=0, 0, (H295-K295)*0.107142857)</f>
        <v>385.71428520000001</v>
      </c>
      <c r="K295" s="120"/>
      <c r="L295" s="120">
        <f t="shared" ref="L295:L326" si="21">H295-J295-K295</f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916</v>
      </c>
      <c r="G296" s="117">
        <v>2113</v>
      </c>
      <c r="H296" s="120">
        <v>3696</v>
      </c>
      <c r="I296" s="120"/>
      <c r="J296" s="120">
        <f t="shared" si="20"/>
        <v>395.99999947199996</v>
      </c>
      <c r="K296" s="120"/>
      <c r="L296" s="120">
        <f t="shared" si="21"/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917</v>
      </c>
      <c r="G297" s="117">
        <v>2115</v>
      </c>
      <c r="H297" s="120">
        <v>4500</v>
      </c>
      <c r="I297" s="120"/>
      <c r="J297" s="120">
        <f t="shared" si="20"/>
        <v>482.14285649999999</v>
      </c>
      <c r="K297" s="120"/>
      <c r="L297" s="120">
        <f t="shared" si="21"/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918</v>
      </c>
      <c r="G298" s="117">
        <v>2116</v>
      </c>
      <c r="H298" s="120">
        <v>4500</v>
      </c>
      <c r="I298" s="120"/>
      <c r="J298" s="120">
        <f t="shared" si="20"/>
        <v>482.14285649999999</v>
      </c>
      <c r="K298" s="120"/>
      <c r="L298" s="120">
        <f t="shared" si="21"/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919</v>
      </c>
      <c r="G299" s="117">
        <v>2114</v>
      </c>
      <c r="H299" s="120">
        <v>2700</v>
      </c>
      <c r="I299" s="120"/>
      <c r="J299" s="120">
        <f t="shared" si="20"/>
        <v>289.28571389999996</v>
      </c>
      <c r="K299" s="120"/>
      <c r="L299" s="120">
        <f t="shared" si="21"/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920</v>
      </c>
      <c r="G300" s="117">
        <v>2117</v>
      </c>
      <c r="H300" s="120">
        <v>1700</v>
      </c>
      <c r="I300" s="120"/>
      <c r="J300" s="120">
        <f t="shared" si="20"/>
        <v>182.1428569</v>
      </c>
      <c r="K300" s="120"/>
      <c r="L300" s="120">
        <f t="shared" si="21"/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921</v>
      </c>
      <c r="G301" s="117">
        <v>2118</v>
      </c>
      <c r="H301" s="120">
        <v>3600</v>
      </c>
      <c r="I301" s="120"/>
      <c r="J301" s="120">
        <f t="shared" si="20"/>
        <v>385.71428520000001</v>
      </c>
      <c r="K301" s="120"/>
      <c r="L301" s="120">
        <f t="shared" si="21"/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922</v>
      </c>
      <c r="G302" s="117">
        <v>2119</v>
      </c>
      <c r="H302" s="120">
        <v>3450</v>
      </c>
      <c r="I302" s="120"/>
      <c r="J302" s="120">
        <f t="shared" si="20"/>
        <v>369.64285665</v>
      </c>
      <c r="K302" s="120"/>
      <c r="L302" s="120">
        <f t="shared" si="21"/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923</v>
      </c>
      <c r="G303" s="117">
        <v>2120</v>
      </c>
      <c r="H303" s="120">
        <v>2700</v>
      </c>
      <c r="I303" s="120"/>
      <c r="J303" s="120">
        <f t="shared" si="20"/>
        <v>289.28571389999996</v>
      </c>
      <c r="K303" s="120"/>
      <c r="L303" s="120">
        <f t="shared" si="21"/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924</v>
      </c>
      <c r="G304" s="117">
        <v>2121</v>
      </c>
      <c r="H304" s="120">
        <v>4500</v>
      </c>
      <c r="I304" s="120"/>
      <c r="J304" s="120">
        <f t="shared" si="20"/>
        <v>482.14285649999999</v>
      </c>
      <c r="K304" s="120"/>
      <c r="L304" s="120">
        <f t="shared" si="21"/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925</v>
      </c>
      <c r="G305" s="117">
        <v>2122</v>
      </c>
      <c r="H305" s="120">
        <v>6300</v>
      </c>
      <c r="I305" s="120"/>
      <c r="J305" s="120">
        <f t="shared" si="20"/>
        <v>674.99999909999997</v>
      </c>
      <c r="K305" s="120"/>
      <c r="L305" s="120">
        <f t="shared" si="21"/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926</v>
      </c>
      <c r="G306" s="117">
        <v>2123</v>
      </c>
      <c r="H306" s="120">
        <v>2500</v>
      </c>
      <c r="I306" s="120"/>
      <c r="J306" s="120">
        <f t="shared" si="20"/>
        <v>267.85714250000001</v>
      </c>
      <c r="K306" s="120"/>
      <c r="L306" s="120">
        <f t="shared" si="21"/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927</v>
      </c>
      <c r="G307" s="117">
        <v>2125</v>
      </c>
      <c r="H307" s="120">
        <v>2410</v>
      </c>
      <c r="I307" s="120"/>
      <c r="J307" s="120">
        <f t="shared" si="20"/>
        <v>258.21428536999997</v>
      </c>
      <c r="K307" s="120"/>
      <c r="L307" s="120">
        <f t="shared" si="21"/>
        <v>2151.7857146300003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928</v>
      </c>
      <c r="G308" s="117">
        <v>2124</v>
      </c>
      <c r="H308" s="120">
        <v>785.71</v>
      </c>
      <c r="I308" s="120"/>
      <c r="J308" s="120">
        <f t="shared" si="20"/>
        <v>0</v>
      </c>
      <c r="K308" s="120">
        <v>785.71</v>
      </c>
      <c r="L308" s="120">
        <f t="shared" si="21"/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929</v>
      </c>
      <c r="G309" s="117">
        <v>2126</v>
      </c>
      <c r="H309" s="120">
        <v>1500</v>
      </c>
      <c r="I309" s="120"/>
      <c r="J309" s="120">
        <f t="shared" si="20"/>
        <v>160.71428549999999</v>
      </c>
      <c r="K309" s="120"/>
      <c r="L309" s="120">
        <f t="shared" si="21"/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915</v>
      </c>
      <c r="G310" s="117">
        <v>2127</v>
      </c>
      <c r="H310" s="120">
        <v>4900</v>
      </c>
      <c r="I310" s="120"/>
      <c r="J310" s="120">
        <f t="shared" si="20"/>
        <v>524.99999930000001</v>
      </c>
      <c r="K310" s="120"/>
      <c r="L310" s="120">
        <f t="shared" si="21"/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681</v>
      </c>
      <c r="G311" s="117">
        <v>2128</v>
      </c>
      <c r="H311" s="120">
        <v>1400</v>
      </c>
      <c r="I311" s="120"/>
      <c r="J311" s="120">
        <f t="shared" si="20"/>
        <v>149.99999979999998</v>
      </c>
      <c r="K311" s="120"/>
      <c r="L311" s="120">
        <f t="shared" si="21"/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883</v>
      </c>
      <c r="G312" s="117">
        <v>2130</v>
      </c>
      <c r="H312" s="120">
        <v>3600</v>
      </c>
      <c r="I312" s="120"/>
      <c r="J312" s="120">
        <f t="shared" si="20"/>
        <v>385.71428520000001</v>
      </c>
      <c r="K312" s="120"/>
      <c r="L312" s="120">
        <f t="shared" si="21"/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884</v>
      </c>
      <c r="G313" s="117">
        <v>2131</v>
      </c>
      <c r="H313" s="120">
        <v>2900</v>
      </c>
      <c r="I313" s="120"/>
      <c r="J313" s="120">
        <f t="shared" si="20"/>
        <v>310.71428529999997</v>
      </c>
      <c r="K313" s="120"/>
      <c r="L313" s="120">
        <f t="shared" si="21"/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930</v>
      </c>
      <c r="G314" s="117">
        <v>2129</v>
      </c>
      <c r="H314" s="120">
        <v>2500</v>
      </c>
      <c r="I314" s="120"/>
      <c r="J314" s="120">
        <f t="shared" si="20"/>
        <v>267.85714250000001</v>
      </c>
      <c r="K314" s="120"/>
      <c r="L314" s="120">
        <f t="shared" si="21"/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931</v>
      </c>
      <c r="G315" s="132">
        <v>2133</v>
      </c>
      <c r="H315" s="134">
        <v>3000</v>
      </c>
      <c r="I315" s="134"/>
      <c r="J315" s="120">
        <f t="shared" si="20"/>
        <v>321.42857099999998</v>
      </c>
      <c r="K315" s="134"/>
      <c r="L315" s="120">
        <f t="shared" si="21"/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932</v>
      </c>
      <c r="G316" s="139">
        <v>2008</v>
      </c>
      <c r="H316" s="140">
        <v>29232</v>
      </c>
      <c r="I316" s="140"/>
      <c r="J316" s="140">
        <f t="shared" si="20"/>
        <v>3131.9999958240001</v>
      </c>
      <c r="K316" s="140"/>
      <c r="L316" s="140">
        <f t="shared" si="21"/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35</v>
      </c>
      <c r="E317" s="135">
        <v>31</v>
      </c>
      <c r="F317" s="136"/>
      <c r="G317" s="135"/>
      <c r="H317" s="137">
        <f>SUM(H199:H316)</f>
        <v>837607.98999999987</v>
      </c>
      <c r="I317" s="137">
        <f>SUM(I199:I316)</f>
        <v>0</v>
      </c>
      <c r="J317" s="137">
        <f>SUM(J199:J316)</f>
        <v>87845.754525729368</v>
      </c>
      <c r="K317" s="137">
        <f>SUM(K199:K316)</f>
        <v>17714.28</v>
      </c>
      <c r="L317" s="137">
        <f>SUM(L199:L316)</f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36</v>
      </c>
      <c r="E319" s="142">
        <v>0</v>
      </c>
      <c r="F319" s="143" t="s">
        <v>933</v>
      </c>
      <c r="G319" s="142" t="s">
        <v>934</v>
      </c>
      <c r="H319" s="144">
        <v>100</v>
      </c>
      <c r="I319" s="144"/>
      <c r="J319" s="144">
        <f>IF(H319-K319=0, 0, (H319-K319)*0.107142857)</f>
        <v>9.6428571299999994</v>
      </c>
      <c r="K319" s="144">
        <v>10</v>
      </c>
      <c r="L319" s="144">
        <f>H319-J319-K319</f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f t="shared" ref="M346:M409" si="22">H346+I346-J346-L346</f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f t="shared" si="22"/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f t="shared" si="22"/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f t="shared" si="22"/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f t="shared" si="22"/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f t="shared" si="22"/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f t="shared" si="22"/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f t="shared" si="22"/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f t="shared" si="22"/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f t="shared" si="22"/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f t="shared" si="22"/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f t="shared" si="22"/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f t="shared" si="22"/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f t="shared" si="22"/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f t="shared" si="22"/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f t="shared" si="22"/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f t="shared" si="22"/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f t="shared" si="22"/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f t="shared" si="22"/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f t="shared" si="22"/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f t="shared" si="22"/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f t="shared" si="22"/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f t="shared" si="22"/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f t="shared" si="22"/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f t="shared" si="22"/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f t="shared" si="22"/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f t="shared" si="22"/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f t="shared" si="22"/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f t="shared" si="22"/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f t="shared" si="22"/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f t="shared" si="22"/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f t="shared" si="22"/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f t="shared" si="22"/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f t="shared" si="22"/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f t="shared" si="22"/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f t="shared" si="22"/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f t="shared" si="22"/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f t="shared" si="22"/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f t="shared" si="22"/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f t="shared" si="22"/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f t="shared" si="22"/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f t="shared" si="22"/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f t="shared" si="22"/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f t="shared" si="22"/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f t="shared" si="22"/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f t="shared" si="22"/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f t="shared" si="22"/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f t="shared" si="22"/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f t="shared" si="22"/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f t="shared" si="22"/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f t="shared" si="22"/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f t="shared" si="22"/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f t="shared" si="22"/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f t="shared" si="22"/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f t="shared" si="22"/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f t="shared" si="22"/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f t="shared" si="22"/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f t="shared" si="22"/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f t="shared" si="22"/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f t="shared" si="22"/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f t="shared" si="22"/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f t="shared" si="22"/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f t="shared" si="22"/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f t="shared" si="22"/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f t="shared" ref="M410:M473" si="23">H410+I410-J410-L410</f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f t="shared" si="23"/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f t="shared" si="23"/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f t="shared" si="23"/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f t="shared" si="23"/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f t="shared" si="23"/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f t="shared" si="23"/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f t="shared" si="23"/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f t="shared" si="23"/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f t="shared" si="23"/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f t="shared" si="23"/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f t="shared" si="23"/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f t="shared" si="23"/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f t="shared" si="23"/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f t="shared" si="23"/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f t="shared" si="23"/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f t="shared" si="23"/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f t="shared" si="23"/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f t="shared" si="23"/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f t="shared" si="23"/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f t="shared" si="23"/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f t="shared" si="23"/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f t="shared" si="23"/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f t="shared" si="23"/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f t="shared" si="23"/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f t="shared" si="23"/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f t="shared" si="23"/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f t="shared" si="23"/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f t="shared" si="23"/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f t="shared" si="23"/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f t="shared" si="23"/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f t="shared" si="23"/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f t="shared" si="23"/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f t="shared" si="23"/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f t="shared" si="23"/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f t="shared" si="23"/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f t="shared" si="23"/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f t="shared" si="23"/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f t="shared" si="23"/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f t="shared" si="23"/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f t="shared" si="23"/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f t="shared" si="23"/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f t="shared" si="23"/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f t="shared" si="23"/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f t="shared" si="23"/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f t="shared" si="23"/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f t="shared" si="23"/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f t="shared" si="23"/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f t="shared" si="23"/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f t="shared" si="23"/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f t="shared" si="23"/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f t="shared" si="23"/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f t="shared" si="23"/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f t="shared" si="23"/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f t="shared" si="23"/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f t="shared" si="23"/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f t="shared" si="23"/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f t="shared" si="23"/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f t="shared" si="23"/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f t="shared" si="23"/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f t="shared" si="23"/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f t="shared" si="23"/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f t="shared" si="23"/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f t="shared" si="23"/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f t="shared" ref="M474:M537" si="24">H474+I474-J474-L474</f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f t="shared" si="24"/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f t="shared" si="24"/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f t="shared" si="24"/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f t="shared" si="24"/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f t="shared" si="24"/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f t="shared" si="24"/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f t="shared" si="24"/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f t="shared" si="24"/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f t="shared" si="24"/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f t="shared" si="24"/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f t="shared" si="24"/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f t="shared" si="24"/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f t="shared" si="24"/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f t="shared" si="24"/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f t="shared" si="24"/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f t="shared" si="24"/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f t="shared" si="24"/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f t="shared" si="24"/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f t="shared" si="24"/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f t="shared" si="24"/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f t="shared" si="24"/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f t="shared" si="24"/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f t="shared" si="24"/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f t="shared" si="24"/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f t="shared" si="24"/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f t="shared" si="24"/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f t="shared" si="24"/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f t="shared" si="24"/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f t="shared" si="24"/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f t="shared" si="24"/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f t="shared" si="24"/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f t="shared" si="24"/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f t="shared" si="24"/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f t="shared" si="24"/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f t="shared" si="24"/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f t="shared" si="24"/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f t="shared" si="24"/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f t="shared" si="24"/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f t="shared" si="24"/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f t="shared" si="24"/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f t="shared" si="24"/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f t="shared" si="24"/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f t="shared" si="24"/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f t="shared" si="24"/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f t="shared" si="24"/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f t="shared" si="24"/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f t="shared" si="24"/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f t="shared" si="24"/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f t="shared" si="24"/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f t="shared" si="24"/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f t="shared" si="24"/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f t="shared" si="24"/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f t="shared" si="24"/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f t="shared" si="24"/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f t="shared" si="24"/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f t="shared" si="24"/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f t="shared" si="24"/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f t="shared" si="24"/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f t="shared" si="24"/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f t="shared" si="24"/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f t="shared" si="24"/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f t="shared" si="24"/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f t="shared" si="24"/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f t="shared" ref="M538:M601" si="25">H538+I538-J538-L538</f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f t="shared" si="25"/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f t="shared" si="25"/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f t="shared" si="25"/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f t="shared" si="25"/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f t="shared" si="25"/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f t="shared" si="25"/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f t="shared" si="25"/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f t="shared" si="25"/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f t="shared" si="25"/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f t="shared" si="25"/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f t="shared" si="25"/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f t="shared" si="25"/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f t="shared" si="25"/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f t="shared" si="25"/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f t="shared" si="25"/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f t="shared" si="25"/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f t="shared" si="25"/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f t="shared" si="25"/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f t="shared" si="25"/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f t="shared" si="25"/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f t="shared" si="25"/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f t="shared" si="25"/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f t="shared" si="25"/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f t="shared" si="25"/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f t="shared" si="25"/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f t="shared" si="25"/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f t="shared" si="25"/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f t="shared" si="25"/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f t="shared" si="25"/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f t="shared" si="25"/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f t="shared" si="25"/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f t="shared" si="25"/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f t="shared" si="25"/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f t="shared" si="25"/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f t="shared" si="25"/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f t="shared" si="25"/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f t="shared" si="25"/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f t="shared" si="25"/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f t="shared" si="25"/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f t="shared" si="25"/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f t="shared" si="25"/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f t="shared" si="25"/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f t="shared" si="25"/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f t="shared" si="25"/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f t="shared" si="25"/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f t="shared" si="25"/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f t="shared" si="25"/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f t="shared" si="25"/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f t="shared" si="25"/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f t="shared" si="25"/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f t="shared" si="25"/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f t="shared" si="25"/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f t="shared" si="25"/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f t="shared" si="25"/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f t="shared" si="25"/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f t="shared" si="25"/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f t="shared" si="25"/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f t="shared" si="25"/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f t="shared" si="25"/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f t="shared" si="25"/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f t="shared" si="25"/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f t="shared" si="25"/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f t="shared" si="25"/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f t="shared" ref="M602:M665" si="26">H602+I602-J602-L602</f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f t="shared" si="26"/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f t="shared" si="26"/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f t="shared" si="26"/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f t="shared" si="26"/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f t="shared" si="26"/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f t="shared" si="26"/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f t="shared" si="26"/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f t="shared" si="26"/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f t="shared" si="26"/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f t="shared" si="26"/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f t="shared" si="26"/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f t="shared" si="26"/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f t="shared" si="26"/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f t="shared" si="26"/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f t="shared" si="26"/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f t="shared" si="26"/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f t="shared" si="26"/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f t="shared" si="26"/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f t="shared" si="26"/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f t="shared" si="26"/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f t="shared" si="26"/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f t="shared" si="26"/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f t="shared" si="26"/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f t="shared" si="26"/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f t="shared" si="26"/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f t="shared" si="26"/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f t="shared" si="26"/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f t="shared" si="26"/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f t="shared" si="26"/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f t="shared" si="26"/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f t="shared" si="26"/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f t="shared" si="26"/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f t="shared" si="26"/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f t="shared" si="26"/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f t="shared" si="26"/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f t="shared" si="26"/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f t="shared" si="26"/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f t="shared" si="26"/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f t="shared" si="26"/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f t="shared" si="26"/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f t="shared" si="26"/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f t="shared" si="26"/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f t="shared" si="26"/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f t="shared" si="26"/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f t="shared" si="26"/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f t="shared" si="26"/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f t="shared" si="26"/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f t="shared" si="26"/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f t="shared" si="26"/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f t="shared" si="26"/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f t="shared" si="26"/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f t="shared" si="26"/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f t="shared" si="26"/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f t="shared" si="26"/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f t="shared" si="26"/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f t="shared" si="26"/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f t="shared" si="26"/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f t="shared" si="26"/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f t="shared" si="26"/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f t="shared" si="26"/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f t="shared" si="26"/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f t="shared" si="26"/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f t="shared" si="26"/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f t="shared" ref="M666:M729" si="27">H666+I666-J666-L666</f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f t="shared" si="27"/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f t="shared" si="27"/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f t="shared" si="27"/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f t="shared" si="27"/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f t="shared" si="27"/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f t="shared" si="27"/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f t="shared" si="27"/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f t="shared" si="27"/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f t="shared" si="27"/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f t="shared" si="27"/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f t="shared" si="27"/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f t="shared" si="27"/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f t="shared" si="27"/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f t="shared" si="27"/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f t="shared" si="27"/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f t="shared" si="27"/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f t="shared" si="27"/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f t="shared" si="27"/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f t="shared" si="27"/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f t="shared" si="27"/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f t="shared" si="27"/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f t="shared" si="27"/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f t="shared" si="27"/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f t="shared" si="27"/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f t="shared" si="27"/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f t="shared" si="27"/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f t="shared" si="27"/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f t="shared" si="27"/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f t="shared" si="27"/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f t="shared" si="27"/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f t="shared" si="27"/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f t="shared" si="27"/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f t="shared" si="27"/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f t="shared" si="27"/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f t="shared" si="27"/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f t="shared" si="27"/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f t="shared" si="27"/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f t="shared" si="27"/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f t="shared" si="27"/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f t="shared" si="27"/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f t="shared" si="27"/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f t="shared" si="27"/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f t="shared" si="27"/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f t="shared" si="27"/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f t="shared" si="27"/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f t="shared" si="27"/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f t="shared" si="27"/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f t="shared" si="27"/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f t="shared" si="27"/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f t="shared" si="27"/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f t="shared" si="27"/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f t="shared" si="27"/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f t="shared" si="27"/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f t="shared" si="27"/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f t="shared" si="27"/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f t="shared" si="27"/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f t="shared" si="27"/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f t="shared" si="27"/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f t="shared" si="27"/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f t="shared" si="27"/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f t="shared" si="27"/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f t="shared" si="27"/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f t="shared" si="27"/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f t="shared" ref="M730:M793" si="28">H730+I730-J730-L730</f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f t="shared" si="28"/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f t="shared" si="28"/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f t="shared" si="28"/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f t="shared" si="28"/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f t="shared" si="28"/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f t="shared" si="28"/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f t="shared" si="28"/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f t="shared" si="28"/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f t="shared" si="28"/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f t="shared" si="28"/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f t="shared" si="28"/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f t="shared" si="28"/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f t="shared" si="28"/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f t="shared" si="28"/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f t="shared" si="28"/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f t="shared" si="28"/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f t="shared" si="28"/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f t="shared" si="28"/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f t="shared" si="28"/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f t="shared" si="28"/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f t="shared" si="28"/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f t="shared" si="28"/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f t="shared" si="28"/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f t="shared" si="28"/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f t="shared" si="28"/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f t="shared" si="28"/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f t="shared" si="28"/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f t="shared" si="28"/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f t="shared" si="28"/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f t="shared" si="28"/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f t="shared" si="28"/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f t="shared" si="28"/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f t="shared" si="28"/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f t="shared" si="28"/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f t="shared" si="28"/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f t="shared" si="28"/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f t="shared" si="28"/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f t="shared" si="28"/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f t="shared" si="28"/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f t="shared" si="28"/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f t="shared" si="28"/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f t="shared" si="28"/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f t="shared" si="28"/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f t="shared" si="28"/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f t="shared" si="28"/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f t="shared" si="28"/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f t="shared" si="28"/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f t="shared" si="28"/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f t="shared" si="28"/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f t="shared" si="28"/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f t="shared" si="28"/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f t="shared" si="28"/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f t="shared" si="28"/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f t="shared" si="28"/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f t="shared" si="28"/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f t="shared" si="28"/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f t="shared" si="28"/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f t="shared" si="28"/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f t="shared" si="28"/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f t="shared" si="28"/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f t="shared" si="28"/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f t="shared" si="28"/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f t="shared" si="28"/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f t="shared" ref="M794:M857" si="29">H794+I794-J794-L794</f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f t="shared" si="29"/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f t="shared" si="29"/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f t="shared" si="29"/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f t="shared" si="29"/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f t="shared" si="29"/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f t="shared" si="29"/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f t="shared" si="29"/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f t="shared" si="29"/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f t="shared" si="29"/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f t="shared" si="29"/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f t="shared" si="29"/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f t="shared" si="29"/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f t="shared" si="29"/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f t="shared" si="29"/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f t="shared" si="29"/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f t="shared" si="29"/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f t="shared" si="29"/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f t="shared" si="29"/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f t="shared" si="29"/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f t="shared" si="29"/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f t="shared" si="29"/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f t="shared" si="29"/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f t="shared" si="29"/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f t="shared" si="29"/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f t="shared" si="29"/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f t="shared" si="29"/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f t="shared" si="29"/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f t="shared" si="29"/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f t="shared" si="29"/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f t="shared" si="29"/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f t="shared" si="29"/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f t="shared" si="29"/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f t="shared" si="29"/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f t="shared" si="29"/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f t="shared" si="29"/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f t="shared" si="29"/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f t="shared" si="29"/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f t="shared" si="29"/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f t="shared" si="29"/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f t="shared" si="29"/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f t="shared" si="29"/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f t="shared" si="29"/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f t="shared" si="29"/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f t="shared" si="29"/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f t="shared" si="29"/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f t="shared" si="29"/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f t="shared" si="29"/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f t="shared" si="29"/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f t="shared" si="29"/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f t="shared" si="29"/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f t="shared" si="29"/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f t="shared" si="29"/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f t="shared" si="29"/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f t="shared" si="29"/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f t="shared" si="29"/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f t="shared" si="29"/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f t="shared" si="29"/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f t="shared" si="29"/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f t="shared" si="29"/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f t="shared" si="29"/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f t="shared" si="29"/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f t="shared" si="29"/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f t="shared" si="29"/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f t="shared" ref="M858:M921" si="30">H858+I858-J858-L858</f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f t="shared" si="30"/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f t="shared" si="30"/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f>SUM(H10:H861)</f>
        <v>3762890.7799999993</v>
      </c>
      <c r="I862" s="146">
        <f>SUM(I10:I861)</f>
        <v>0</v>
      </c>
      <c r="J862" s="146">
        <f>SUM(J10:J861)</f>
        <v>395283.15161581215</v>
      </c>
      <c r="K862" s="146"/>
      <c r="L862" s="147">
        <f>SUM(L10:L861)</f>
        <v>3294026.268384181</v>
      </c>
      <c r="M862" s="147">
        <f>SUM(M10:M861)</f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f>H862+I862</f>
        <v>3762890.7799999993</v>
      </c>
      <c r="I863" s="121">
        <f>H863-J863</f>
        <v>73581.360000006389</v>
      </c>
      <c r="J863" s="148">
        <f>J862+L862</f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O6:O7"/>
    <mergeCell ref="D9:E9"/>
    <mergeCell ref="D8:E8"/>
    <mergeCell ref="F4:G4"/>
    <mergeCell ref="G8:G9"/>
    <mergeCell ref="F8:F9"/>
    <mergeCell ref="F2:I2"/>
    <mergeCell ref="F5:I5"/>
    <mergeCell ref="H8:I8"/>
  </mergeCells>
  <pageMargins left="0.7" right="0.7" top="0.75" bottom="0.75" header="0" footer="0"/>
  <pageSetup paperSize="9" scale="1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AC1021"/>
  <sheetViews>
    <sheetView topLeftCell="A25" zoomScale="20" zoomScaleNormal="20" workbookViewId="0">
      <selection activeCell="N35" sqref="N3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3" t="s">
        <v>0</v>
      </c>
      <c r="C1" s="554"/>
      <c r="D1" s="554"/>
      <c r="E1" s="554"/>
      <c r="F1" s="554"/>
      <c r="G1" s="554"/>
      <c r="H1" s="555"/>
      <c r="I1" s="554"/>
      <c r="J1" s="554"/>
      <c r="K1" s="554"/>
      <c r="L1" s="554"/>
      <c r="M1" s="554"/>
      <c r="N1" s="554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[1]GJ!E4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9" t="s">
        <v>2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3</v>
      </c>
      <c r="C3" s="218"/>
      <c r="D3" s="218" t="str">
        <f>[1]GJ!E5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6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4</v>
      </c>
      <c r="C4" s="218"/>
      <c r="D4" s="218" t="str">
        <f>[1]GJ!E6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6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5</v>
      </c>
      <c r="C5" s="218"/>
      <c r="D5" s="218" t="str">
        <f>[1]GJ!E7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6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1" t="s">
        <v>6</v>
      </c>
      <c r="C6" s="552"/>
      <c r="D6" s="556" t="s">
        <v>7</v>
      </c>
      <c r="E6" s="551" t="s">
        <v>8</v>
      </c>
      <c r="F6" s="562" t="s">
        <v>9</v>
      </c>
      <c r="G6" s="556" t="s">
        <v>10</v>
      </c>
      <c r="H6" s="1" t="s">
        <v>11</v>
      </c>
      <c r="I6" s="556" t="s">
        <v>12</v>
      </c>
      <c r="J6" s="556" t="s">
        <v>12</v>
      </c>
      <c r="K6" s="556" t="s">
        <v>13</v>
      </c>
      <c r="L6" s="2" t="s">
        <v>14</v>
      </c>
      <c r="M6" s="2" t="s">
        <v>14</v>
      </c>
      <c r="N6" s="558" t="s">
        <v>15</v>
      </c>
      <c r="O6" s="231"/>
      <c r="P6" s="222"/>
      <c r="Q6" s="303" t="s">
        <v>16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1">
        <v>2026</v>
      </c>
      <c r="C7" s="552"/>
      <c r="D7" s="557"/>
      <c r="E7" s="557"/>
      <c r="F7" s="557"/>
      <c r="G7" s="557"/>
      <c r="H7" s="1" t="s">
        <v>17</v>
      </c>
      <c r="I7" s="557"/>
      <c r="J7" s="557"/>
      <c r="K7" s="557"/>
      <c r="L7" s="3" t="s">
        <v>18</v>
      </c>
      <c r="M7" s="3" t="s">
        <v>18</v>
      </c>
      <c r="N7" s="557"/>
      <c r="O7" s="232"/>
      <c r="P7" s="222"/>
      <c r="Q7" s="304" t="s">
        <v>19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20</v>
      </c>
      <c r="C8" s="4"/>
      <c r="D8" s="4" t="s">
        <v>227</v>
      </c>
      <c r="E8" s="5" t="s">
        <v>935</v>
      </c>
      <c r="F8" s="6" t="s">
        <v>936</v>
      </c>
      <c r="G8" s="6" t="s">
        <v>230</v>
      </c>
      <c r="H8" s="241" t="s">
        <v>937</v>
      </c>
      <c r="I8" s="8">
        <f t="shared" ref="I8:I39" si="0">J8</f>
        <v>3392.8571428571427</v>
      </c>
      <c r="J8" s="8">
        <f t="shared" ref="J8:J20" si="1">IF(N8="", "", N8/1.12)</f>
        <v>3392.8571428571427</v>
      </c>
      <c r="K8" s="8"/>
      <c r="L8" s="8">
        <f t="shared" ref="L8:L39" si="2">M8</f>
        <v>407.14285714285734</v>
      </c>
      <c r="M8" s="8">
        <f t="shared" ref="M8:M20" si="3">IF(N8="", "", N8 - J8)</f>
        <v>407.14285714285734</v>
      </c>
      <c r="N8" s="8">
        <v>3800</v>
      </c>
      <c r="O8" s="233"/>
      <c r="P8" s="206"/>
      <c r="Q8" s="305" t="s">
        <v>938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20</v>
      </c>
      <c r="C9" s="4"/>
      <c r="D9" s="10" t="s">
        <v>231</v>
      </c>
      <c r="E9" s="6" t="s">
        <v>232</v>
      </c>
      <c r="F9" s="6" t="s">
        <v>939</v>
      </c>
      <c r="G9" s="11" t="s">
        <v>158</v>
      </c>
      <c r="H9" s="7" t="s">
        <v>940</v>
      </c>
      <c r="I9" s="8">
        <f t="shared" si="0"/>
        <v>4014.6874999999995</v>
      </c>
      <c r="J9" s="8">
        <f t="shared" si="1"/>
        <v>4014.6874999999995</v>
      </c>
      <c r="K9" s="8"/>
      <c r="L9" s="8">
        <f t="shared" si="2"/>
        <v>481.76250000000027</v>
      </c>
      <c r="M9" s="8">
        <f t="shared" si="3"/>
        <v>481.76250000000027</v>
      </c>
      <c r="N9" s="13">
        <v>4496.45</v>
      </c>
      <c r="O9" s="233"/>
      <c r="P9" s="206"/>
      <c r="Q9" s="300" t="s">
        <v>941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20</v>
      </c>
      <c r="C10" s="4"/>
      <c r="D10" s="10" t="s">
        <v>234</v>
      </c>
      <c r="E10" s="6" t="s">
        <v>942</v>
      </c>
      <c r="F10" s="6" t="s">
        <v>943</v>
      </c>
      <c r="G10" s="11" t="s">
        <v>237</v>
      </c>
      <c r="H10" s="7" t="s">
        <v>944</v>
      </c>
      <c r="I10" s="8">
        <f t="shared" si="0"/>
        <v>2499.9999999999995</v>
      </c>
      <c r="J10" s="8">
        <f t="shared" si="1"/>
        <v>2499.9999999999995</v>
      </c>
      <c r="K10" s="8"/>
      <c r="L10" s="8">
        <f t="shared" si="2"/>
        <v>300.00000000000045</v>
      </c>
      <c r="M10" s="8">
        <f t="shared" si="3"/>
        <v>300.00000000000045</v>
      </c>
      <c r="N10" s="13">
        <v>2800</v>
      </c>
      <c r="O10" s="233"/>
      <c r="P10" s="206"/>
      <c r="Q10" s="300" t="s">
        <v>945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20</v>
      </c>
      <c r="C11" s="4"/>
      <c r="D11" s="10" t="s">
        <v>238</v>
      </c>
      <c r="E11" s="6" t="s">
        <v>239</v>
      </c>
      <c r="F11" s="6" t="s">
        <v>946</v>
      </c>
      <c r="G11" s="11" t="s">
        <v>30</v>
      </c>
      <c r="H11" s="7" t="s">
        <v>947</v>
      </c>
      <c r="I11" s="8">
        <f t="shared" si="0"/>
        <v>910.71428571428567</v>
      </c>
      <c r="J11" s="8">
        <f t="shared" si="1"/>
        <v>910.71428571428567</v>
      </c>
      <c r="K11" s="8"/>
      <c r="L11" s="8">
        <f t="shared" si="2"/>
        <v>109.28571428571433</v>
      </c>
      <c r="M11" s="8">
        <f t="shared" si="3"/>
        <v>109.28571428571433</v>
      </c>
      <c r="N11" s="13">
        <v>1020</v>
      </c>
      <c r="O11" s="233"/>
      <c r="P11" s="206"/>
      <c r="Q11" s="300" t="s">
        <v>948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20</v>
      </c>
      <c r="C12" s="4"/>
      <c r="D12" s="10" t="s">
        <v>241</v>
      </c>
      <c r="E12" s="6" t="s">
        <v>242</v>
      </c>
      <c r="F12" s="6" t="s">
        <v>949</v>
      </c>
      <c r="G12" s="11" t="s">
        <v>244</v>
      </c>
      <c r="H12" s="7" t="s">
        <v>950</v>
      </c>
      <c r="I12" s="8">
        <f t="shared" si="0"/>
        <v>2678.5714285714284</v>
      </c>
      <c r="J12" s="8">
        <f t="shared" si="1"/>
        <v>2678.5714285714284</v>
      </c>
      <c r="K12" s="8"/>
      <c r="L12" s="8">
        <f t="shared" si="2"/>
        <v>321.42857142857156</v>
      </c>
      <c r="M12" s="8">
        <f t="shared" si="3"/>
        <v>321.42857142857156</v>
      </c>
      <c r="N12" s="13">
        <v>3000</v>
      </c>
      <c r="O12" s="233"/>
      <c r="P12" s="206"/>
      <c r="Q12" s="300" t="s">
        <v>951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20</v>
      </c>
      <c r="C13" s="4"/>
      <c r="D13" s="10" t="s">
        <v>245</v>
      </c>
      <c r="E13" s="6" t="s">
        <v>246</v>
      </c>
      <c r="F13" s="6" t="s">
        <v>952</v>
      </c>
      <c r="G13" s="11" t="s">
        <v>24</v>
      </c>
      <c r="H13" s="7" t="s">
        <v>953</v>
      </c>
      <c r="I13" s="8">
        <f t="shared" si="0"/>
        <v>11135.562499999998</v>
      </c>
      <c r="J13" s="8">
        <f t="shared" si="1"/>
        <v>11135.562499999998</v>
      </c>
      <c r="K13" s="8"/>
      <c r="L13" s="8">
        <f t="shared" si="2"/>
        <v>1336.2675000000017</v>
      </c>
      <c r="M13" s="8">
        <f t="shared" si="3"/>
        <v>1336.2675000000017</v>
      </c>
      <c r="N13" s="13">
        <v>12471.83</v>
      </c>
      <c r="O13" s="233"/>
      <c r="P13" s="206"/>
      <c r="Q13" s="300" t="s">
        <v>954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20</v>
      </c>
      <c r="C14" s="4"/>
      <c r="D14" s="10" t="s">
        <v>247</v>
      </c>
      <c r="E14" s="6" t="s">
        <v>248</v>
      </c>
      <c r="F14" s="6" t="s">
        <v>952</v>
      </c>
      <c r="G14" s="11" t="s">
        <v>237</v>
      </c>
      <c r="H14" s="7" t="s">
        <v>955</v>
      </c>
      <c r="I14" s="8">
        <f t="shared" si="0"/>
        <v>1383.0357142857142</v>
      </c>
      <c r="J14" s="8">
        <f t="shared" si="1"/>
        <v>1383.0357142857142</v>
      </c>
      <c r="K14" s="8"/>
      <c r="L14" s="8">
        <f t="shared" si="2"/>
        <v>165.96428571428578</v>
      </c>
      <c r="M14" s="8">
        <f t="shared" si="3"/>
        <v>165.96428571428578</v>
      </c>
      <c r="N14" s="13">
        <v>1549</v>
      </c>
      <c r="O14" s="234"/>
      <c r="P14" s="206"/>
      <c r="Q14" s="300" t="s">
        <v>956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20</v>
      </c>
      <c r="C15" s="4"/>
      <c r="D15" s="10" t="s">
        <v>249</v>
      </c>
      <c r="E15" s="6" t="s">
        <v>250</v>
      </c>
      <c r="F15" s="6" t="s">
        <v>936</v>
      </c>
      <c r="G15" s="11" t="s">
        <v>24</v>
      </c>
      <c r="H15" s="7" t="s">
        <v>957</v>
      </c>
      <c r="I15" s="8">
        <f t="shared" si="0"/>
        <v>6507.2142857142853</v>
      </c>
      <c r="J15" s="8">
        <f t="shared" si="1"/>
        <v>6507.2142857142853</v>
      </c>
      <c r="K15" s="8"/>
      <c r="L15" s="8">
        <f t="shared" si="2"/>
        <v>780.8657142857146</v>
      </c>
      <c r="M15" s="8">
        <f t="shared" si="3"/>
        <v>780.8657142857146</v>
      </c>
      <c r="N15" s="13">
        <v>7288.08</v>
      </c>
      <c r="O15" s="234"/>
      <c r="P15" s="206"/>
      <c r="Q15" s="300" t="s">
        <v>958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20</v>
      </c>
      <c r="C16" s="4"/>
      <c r="D16" s="10" t="s">
        <v>249</v>
      </c>
      <c r="E16" s="6" t="s">
        <v>250</v>
      </c>
      <c r="F16" s="6" t="s">
        <v>936</v>
      </c>
      <c r="G16" s="11" t="s">
        <v>24</v>
      </c>
      <c r="H16" s="7" t="s">
        <v>959</v>
      </c>
      <c r="I16" s="8">
        <f t="shared" si="0"/>
        <v>4554.2321428571422</v>
      </c>
      <c r="J16" s="8">
        <f t="shared" si="1"/>
        <v>4554.2321428571422</v>
      </c>
      <c r="K16" s="8"/>
      <c r="L16" s="8">
        <f t="shared" si="2"/>
        <v>546.50785714285757</v>
      </c>
      <c r="M16" s="8">
        <f t="shared" si="3"/>
        <v>546.50785714285757</v>
      </c>
      <c r="N16" s="13">
        <v>5100.74</v>
      </c>
      <c r="O16" s="234"/>
      <c r="P16" s="206"/>
      <c r="Q16" s="300" t="s">
        <v>960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20</v>
      </c>
      <c r="C17" s="4"/>
      <c r="D17" s="10" t="s">
        <v>251</v>
      </c>
      <c r="E17" s="6" t="s">
        <v>252</v>
      </c>
      <c r="F17" s="6" t="s">
        <v>936</v>
      </c>
      <c r="G17" s="11" t="s">
        <v>158</v>
      </c>
      <c r="H17" s="7" t="s">
        <v>961</v>
      </c>
      <c r="I17" s="8">
        <f t="shared" si="0"/>
        <v>3580.3571428571427</v>
      </c>
      <c r="J17" s="8">
        <f t="shared" si="1"/>
        <v>3580.3571428571427</v>
      </c>
      <c r="K17" s="8"/>
      <c r="L17" s="8">
        <f t="shared" si="2"/>
        <v>429.64285714285734</v>
      </c>
      <c r="M17" s="8">
        <f t="shared" si="3"/>
        <v>429.64285714285734</v>
      </c>
      <c r="N17" s="13">
        <v>4010</v>
      </c>
      <c r="O17" s="234"/>
      <c r="P17" s="206"/>
      <c r="Q17" s="300" t="s">
        <v>962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20</v>
      </c>
      <c r="C18" s="4"/>
      <c r="D18" s="10" t="s">
        <v>253</v>
      </c>
      <c r="E18" s="6" t="s">
        <v>254</v>
      </c>
      <c r="F18" s="6" t="s">
        <v>936</v>
      </c>
      <c r="G18" s="11" t="s">
        <v>24</v>
      </c>
      <c r="H18" s="7" t="s">
        <v>963</v>
      </c>
      <c r="I18" s="8">
        <f t="shared" si="0"/>
        <v>1227.6785714285713</v>
      </c>
      <c r="J18" s="8">
        <f t="shared" si="1"/>
        <v>1227.6785714285713</v>
      </c>
      <c r="K18" s="8"/>
      <c r="L18" s="8">
        <f t="shared" si="2"/>
        <v>147.32142857142867</v>
      </c>
      <c r="M18" s="8">
        <f t="shared" si="3"/>
        <v>147.32142857142867</v>
      </c>
      <c r="N18" s="13">
        <v>1375</v>
      </c>
      <c r="O18" s="234"/>
      <c r="P18" s="206"/>
      <c r="Q18" s="300" t="s">
        <v>964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20</v>
      </c>
      <c r="C19" s="4"/>
      <c r="D19" s="10" t="s">
        <v>255</v>
      </c>
      <c r="E19" s="6" t="s">
        <v>256</v>
      </c>
      <c r="F19" s="6" t="s">
        <v>936</v>
      </c>
      <c r="G19" s="11" t="s">
        <v>244</v>
      </c>
      <c r="H19" s="7" t="s">
        <v>965</v>
      </c>
      <c r="I19" s="8">
        <f t="shared" si="0"/>
        <v>1785.7142857142856</v>
      </c>
      <c r="J19" s="8">
        <f t="shared" si="1"/>
        <v>1785.7142857142856</v>
      </c>
      <c r="K19" s="8"/>
      <c r="L19" s="8">
        <f t="shared" si="2"/>
        <v>214.28571428571445</v>
      </c>
      <c r="M19" s="8">
        <f t="shared" si="3"/>
        <v>214.28571428571445</v>
      </c>
      <c r="N19" s="13">
        <v>2000</v>
      </c>
      <c r="O19" s="234"/>
      <c r="P19" s="206"/>
      <c r="Q19" s="300" t="s">
        <v>966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20</v>
      </c>
      <c r="C20" s="4"/>
      <c r="D20" s="10" t="s">
        <v>257</v>
      </c>
      <c r="E20" s="6" t="s">
        <v>258</v>
      </c>
      <c r="F20" s="6" t="s">
        <v>967</v>
      </c>
      <c r="G20" s="11" t="s">
        <v>170</v>
      </c>
      <c r="H20" s="7" t="s">
        <v>968</v>
      </c>
      <c r="I20" s="8">
        <f t="shared" si="0"/>
        <v>1240.1785714285713</v>
      </c>
      <c r="J20" s="8">
        <f t="shared" si="1"/>
        <v>1240.1785714285713</v>
      </c>
      <c r="K20" s="8"/>
      <c r="L20" s="8">
        <f t="shared" si="2"/>
        <v>148.82142857142867</v>
      </c>
      <c r="M20" s="8">
        <f t="shared" si="3"/>
        <v>148.82142857142867</v>
      </c>
      <c r="N20" s="13">
        <v>1389</v>
      </c>
      <c r="O20" s="234"/>
      <c r="P20" s="206"/>
      <c r="Q20" s="300" t="s">
        <v>969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20</v>
      </c>
      <c r="C21" s="4"/>
      <c r="D21" s="10" t="s">
        <v>247</v>
      </c>
      <c r="E21" s="6" t="s">
        <v>248</v>
      </c>
      <c r="F21" s="6" t="s">
        <v>29</v>
      </c>
      <c r="G21" s="11" t="s">
        <v>237</v>
      </c>
      <c r="H21" s="7" t="s">
        <v>970</v>
      </c>
      <c r="I21" s="422">
        <f t="shared" si="0"/>
        <v>767.85714285714278</v>
      </c>
      <c r="J21" s="422">
        <f>N21/1.12</f>
        <v>767.85714285714278</v>
      </c>
      <c r="K21" s="8"/>
      <c r="L21" s="422">
        <f t="shared" si="2"/>
        <v>92.142857142857224</v>
      </c>
      <c r="M21" s="422">
        <f>N21-J21</f>
        <v>92.142857142857224</v>
      </c>
      <c r="N21" s="13">
        <v>860</v>
      </c>
      <c r="O21" s="234"/>
      <c r="P21" s="206"/>
      <c r="Q21" s="300" t="s">
        <v>971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20</v>
      </c>
      <c r="C22" s="4"/>
      <c r="D22" s="10" t="s">
        <v>262</v>
      </c>
      <c r="E22" s="6" t="s">
        <v>263</v>
      </c>
      <c r="F22" s="6" t="s">
        <v>972</v>
      </c>
      <c r="G22" s="11" t="s">
        <v>237</v>
      </c>
      <c r="H22" s="7" t="s">
        <v>973</v>
      </c>
      <c r="I22" s="8">
        <f t="shared" si="0"/>
        <v>3456.3660714285711</v>
      </c>
      <c r="J22" s="8">
        <f t="shared" ref="J22:J53" si="4">IF(N22="", "", N22/1.12)</f>
        <v>3456.3660714285711</v>
      </c>
      <c r="K22" s="8"/>
      <c r="L22" s="8">
        <f t="shared" si="2"/>
        <v>414.76392857142901</v>
      </c>
      <c r="M22" s="8">
        <f t="shared" ref="M22:M53" si="5">IF(N22="", "", N22 - J22)</f>
        <v>414.76392857142901</v>
      </c>
      <c r="N22" s="13">
        <v>3871.13</v>
      </c>
      <c r="O22" s="234"/>
      <c r="P22" s="206"/>
      <c r="Q22" s="300" t="s">
        <v>974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20</v>
      </c>
      <c r="C23" s="4"/>
      <c r="D23" s="10" t="s">
        <v>264</v>
      </c>
      <c r="E23" s="6" t="s">
        <v>265</v>
      </c>
      <c r="F23" s="6" t="s">
        <v>952</v>
      </c>
      <c r="G23" s="11" t="s">
        <v>237</v>
      </c>
      <c r="H23" s="7" t="s">
        <v>975</v>
      </c>
      <c r="I23" s="8">
        <f t="shared" si="0"/>
        <v>254.46428571428569</v>
      </c>
      <c r="J23" s="8">
        <f t="shared" si="4"/>
        <v>254.46428571428569</v>
      </c>
      <c r="K23" s="8"/>
      <c r="L23" s="8">
        <f t="shared" si="2"/>
        <v>30.535714285714306</v>
      </c>
      <c r="M23" s="8">
        <f t="shared" si="5"/>
        <v>30.535714285714306</v>
      </c>
      <c r="N23" s="13">
        <v>285</v>
      </c>
      <c r="O23" s="234"/>
      <c r="P23" s="206"/>
      <c r="Q23" s="300" t="s">
        <v>976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20</v>
      </c>
      <c r="C24" s="4"/>
      <c r="D24" s="10" t="s">
        <v>266</v>
      </c>
      <c r="E24" s="6" t="s">
        <v>977</v>
      </c>
      <c r="F24" s="6" t="s">
        <v>936</v>
      </c>
      <c r="G24" s="11" t="s">
        <v>237</v>
      </c>
      <c r="H24" s="7" t="s">
        <v>978</v>
      </c>
      <c r="I24" s="8">
        <f t="shared" si="0"/>
        <v>1366.4107142857142</v>
      </c>
      <c r="J24" s="8">
        <f t="shared" si="4"/>
        <v>1366.4107142857142</v>
      </c>
      <c r="K24" s="8"/>
      <c r="L24" s="8">
        <f t="shared" si="2"/>
        <v>163.96928571428589</v>
      </c>
      <c r="M24" s="8">
        <f t="shared" si="5"/>
        <v>163.96928571428589</v>
      </c>
      <c r="N24" s="13">
        <v>1530.38</v>
      </c>
      <c r="O24" s="234"/>
      <c r="P24" s="206"/>
      <c r="Q24" s="300" t="s">
        <v>979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20</v>
      </c>
      <c r="C25" s="4"/>
      <c r="D25" s="10" t="s">
        <v>255</v>
      </c>
      <c r="E25" s="6" t="s">
        <v>256</v>
      </c>
      <c r="F25" s="6" t="s">
        <v>936</v>
      </c>
      <c r="G25" s="11" t="s">
        <v>244</v>
      </c>
      <c r="H25" s="7" t="s">
        <v>980</v>
      </c>
      <c r="I25" s="8">
        <f t="shared" si="0"/>
        <v>3017.6160714285711</v>
      </c>
      <c r="J25" s="8">
        <f t="shared" si="4"/>
        <v>3017.6160714285711</v>
      </c>
      <c r="K25" s="8"/>
      <c r="L25" s="8">
        <f t="shared" si="2"/>
        <v>362.11392857142891</v>
      </c>
      <c r="M25" s="8">
        <f t="shared" si="5"/>
        <v>362.11392857142891</v>
      </c>
      <c r="N25" s="13">
        <v>3379.73</v>
      </c>
      <c r="O25" s="234"/>
      <c r="P25" s="206"/>
      <c r="Q25" s="300" t="s">
        <v>981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20</v>
      </c>
      <c r="C26" s="4"/>
      <c r="D26" s="10" t="s">
        <v>268</v>
      </c>
      <c r="E26" s="6" t="s">
        <v>269</v>
      </c>
      <c r="F26" s="6" t="s">
        <v>982</v>
      </c>
      <c r="G26" s="11" t="s">
        <v>24</v>
      </c>
      <c r="H26" s="7" t="s">
        <v>983</v>
      </c>
      <c r="I26" s="8">
        <f t="shared" si="0"/>
        <v>2678.5714285714284</v>
      </c>
      <c r="J26" s="8">
        <f t="shared" si="4"/>
        <v>2678.5714285714284</v>
      </c>
      <c r="K26" s="8"/>
      <c r="L26" s="8">
        <f t="shared" si="2"/>
        <v>321.42857142857156</v>
      </c>
      <c r="M26" s="8">
        <f t="shared" si="5"/>
        <v>321.42857142857156</v>
      </c>
      <c r="N26" s="13">
        <v>3000</v>
      </c>
      <c r="O26" s="234"/>
      <c r="P26" s="206"/>
      <c r="Q26" s="300" t="s">
        <v>984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20</v>
      </c>
      <c r="C27" s="4"/>
      <c r="D27" s="10" t="s">
        <v>271</v>
      </c>
      <c r="E27" s="6" t="s">
        <v>985</v>
      </c>
      <c r="F27" s="6" t="s">
        <v>936</v>
      </c>
      <c r="G27" s="11" t="s">
        <v>24</v>
      </c>
      <c r="H27" s="7" t="s">
        <v>986</v>
      </c>
      <c r="I27" s="8">
        <f t="shared" si="0"/>
        <v>1575.8928571428569</v>
      </c>
      <c r="J27" s="8">
        <f t="shared" si="4"/>
        <v>1575.8928571428569</v>
      </c>
      <c r="K27" s="8"/>
      <c r="L27" s="8">
        <f t="shared" si="2"/>
        <v>189.10714285714312</v>
      </c>
      <c r="M27" s="8">
        <f t="shared" si="5"/>
        <v>189.10714285714312</v>
      </c>
      <c r="N27" s="13">
        <v>1765</v>
      </c>
      <c r="O27" s="234"/>
      <c r="P27" s="206"/>
      <c r="Q27" s="300" t="s">
        <v>987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20</v>
      </c>
      <c r="C28" s="4"/>
      <c r="D28" s="10" t="s">
        <v>273</v>
      </c>
      <c r="E28" s="6" t="s">
        <v>274</v>
      </c>
      <c r="F28" s="6" t="s">
        <v>982</v>
      </c>
      <c r="G28" s="11" t="s">
        <v>237</v>
      </c>
      <c r="H28" s="7" t="s">
        <v>988</v>
      </c>
      <c r="I28" s="8">
        <f t="shared" si="0"/>
        <v>5596.8749999999991</v>
      </c>
      <c r="J28" s="8">
        <f t="shared" si="4"/>
        <v>5596.8749999999991</v>
      </c>
      <c r="K28" s="8"/>
      <c r="L28" s="8">
        <f t="shared" si="2"/>
        <v>671.62500000000091</v>
      </c>
      <c r="M28" s="8">
        <f t="shared" si="5"/>
        <v>671.62500000000091</v>
      </c>
      <c r="N28" s="13">
        <v>6268.5</v>
      </c>
      <c r="O28" s="234"/>
      <c r="P28" s="206"/>
      <c r="Q28" s="300" t="s">
        <v>989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20</v>
      </c>
      <c r="C29" s="4"/>
      <c r="D29" s="10" t="s">
        <v>275</v>
      </c>
      <c r="E29" s="6" t="s">
        <v>990</v>
      </c>
      <c r="F29" s="6" t="s">
        <v>952</v>
      </c>
      <c r="G29" s="11" t="s">
        <v>237</v>
      </c>
      <c r="H29" s="7" t="s">
        <v>991</v>
      </c>
      <c r="I29" s="8">
        <f t="shared" si="0"/>
        <v>1316.9642857142856</v>
      </c>
      <c r="J29" s="8">
        <f t="shared" si="4"/>
        <v>1316.9642857142856</v>
      </c>
      <c r="K29" s="8"/>
      <c r="L29" s="8">
        <f t="shared" si="2"/>
        <v>158.03571428571445</v>
      </c>
      <c r="M29" s="8">
        <f t="shared" si="5"/>
        <v>158.03571428571445</v>
      </c>
      <c r="N29" s="13">
        <v>1475</v>
      </c>
      <c r="O29" s="234"/>
      <c r="P29" s="206"/>
      <c r="Q29" s="300" t="s">
        <v>992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20</v>
      </c>
      <c r="C30" s="4"/>
      <c r="D30" s="10" t="s">
        <v>275</v>
      </c>
      <c r="E30" s="6" t="s">
        <v>990</v>
      </c>
      <c r="F30" s="6" t="s">
        <v>952</v>
      </c>
      <c r="G30" s="11" t="s">
        <v>237</v>
      </c>
      <c r="H30" s="7" t="s">
        <v>993</v>
      </c>
      <c r="I30" s="8">
        <f t="shared" si="0"/>
        <v>468.74999999999994</v>
      </c>
      <c r="J30" s="8">
        <f t="shared" si="4"/>
        <v>468.74999999999994</v>
      </c>
      <c r="K30" s="8"/>
      <c r="L30" s="8">
        <f t="shared" si="2"/>
        <v>56.250000000000057</v>
      </c>
      <c r="M30" s="8">
        <f t="shared" si="5"/>
        <v>56.250000000000057</v>
      </c>
      <c r="N30" s="13">
        <v>525</v>
      </c>
      <c r="O30" s="234"/>
      <c r="P30" s="206"/>
      <c r="Q30" s="300" t="s">
        <v>994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20</v>
      </c>
      <c r="C31" s="4"/>
      <c r="D31" s="10" t="s">
        <v>378</v>
      </c>
      <c r="E31" s="6" t="s">
        <v>942</v>
      </c>
      <c r="F31" s="6" t="s">
        <v>936</v>
      </c>
      <c r="G31" s="11" t="s">
        <v>237</v>
      </c>
      <c r="H31" s="7" t="s">
        <v>995</v>
      </c>
      <c r="I31" s="8">
        <f t="shared" si="0"/>
        <v>1827.6785714285713</v>
      </c>
      <c r="J31" s="8">
        <f t="shared" si="4"/>
        <v>1827.6785714285713</v>
      </c>
      <c r="K31" s="8"/>
      <c r="L31" s="8">
        <f t="shared" si="2"/>
        <v>219.32142857142867</v>
      </c>
      <c r="M31" s="8">
        <f t="shared" si="5"/>
        <v>219.32142857142867</v>
      </c>
      <c r="N31" s="13">
        <v>2047</v>
      </c>
      <c r="O31" s="234"/>
      <c r="P31" s="206"/>
      <c r="Q31" s="300" t="s">
        <v>996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20</v>
      </c>
      <c r="C32" s="4"/>
      <c r="D32" s="10" t="s">
        <v>277</v>
      </c>
      <c r="E32" s="6" t="s">
        <v>278</v>
      </c>
      <c r="F32" s="6" t="s">
        <v>936</v>
      </c>
      <c r="G32" s="11" t="s">
        <v>24</v>
      </c>
      <c r="H32" s="7" t="s">
        <v>997</v>
      </c>
      <c r="I32" s="8">
        <f t="shared" si="0"/>
        <v>1686.6071428571427</v>
      </c>
      <c r="J32" s="8">
        <f t="shared" si="4"/>
        <v>1686.6071428571427</v>
      </c>
      <c r="K32" s="8"/>
      <c r="L32" s="8">
        <f t="shared" si="2"/>
        <v>202.39285714285734</v>
      </c>
      <c r="M32" s="8">
        <f t="shared" si="5"/>
        <v>202.39285714285734</v>
      </c>
      <c r="N32" s="13">
        <v>1889</v>
      </c>
      <c r="O32" s="234"/>
      <c r="P32" s="206"/>
      <c r="Q32" s="300" t="s">
        <v>998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20</v>
      </c>
      <c r="C33" s="4"/>
      <c r="D33" s="10" t="s">
        <v>279</v>
      </c>
      <c r="E33" s="6" t="s">
        <v>280</v>
      </c>
      <c r="F33" s="6" t="s">
        <v>936</v>
      </c>
      <c r="G33" s="11" t="s">
        <v>24</v>
      </c>
      <c r="H33" s="7" t="s">
        <v>999</v>
      </c>
      <c r="I33" s="8">
        <f t="shared" si="0"/>
        <v>1874.1071428571427</v>
      </c>
      <c r="J33" s="8">
        <f t="shared" si="4"/>
        <v>1874.1071428571427</v>
      </c>
      <c r="K33" s="8"/>
      <c r="L33" s="8">
        <f t="shared" si="2"/>
        <v>224.89285714285734</v>
      </c>
      <c r="M33" s="8">
        <f t="shared" si="5"/>
        <v>224.89285714285734</v>
      </c>
      <c r="N33" s="13">
        <v>2099</v>
      </c>
      <c r="O33" s="234"/>
      <c r="P33" s="206"/>
      <c r="Q33" s="300" t="s">
        <v>1000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20</v>
      </c>
      <c r="C34" s="4"/>
      <c r="D34" s="10" t="s">
        <v>281</v>
      </c>
      <c r="E34" s="6" t="s">
        <v>1001</v>
      </c>
      <c r="F34" s="6" t="s">
        <v>1002</v>
      </c>
      <c r="G34" s="11" t="s">
        <v>24</v>
      </c>
      <c r="H34" s="7" t="s">
        <v>1003</v>
      </c>
      <c r="I34" s="8">
        <f t="shared" si="0"/>
        <v>9786.4285714285706</v>
      </c>
      <c r="J34" s="8">
        <f t="shared" si="4"/>
        <v>9786.4285714285706</v>
      </c>
      <c r="K34" s="8"/>
      <c r="L34" s="8">
        <f t="shared" si="2"/>
        <v>1174.3714285714286</v>
      </c>
      <c r="M34" s="8">
        <f t="shared" si="5"/>
        <v>1174.3714285714286</v>
      </c>
      <c r="N34" s="13">
        <v>10960.8</v>
      </c>
      <c r="O34" s="234"/>
      <c r="P34" s="206"/>
      <c r="Q34" s="300" t="s">
        <v>1004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20</v>
      </c>
      <c r="C35" s="4"/>
      <c r="D35" s="10" t="s">
        <v>27</v>
      </c>
      <c r="E35" s="6" t="s">
        <v>28</v>
      </c>
      <c r="F35" s="6" t="s">
        <v>952</v>
      </c>
      <c r="G35" s="11" t="s">
        <v>30</v>
      </c>
      <c r="H35" s="7" t="s">
        <v>1005</v>
      </c>
      <c r="I35" s="8">
        <f t="shared" si="0"/>
        <v>915.40178571428567</v>
      </c>
      <c r="J35" s="8">
        <f t="shared" si="4"/>
        <v>915.40178571428567</v>
      </c>
      <c r="K35" s="8"/>
      <c r="L35" s="8">
        <f t="shared" si="2"/>
        <v>109.84821428571433</v>
      </c>
      <c r="M35" s="8">
        <f t="shared" si="5"/>
        <v>109.84821428571433</v>
      </c>
      <c r="N35" s="13">
        <v>1025.25</v>
      </c>
      <c r="O35" s="234"/>
      <c r="P35" s="206"/>
      <c r="Q35" s="300" t="s">
        <v>1006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20</v>
      </c>
      <c r="C36" s="4"/>
      <c r="D36" s="10" t="s">
        <v>284</v>
      </c>
      <c r="E36" s="6" t="s">
        <v>285</v>
      </c>
      <c r="F36" s="6" t="s">
        <v>1007</v>
      </c>
      <c r="G36" s="11" t="s">
        <v>30</v>
      </c>
      <c r="H36" s="7" t="s">
        <v>1008</v>
      </c>
      <c r="I36" s="8">
        <f t="shared" si="0"/>
        <v>4946.4285714285706</v>
      </c>
      <c r="J36" s="8">
        <f t="shared" si="4"/>
        <v>4946.4285714285706</v>
      </c>
      <c r="K36" s="8"/>
      <c r="L36" s="8">
        <f t="shared" si="2"/>
        <v>593.57142857142935</v>
      </c>
      <c r="M36" s="8">
        <f t="shared" si="5"/>
        <v>593.57142857142935</v>
      </c>
      <c r="N36" s="13">
        <v>5540</v>
      </c>
      <c r="O36" s="234"/>
      <c r="P36" s="206"/>
      <c r="Q36" s="300" t="s">
        <v>1009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20</v>
      </c>
      <c r="C37" s="4"/>
      <c r="D37" s="10" t="s">
        <v>249</v>
      </c>
      <c r="E37" s="6" t="s">
        <v>250</v>
      </c>
      <c r="F37" s="6" t="s">
        <v>936</v>
      </c>
      <c r="G37" s="11" t="s">
        <v>24</v>
      </c>
      <c r="H37" s="7" t="s">
        <v>1010</v>
      </c>
      <c r="I37" s="8">
        <f t="shared" si="0"/>
        <v>3764.508928571428</v>
      </c>
      <c r="J37" s="8">
        <f t="shared" si="4"/>
        <v>3764.508928571428</v>
      </c>
      <c r="K37" s="8"/>
      <c r="L37" s="8">
        <f t="shared" si="2"/>
        <v>451.74107142857201</v>
      </c>
      <c r="M37" s="8">
        <f t="shared" si="5"/>
        <v>451.74107142857201</v>
      </c>
      <c r="N37" s="13">
        <v>4216.25</v>
      </c>
      <c r="O37" s="234"/>
      <c r="P37" s="206"/>
      <c r="Q37" s="300" t="s">
        <v>1011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20</v>
      </c>
      <c r="C38" s="4"/>
      <c r="D38" s="10" t="s">
        <v>287</v>
      </c>
      <c r="E38" s="6" t="s">
        <v>288</v>
      </c>
      <c r="F38" s="6" t="s">
        <v>936</v>
      </c>
      <c r="G38" s="11" t="s">
        <v>244</v>
      </c>
      <c r="H38" s="7" t="s">
        <v>1012</v>
      </c>
      <c r="I38" s="8">
        <f t="shared" si="0"/>
        <v>892.85714285714278</v>
      </c>
      <c r="J38" s="8">
        <f t="shared" si="4"/>
        <v>892.85714285714278</v>
      </c>
      <c r="K38" s="8"/>
      <c r="L38" s="8">
        <f t="shared" si="2"/>
        <v>107.14285714285722</v>
      </c>
      <c r="M38" s="8">
        <f t="shared" si="5"/>
        <v>107.14285714285722</v>
      </c>
      <c r="N38" s="13">
        <v>1000</v>
      </c>
      <c r="O38" s="234"/>
      <c r="P38" s="206"/>
      <c r="Q38" s="300" t="s">
        <v>1013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20</v>
      </c>
      <c r="C39" s="4"/>
      <c r="D39" s="10" t="s">
        <v>289</v>
      </c>
      <c r="E39" s="6" t="s">
        <v>290</v>
      </c>
      <c r="F39" s="6" t="s">
        <v>1014</v>
      </c>
      <c r="G39" s="11" t="s">
        <v>24</v>
      </c>
      <c r="H39" s="7" t="s">
        <v>1015</v>
      </c>
      <c r="I39" s="8">
        <f t="shared" si="0"/>
        <v>986.60714285714278</v>
      </c>
      <c r="J39" s="8">
        <f t="shared" si="4"/>
        <v>986.60714285714278</v>
      </c>
      <c r="K39" s="8"/>
      <c r="L39" s="8">
        <f t="shared" si="2"/>
        <v>118.39285714285722</v>
      </c>
      <c r="M39" s="8">
        <f t="shared" si="5"/>
        <v>118.39285714285722</v>
      </c>
      <c r="N39" s="13">
        <v>1105</v>
      </c>
      <c r="O39" s="234"/>
      <c r="P39" s="206"/>
      <c r="Q39" s="300" t="s">
        <v>1016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20</v>
      </c>
      <c r="C40" s="4"/>
      <c r="D40" s="10" t="s">
        <v>292</v>
      </c>
      <c r="E40" s="6" t="s">
        <v>1017</v>
      </c>
      <c r="F40" s="6" t="s">
        <v>1018</v>
      </c>
      <c r="G40" s="11" t="s">
        <v>24</v>
      </c>
      <c r="H40" s="7" t="s">
        <v>1019</v>
      </c>
      <c r="I40" s="8">
        <f t="shared" ref="I40:I71" si="6">J40</f>
        <v>460.71428571428567</v>
      </c>
      <c r="J40" s="8">
        <f t="shared" si="4"/>
        <v>460.71428571428567</v>
      </c>
      <c r="K40" s="8"/>
      <c r="L40" s="8">
        <f t="shared" ref="L40:L71" si="7">M40</f>
        <v>55.285714285714334</v>
      </c>
      <c r="M40" s="8">
        <f t="shared" si="5"/>
        <v>55.285714285714334</v>
      </c>
      <c r="N40" s="13">
        <v>516</v>
      </c>
      <c r="O40" s="234"/>
      <c r="P40" s="206"/>
      <c r="Q40" s="300" t="s">
        <v>1020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20</v>
      </c>
      <c r="C41" s="4"/>
      <c r="D41" s="10" t="s">
        <v>295</v>
      </c>
      <c r="E41" s="6" t="s">
        <v>1021</v>
      </c>
      <c r="F41" s="6" t="s">
        <v>936</v>
      </c>
      <c r="G41" s="11" t="s">
        <v>24</v>
      </c>
      <c r="H41" s="7" t="s">
        <v>1022</v>
      </c>
      <c r="I41" s="8">
        <f t="shared" si="6"/>
        <v>7499.9999999999991</v>
      </c>
      <c r="J41" s="8">
        <f t="shared" si="4"/>
        <v>7499.9999999999991</v>
      </c>
      <c r="K41" s="8"/>
      <c r="L41" s="8">
        <f t="shared" si="7"/>
        <v>900.00000000000091</v>
      </c>
      <c r="M41" s="8">
        <f t="shared" si="5"/>
        <v>900.00000000000091</v>
      </c>
      <c r="N41" s="13">
        <v>8400</v>
      </c>
      <c r="O41" s="234"/>
      <c r="P41" s="206"/>
      <c r="Q41" s="300" t="s">
        <v>1023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20</v>
      </c>
      <c r="C42" s="4"/>
      <c r="D42" s="10" t="s">
        <v>297</v>
      </c>
      <c r="E42" s="6" t="s">
        <v>298</v>
      </c>
      <c r="F42" s="6" t="s">
        <v>936</v>
      </c>
      <c r="G42" s="11" t="s">
        <v>24</v>
      </c>
      <c r="H42" s="7" t="s">
        <v>1024</v>
      </c>
      <c r="I42" s="8">
        <f t="shared" si="6"/>
        <v>1714.6874999999998</v>
      </c>
      <c r="J42" s="8">
        <f t="shared" si="4"/>
        <v>1714.6874999999998</v>
      </c>
      <c r="K42" s="8"/>
      <c r="L42" s="8">
        <f t="shared" si="7"/>
        <v>205.76250000000027</v>
      </c>
      <c r="M42" s="8">
        <f t="shared" si="5"/>
        <v>205.76250000000027</v>
      </c>
      <c r="N42" s="13">
        <v>1920.45</v>
      </c>
      <c r="O42" s="234"/>
      <c r="P42" s="206"/>
      <c r="Q42" s="300" t="s">
        <v>1025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20</v>
      </c>
      <c r="C43" s="4"/>
      <c r="D43" s="10" t="s">
        <v>249</v>
      </c>
      <c r="E43" s="6" t="s">
        <v>250</v>
      </c>
      <c r="F43" s="6" t="s">
        <v>936</v>
      </c>
      <c r="G43" s="11" t="s">
        <v>24</v>
      </c>
      <c r="H43" s="7" t="s">
        <v>1026</v>
      </c>
      <c r="I43" s="8">
        <f t="shared" si="6"/>
        <v>1641.6964285714284</v>
      </c>
      <c r="J43" s="8">
        <f t="shared" si="4"/>
        <v>1641.6964285714284</v>
      </c>
      <c r="K43" s="8"/>
      <c r="L43" s="8">
        <f t="shared" si="7"/>
        <v>197.0035714285716</v>
      </c>
      <c r="M43" s="8">
        <f t="shared" si="5"/>
        <v>197.0035714285716</v>
      </c>
      <c r="N43" s="13">
        <v>1838.7</v>
      </c>
      <c r="O43" s="234"/>
      <c r="P43" s="206"/>
      <c r="Q43" s="300" t="s">
        <v>1027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20</v>
      </c>
      <c r="C44" s="4"/>
      <c r="D44" s="10" t="s">
        <v>271</v>
      </c>
      <c r="E44" s="6" t="s">
        <v>985</v>
      </c>
      <c r="F44" s="6" t="s">
        <v>936</v>
      </c>
      <c r="G44" s="11" t="s">
        <v>24</v>
      </c>
      <c r="H44" s="7" t="s">
        <v>1028</v>
      </c>
      <c r="I44" s="8">
        <f t="shared" si="6"/>
        <v>908.03571428571422</v>
      </c>
      <c r="J44" s="8">
        <f t="shared" si="4"/>
        <v>908.03571428571422</v>
      </c>
      <c r="K44" s="8"/>
      <c r="L44" s="8">
        <f t="shared" si="7"/>
        <v>108.96428571428578</v>
      </c>
      <c r="M44" s="8">
        <f t="shared" si="5"/>
        <v>108.96428571428578</v>
      </c>
      <c r="N44" s="13">
        <v>1017</v>
      </c>
      <c r="O44" s="234"/>
      <c r="P44" s="206"/>
      <c r="Q44" s="300" t="s">
        <v>1029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20</v>
      </c>
      <c r="C45" s="4"/>
      <c r="D45" s="10" t="s">
        <v>249</v>
      </c>
      <c r="E45" s="6" t="s">
        <v>250</v>
      </c>
      <c r="F45" s="6" t="s">
        <v>936</v>
      </c>
      <c r="G45" s="11" t="s">
        <v>24</v>
      </c>
      <c r="H45" s="7" t="s">
        <v>1030</v>
      </c>
      <c r="I45" s="8">
        <f t="shared" si="6"/>
        <v>7244.0535714285706</v>
      </c>
      <c r="J45" s="8">
        <f t="shared" si="4"/>
        <v>7244.0535714285706</v>
      </c>
      <c r="K45" s="8"/>
      <c r="L45" s="8">
        <f t="shared" si="7"/>
        <v>869.2864285714295</v>
      </c>
      <c r="M45" s="8">
        <f t="shared" si="5"/>
        <v>869.2864285714295</v>
      </c>
      <c r="N45" s="13">
        <v>8113.34</v>
      </c>
      <c r="O45" s="234"/>
      <c r="P45" s="206"/>
      <c r="Q45" s="300" t="s">
        <v>1031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20</v>
      </c>
      <c r="C46" s="4"/>
      <c r="D46" s="10" t="s">
        <v>247</v>
      </c>
      <c r="E46" s="6" t="s">
        <v>248</v>
      </c>
      <c r="F46" s="6" t="s">
        <v>952</v>
      </c>
      <c r="G46" s="11" t="s">
        <v>237</v>
      </c>
      <c r="H46" s="7" t="s">
        <v>1032</v>
      </c>
      <c r="I46" s="8">
        <f t="shared" si="6"/>
        <v>637.49999999999989</v>
      </c>
      <c r="J46" s="8">
        <f t="shared" si="4"/>
        <v>637.49999999999989</v>
      </c>
      <c r="K46" s="8"/>
      <c r="L46" s="8">
        <f t="shared" si="7"/>
        <v>76.500000000000114</v>
      </c>
      <c r="M46" s="8">
        <f t="shared" si="5"/>
        <v>76.500000000000114</v>
      </c>
      <c r="N46" s="13">
        <v>714</v>
      </c>
      <c r="O46" s="234"/>
      <c r="P46" s="206"/>
      <c r="Q46" s="300" t="s">
        <v>1033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20</v>
      </c>
      <c r="C47" s="4"/>
      <c r="D47" s="10" t="s">
        <v>299</v>
      </c>
      <c r="E47" s="6" t="s">
        <v>1034</v>
      </c>
      <c r="F47" s="6" t="s">
        <v>952</v>
      </c>
      <c r="G47" s="11" t="s">
        <v>237</v>
      </c>
      <c r="H47" s="7" t="s">
        <v>1035</v>
      </c>
      <c r="I47" s="8">
        <f t="shared" si="6"/>
        <v>1082.5892857142856</v>
      </c>
      <c r="J47" s="8">
        <f t="shared" si="4"/>
        <v>1082.5892857142856</v>
      </c>
      <c r="K47" s="8"/>
      <c r="L47" s="8">
        <f t="shared" si="7"/>
        <v>129.91071428571445</v>
      </c>
      <c r="M47" s="8">
        <f t="shared" si="5"/>
        <v>129.91071428571445</v>
      </c>
      <c r="N47" s="13">
        <v>1212.5</v>
      </c>
      <c r="O47" s="234"/>
      <c r="P47" s="206"/>
      <c r="Q47" s="300" t="s">
        <v>1036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20</v>
      </c>
      <c r="C48" s="4"/>
      <c r="D48" s="10" t="s">
        <v>249</v>
      </c>
      <c r="E48" s="6" t="s">
        <v>250</v>
      </c>
      <c r="F48" s="6" t="s">
        <v>936</v>
      </c>
      <c r="G48" s="11" t="s">
        <v>24</v>
      </c>
      <c r="H48" s="7" t="s">
        <v>1037</v>
      </c>
      <c r="I48" s="8">
        <f t="shared" si="6"/>
        <v>5064.8035714285706</v>
      </c>
      <c r="J48" s="8">
        <f t="shared" si="4"/>
        <v>5064.8035714285706</v>
      </c>
      <c r="K48" s="8"/>
      <c r="L48" s="8">
        <f t="shared" si="7"/>
        <v>607.77642857142928</v>
      </c>
      <c r="M48" s="8">
        <f t="shared" si="5"/>
        <v>607.77642857142928</v>
      </c>
      <c r="N48" s="13">
        <v>5672.58</v>
      </c>
      <c r="O48" s="234"/>
      <c r="P48" s="206"/>
      <c r="Q48" s="300" t="s">
        <v>1038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20</v>
      </c>
      <c r="C49" s="4"/>
      <c r="D49" s="10" t="s">
        <v>301</v>
      </c>
      <c r="E49" s="6" t="s">
        <v>302</v>
      </c>
      <c r="F49" s="6" t="s">
        <v>1039</v>
      </c>
      <c r="G49" s="11" t="s">
        <v>230</v>
      </c>
      <c r="H49" s="7" t="s">
        <v>1040</v>
      </c>
      <c r="I49" s="8">
        <f t="shared" si="6"/>
        <v>4017.8571428571427</v>
      </c>
      <c r="J49" s="8">
        <f t="shared" si="4"/>
        <v>4017.8571428571427</v>
      </c>
      <c r="K49" s="8"/>
      <c r="L49" s="8">
        <f t="shared" si="7"/>
        <v>482.14285714285734</v>
      </c>
      <c r="M49" s="8">
        <f t="shared" si="5"/>
        <v>482.14285714285734</v>
      </c>
      <c r="N49" s="13">
        <v>4500</v>
      </c>
      <c r="O49" s="234"/>
      <c r="P49" s="206"/>
      <c r="Q49" s="300" t="s">
        <v>1041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20</v>
      </c>
      <c r="C50" s="4"/>
      <c r="D50" s="10" t="s">
        <v>301</v>
      </c>
      <c r="E50" s="6" t="s">
        <v>302</v>
      </c>
      <c r="F50" s="6" t="s">
        <v>1039</v>
      </c>
      <c r="G50" s="11" t="s">
        <v>230</v>
      </c>
      <c r="H50" s="7" t="s">
        <v>1042</v>
      </c>
      <c r="I50" s="8">
        <f t="shared" si="6"/>
        <v>4017.8571428571427</v>
      </c>
      <c r="J50" s="8">
        <f t="shared" si="4"/>
        <v>4017.8571428571427</v>
      </c>
      <c r="K50" s="8"/>
      <c r="L50" s="8">
        <f t="shared" si="7"/>
        <v>482.14285714285734</v>
      </c>
      <c r="M50" s="8">
        <f t="shared" si="5"/>
        <v>482.14285714285734</v>
      </c>
      <c r="N50" s="13">
        <v>4500</v>
      </c>
      <c r="O50" s="234"/>
      <c r="P50" s="206"/>
      <c r="Q50" s="300" t="s">
        <v>1043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20</v>
      </c>
      <c r="C51" s="4"/>
      <c r="D51" s="10" t="s">
        <v>304</v>
      </c>
      <c r="E51" s="6" t="s">
        <v>305</v>
      </c>
      <c r="F51" s="6" t="s">
        <v>1044</v>
      </c>
      <c r="G51" s="11" t="s">
        <v>230</v>
      </c>
      <c r="H51" s="7" t="s">
        <v>1045</v>
      </c>
      <c r="I51" s="8">
        <f t="shared" si="6"/>
        <v>7678.5714285714275</v>
      </c>
      <c r="J51" s="8">
        <f t="shared" si="4"/>
        <v>7678.5714285714275</v>
      </c>
      <c r="K51" s="8"/>
      <c r="L51" s="8">
        <f t="shared" si="7"/>
        <v>921.42857142857247</v>
      </c>
      <c r="M51" s="8">
        <f t="shared" si="5"/>
        <v>921.42857142857247</v>
      </c>
      <c r="N51" s="13">
        <v>8600</v>
      </c>
      <c r="O51" s="234"/>
      <c r="P51" s="206"/>
      <c r="Q51" s="300" t="s">
        <v>1046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20</v>
      </c>
      <c r="C52" s="4"/>
      <c r="D52" s="10" t="s">
        <v>304</v>
      </c>
      <c r="E52" s="6" t="s">
        <v>305</v>
      </c>
      <c r="F52" s="6" t="s">
        <v>1044</v>
      </c>
      <c r="G52" s="6" t="s">
        <v>230</v>
      </c>
      <c r="H52" s="7" t="s">
        <v>1047</v>
      </c>
      <c r="I52" s="8">
        <f t="shared" si="6"/>
        <v>2316.9642857142853</v>
      </c>
      <c r="J52" s="8">
        <f t="shared" si="4"/>
        <v>2316.9642857142853</v>
      </c>
      <c r="K52" s="8"/>
      <c r="L52" s="8">
        <f t="shared" si="7"/>
        <v>278.03571428571468</v>
      </c>
      <c r="M52" s="8">
        <f t="shared" si="5"/>
        <v>278.03571428571468</v>
      </c>
      <c r="N52" s="13">
        <v>2595</v>
      </c>
      <c r="O52" s="234"/>
      <c r="P52" s="206"/>
      <c r="Q52" s="300" t="s">
        <v>1048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20</v>
      </c>
      <c r="C53" s="4"/>
      <c r="D53" s="10" t="s">
        <v>307</v>
      </c>
      <c r="E53" s="6" t="s">
        <v>308</v>
      </c>
      <c r="F53" s="6" t="s">
        <v>1039</v>
      </c>
      <c r="G53" s="11" t="s">
        <v>230</v>
      </c>
      <c r="H53" s="7" t="s">
        <v>1049</v>
      </c>
      <c r="I53" s="8">
        <f t="shared" si="6"/>
        <v>79931.874999999985</v>
      </c>
      <c r="J53" s="8">
        <f t="shared" si="4"/>
        <v>79931.874999999985</v>
      </c>
      <c r="K53" s="8"/>
      <c r="L53" s="8">
        <f t="shared" si="7"/>
        <v>9591.8250000000116</v>
      </c>
      <c r="M53" s="8">
        <f t="shared" si="5"/>
        <v>9591.8250000000116</v>
      </c>
      <c r="N53" s="13">
        <v>89523.7</v>
      </c>
      <c r="O53" s="234"/>
      <c r="P53" s="206"/>
      <c r="Q53" s="300" t="s">
        <v>1050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20</v>
      </c>
      <c r="C54" s="4"/>
      <c r="D54" s="10" t="s">
        <v>309</v>
      </c>
      <c r="E54" s="6" t="s">
        <v>310</v>
      </c>
      <c r="F54" s="6" t="s">
        <v>1051</v>
      </c>
      <c r="G54" s="11" t="s">
        <v>230</v>
      </c>
      <c r="H54" s="7" t="s">
        <v>1052</v>
      </c>
      <c r="I54" s="8">
        <f t="shared" si="6"/>
        <v>2352.4910714285711</v>
      </c>
      <c r="J54" s="8">
        <f t="shared" ref="J54:J80" si="8">IF(N54="", "", N54/1.12)</f>
        <v>2352.4910714285711</v>
      </c>
      <c r="K54" s="8"/>
      <c r="L54" s="8">
        <f t="shared" si="7"/>
        <v>282.29892857142886</v>
      </c>
      <c r="M54" s="8">
        <f t="shared" ref="M54:M85" si="9">IF(N54="", "", N54 - J54)</f>
        <v>282.29892857142886</v>
      </c>
      <c r="N54" s="13">
        <v>2634.79</v>
      </c>
      <c r="O54" s="234"/>
      <c r="P54" s="206"/>
      <c r="Q54" s="300" t="s">
        <v>1053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20</v>
      </c>
      <c r="C55" s="4"/>
      <c r="D55" s="10" t="s">
        <v>312</v>
      </c>
      <c r="E55" s="6" t="s">
        <v>313</v>
      </c>
      <c r="F55" s="6" t="s">
        <v>1054</v>
      </c>
      <c r="G55" s="6" t="s">
        <v>230</v>
      </c>
      <c r="H55" s="7" t="s">
        <v>1055</v>
      </c>
      <c r="I55" s="8">
        <f t="shared" si="6"/>
        <v>7991.0714285714275</v>
      </c>
      <c r="J55" s="8">
        <f t="shared" si="8"/>
        <v>7991.0714285714275</v>
      </c>
      <c r="K55" s="8"/>
      <c r="L55" s="8">
        <f t="shared" si="7"/>
        <v>958.92857142857247</v>
      </c>
      <c r="M55" s="8">
        <f t="shared" si="9"/>
        <v>958.92857142857247</v>
      </c>
      <c r="N55" s="13">
        <v>8950</v>
      </c>
      <c r="O55" s="234"/>
      <c r="P55" s="206"/>
      <c r="Q55" s="300" t="s">
        <v>1056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20</v>
      </c>
      <c r="C56" s="4"/>
      <c r="D56" s="10" t="s">
        <v>309</v>
      </c>
      <c r="E56" s="6" t="s">
        <v>310</v>
      </c>
      <c r="F56" s="6" t="s">
        <v>1051</v>
      </c>
      <c r="G56" s="6" t="s">
        <v>230</v>
      </c>
      <c r="H56" s="7" t="s">
        <v>1057</v>
      </c>
      <c r="I56" s="8">
        <f t="shared" si="6"/>
        <v>11359.821428571428</v>
      </c>
      <c r="J56" s="8">
        <f t="shared" si="8"/>
        <v>11359.821428571428</v>
      </c>
      <c r="K56" s="8"/>
      <c r="L56" s="8">
        <f t="shared" si="7"/>
        <v>1363.1785714285725</v>
      </c>
      <c r="M56" s="8">
        <f t="shared" si="9"/>
        <v>1363.1785714285725</v>
      </c>
      <c r="N56" s="13">
        <v>12723</v>
      </c>
      <c r="O56" s="234"/>
      <c r="P56" s="206"/>
      <c r="Q56" s="300" t="s">
        <v>1058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20</v>
      </c>
      <c r="C57" s="4"/>
      <c r="D57" s="10" t="s">
        <v>315</v>
      </c>
      <c r="E57" s="6" t="s">
        <v>316</v>
      </c>
      <c r="F57" s="6" t="s">
        <v>952</v>
      </c>
      <c r="G57" s="11" t="s">
        <v>24</v>
      </c>
      <c r="H57" s="7" t="s">
        <v>1059</v>
      </c>
      <c r="I57" s="8">
        <f t="shared" si="6"/>
        <v>1753.5714285714284</v>
      </c>
      <c r="J57" s="8">
        <f t="shared" si="8"/>
        <v>1753.5714285714284</v>
      </c>
      <c r="K57" s="8"/>
      <c r="L57" s="8">
        <f t="shared" si="7"/>
        <v>210.42857142857156</v>
      </c>
      <c r="M57" s="8">
        <f t="shared" si="9"/>
        <v>210.42857142857156</v>
      </c>
      <c r="N57" s="13">
        <v>1964</v>
      </c>
      <c r="O57" s="234"/>
      <c r="P57" s="206"/>
      <c r="Q57" s="300" t="s">
        <v>1060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20</v>
      </c>
      <c r="C58" s="4"/>
      <c r="D58" s="10" t="s">
        <v>317</v>
      </c>
      <c r="E58" s="6" t="s">
        <v>318</v>
      </c>
      <c r="F58" s="6" t="s">
        <v>952</v>
      </c>
      <c r="G58" s="6" t="s">
        <v>230</v>
      </c>
      <c r="H58" s="7" t="s">
        <v>1061</v>
      </c>
      <c r="I58" s="8">
        <f t="shared" si="6"/>
        <v>2455.3571428571427</v>
      </c>
      <c r="J58" s="8">
        <f t="shared" si="8"/>
        <v>2455.3571428571427</v>
      </c>
      <c r="K58" s="8"/>
      <c r="L58" s="8">
        <f t="shared" si="7"/>
        <v>294.64285714285734</v>
      </c>
      <c r="M58" s="8">
        <f t="shared" si="9"/>
        <v>294.64285714285734</v>
      </c>
      <c r="N58" s="13">
        <v>2750</v>
      </c>
      <c r="O58" s="234"/>
      <c r="P58" s="206"/>
      <c r="Q58" s="300" t="s">
        <v>1062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20</v>
      </c>
      <c r="C59" s="4"/>
      <c r="D59" s="10" t="s">
        <v>307</v>
      </c>
      <c r="E59" s="6" t="s">
        <v>308</v>
      </c>
      <c r="F59" s="6" t="s">
        <v>1039</v>
      </c>
      <c r="G59" s="6" t="s">
        <v>230</v>
      </c>
      <c r="H59" s="7" t="s">
        <v>1063</v>
      </c>
      <c r="I59" s="8">
        <f t="shared" si="6"/>
        <v>79730.366071428565</v>
      </c>
      <c r="J59" s="8">
        <f t="shared" si="8"/>
        <v>79730.366071428565</v>
      </c>
      <c r="K59" s="8"/>
      <c r="L59" s="8">
        <f t="shared" si="7"/>
        <v>9567.6439285714296</v>
      </c>
      <c r="M59" s="8">
        <f t="shared" si="9"/>
        <v>9567.6439285714296</v>
      </c>
      <c r="N59" s="13">
        <v>89298.01</v>
      </c>
      <c r="O59" s="234"/>
      <c r="P59" s="206"/>
      <c r="Q59" s="300" t="s">
        <v>1064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20</v>
      </c>
      <c r="C60" s="4"/>
      <c r="D60" s="10" t="s">
        <v>319</v>
      </c>
      <c r="E60" s="6" t="s">
        <v>320</v>
      </c>
      <c r="F60" s="6" t="s">
        <v>1065</v>
      </c>
      <c r="G60" s="6" t="s">
        <v>244</v>
      </c>
      <c r="H60" s="7" t="s">
        <v>1066</v>
      </c>
      <c r="I60" s="8">
        <f t="shared" si="6"/>
        <v>1339.2857142857142</v>
      </c>
      <c r="J60" s="8">
        <f t="shared" si="8"/>
        <v>1339.2857142857142</v>
      </c>
      <c r="K60" s="8"/>
      <c r="L60" s="8">
        <f t="shared" si="7"/>
        <v>160.71428571428578</v>
      </c>
      <c r="M60" s="8">
        <f t="shared" si="9"/>
        <v>160.71428571428578</v>
      </c>
      <c r="N60" s="13">
        <v>1500</v>
      </c>
      <c r="O60" s="234"/>
      <c r="P60" s="206"/>
      <c r="Q60" s="300" t="s">
        <v>1067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20</v>
      </c>
      <c r="C61" s="4"/>
      <c r="D61" s="10" t="s">
        <v>322</v>
      </c>
      <c r="E61" s="6" t="s">
        <v>323</v>
      </c>
      <c r="F61" s="6" t="s">
        <v>1068</v>
      </c>
      <c r="G61" s="6" t="s">
        <v>24</v>
      </c>
      <c r="H61" s="7" t="s">
        <v>1069</v>
      </c>
      <c r="I61" s="8">
        <f t="shared" si="6"/>
        <v>1598.2142857142856</v>
      </c>
      <c r="J61" s="8">
        <f t="shared" si="8"/>
        <v>1598.2142857142856</v>
      </c>
      <c r="K61" s="8"/>
      <c r="L61" s="8">
        <f t="shared" si="7"/>
        <v>191.78571428571445</v>
      </c>
      <c r="M61" s="8">
        <f t="shared" si="9"/>
        <v>191.78571428571445</v>
      </c>
      <c r="N61" s="13">
        <v>1790</v>
      </c>
      <c r="O61" s="234"/>
      <c r="P61" s="206"/>
      <c r="Q61" s="300" t="s">
        <v>1070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20</v>
      </c>
      <c r="C62" s="4"/>
      <c r="D62" s="10" t="s">
        <v>271</v>
      </c>
      <c r="E62" s="6" t="s">
        <v>985</v>
      </c>
      <c r="F62" s="6" t="s">
        <v>936</v>
      </c>
      <c r="G62" s="6" t="s">
        <v>24</v>
      </c>
      <c r="H62" s="7" t="s">
        <v>1071</v>
      </c>
      <c r="I62" s="8">
        <f t="shared" si="6"/>
        <v>2359.8214285714284</v>
      </c>
      <c r="J62" s="8">
        <f t="shared" si="8"/>
        <v>2359.8214285714284</v>
      </c>
      <c r="K62" s="8"/>
      <c r="L62" s="8">
        <f t="shared" si="7"/>
        <v>283.17857142857156</v>
      </c>
      <c r="M62" s="8">
        <f t="shared" si="9"/>
        <v>283.17857142857156</v>
      </c>
      <c r="N62" s="13">
        <v>2643</v>
      </c>
      <c r="O62" s="234"/>
      <c r="P62" s="206"/>
      <c r="Q62" s="300" t="s">
        <v>1072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20</v>
      </c>
      <c r="C63" s="4"/>
      <c r="D63" s="10" t="s">
        <v>325</v>
      </c>
      <c r="E63" s="9" t="s">
        <v>326</v>
      </c>
      <c r="F63" s="6" t="s">
        <v>936</v>
      </c>
      <c r="G63" s="11" t="s">
        <v>244</v>
      </c>
      <c r="H63" s="7" t="s">
        <v>1073</v>
      </c>
      <c r="I63" s="8">
        <f t="shared" si="6"/>
        <v>12424.107142857141</v>
      </c>
      <c r="J63" s="8">
        <f t="shared" si="8"/>
        <v>12424.107142857141</v>
      </c>
      <c r="K63" s="8"/>
      <c r="L63" s="8">
        <f t="shared" si="7"/>
        <v>1490.8928571428587</v>
      </c>
      <c r="M63" s="8">
        <f t="shared" si="9"/>
        <v>1490.8928571428587</v>
      </c>
      <c r="N63" s="13">
        <v>13915</v>
      </c>
      <c r="O63" s="234"/>
      <c r="P63" s="206"/>
      <c r="Q63" s="300" t="s">
        <v>1074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20</v>
      </c>
      <c r="C64" s="4"/>
      <c r="D64" s="10" t="s">
        <v>327</v>
      </c>
      <c r="E64" s="9" t="s">
        <v>1075</v>
      </c>
      <c r="F64" s="6" t="s">
        <v>936</v>
      </c>
      <c r="G64" s="11" t="s">
        <v>237</v>
      </c>
      <c r="H64" s="7" t="s">
        <v>1076</v>
      </c>
      <c r="I64" s="8">
        <f t="shared" si="6"/>
        <v>6209.8214285714275</v>
      </c>
      <c r="J64" s="8">
        <f t="shared" si="8"/>
        <v>6209.8214285714275</v>
      </c>
      <c r="K64" s="8"/>
      <c r="L64" s="8">
        <f t="shared" si="7"/>
        <v>745.17857142857247</v>
      </c>
      <c r="M64" s="8">
        <f t="shared" si="9"/>
        <v>745.17857142857247</v>
      </c>
      <c r="N64" s="13">
        <v>6955</v>
      </c>
      <c r="O64" s="234"/>
      <c r="P64" s="206"/>
      <c r="Q64" s="300" t="s">
        <v>1077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20</v>
      </c>
      <c r="C65" s="4"/>
      <c r="D65" s="10" t="s">
        <v>329</v>
      </c>
      <c r="E65" s="9" t="s">
        <v>330</v>
      </c>
      <c r="F65" s="6" t="s">
        <v>972</v>
      </c>
      <c r="G65" s="6" t="s">
        <v>244</v>
      </c>
      <c r="H65" s="7" t="s">
        <v>1078</v>
      </c>
      <c r="I65" s="8">
        <f t="shared" si="6"/>
        <v>2499.9999999999995</v>
      </c>
      <c r="J65" s="8">
        <f t="shared" si="8"/>
        <v>2499.9999999999995</v>
      </c>
      <c r="K65" s="8"/>
      <c r="L65" s="8">
        <f t="shared" si="7"/>
        <v>300.00000000000045</v>
      </c>
      <c r="M65" s="8">
        <f t="shared" si="9"/>
        <v>300.00000000000045</v>
      </c>
      <c r="N65" s="13">
        <v>2800</v>
      </c>
      <c r="O65" s="234"/>
      <c r="P65" s="206"/>
      <c r="Q65" s="300" t="s">
        <v>1079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20</v>
      </c>
      <c r="C66" s="4"/>
      <c r="D66" s="10" t="s">
        <v>279</v>
      </c>
      <c r="E66" s="9" t="s">
        <v>280</v>
      </c>
      <c r="F66" s="6" t="s">
        <v>1080</v>
      </c>
      <c r="G66" s="6" t="s">
        <v>24</v>
      </c>
      <c r="H66" s="7" t="s">
        <v>1081</v>
      </c>
      <c r="I66" s="8">
        <f t="shared" si="6"/>
        <v>1921.2053571428569</v>
      </c>
      <c r="J66" s="8">
        <f t="shared" si="8"/>
        <v>1921.2053571428569</v>
      </c>
      <c r="K66" s="8"/>
      <c r="L66" s="8">
        <f t="shared" si="7"/>
        <v>230.54464285714312</v>
      </c>
      <c r="M66" s="8">
        <f t="shared" si="9"/>
        <v>230.54464285714312</v>
      </c>
      <c r="N66" s="13">
        <v>2151.75</v>
      </c>
      <c r="O66" s="234"/>
      <c r="P66" s="206"/>
      <c r="Q66" s="300" t="s">
        <v>1082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20</v>
      </c>
      <c r="C67" s="4"/>
      <c r="D67" s="10" t="s">
        <v>249</v>
      </c>
      <c r="E67" s="9" t="s">
        <v>250</v>
      </c>
      <c r="F67" s="6" t="s">
        <v>936</v>
      </c>
      <c r="G67" s="6" t="s">
        <v>24</v>
      </c>
      <c r="H67" s="7" t="s">
        <v>1083</v>
      </c>
      <c r="I67" s="8">
        <f t="shared" si="6"/>
        <v>2853.9196428571427</v>
      </c>
      <c r="J67" s="8">
        <f t="shared" si="8"/>
        <v>2853.9196428571427</v>
      </c>
      <c r="K67" s="8"/>
      <c r="L67" s="8">
        <f t="shared" si="7"/>
        <v>342.47035714285721</v>
      </c>
      <c r="M67" s="8">
        <f t="shared" si="9"/>
        <v>342.47035714285721</v>
      </c>
      <c r="N67" s="13">
        <v>3196.39</v>
      </c>
      <c r="O67" s="234"/>
      <c r="P67" s="206"/>
      <c r="Q67" s="300" t="s">
        <v>1084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20</v>
      </c>
      <c r="C68" s="4"/>
      <c r="D68" s="10" t="s">
        <v>319</v>
      </c>
      <c r="E68" s="9" t="s">
        <v>320</v>
      </c>
      <c r="F68" s="6" t="s">
        <v>1065</v>
      </c>
      <c r="G68" s="11" t="s">
        <v>244</v>
      </c>
      <c r="H68" s="7" t="s">
        <v>1085</v>
      </c>
      <c r="I68" s="8">
        <f t="shared" si="6"/>
        <v>2857.1428571428569</v>
      </c>
      <c r="J68" s="8">
        <f t="shared" si="8"/>
        <v>2857.1428571428569</v>
      </c>
      <c r="K68" s="8"/>
      <c r="L68" s="8">
        <f t="shared" si="7"/>
        <v>342.85714285714312</v>
      </c>
      <c r="M68" s="8">
        <f t="shared" si="9"/>
        <v>342.85714285714312</v>
      </c>
      <c r="N68" s="13">
        <v>3200</v>
      </c>
      <c r="O68" s="234"/>
      <c r="P68" s="206"/>
      <c r="Q68" s="300" t="s">
        <v>1086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20</v>
      </c>
      <c r="C69" s="4"/>
      <c r="D69" s="10" t="s">
        <v>332</v>
      </c>
      <c r="E69" s="9" t="s">
        <v>333</v>
      </c>
      <c r="F69" s="6" t="s">
        <v>243</v>
      </c>
      <c r="G69" s="6" t="s">
        <v>244</v>
      </c>
      <c r="H69" s="7" t="s">
        <v>1087</v>
      </c>
      <c r="I69" s="8">
        <f t="shared" si="6"/>
        <v>1580.3571428571427</v>
      </c>
      <c r="J69" s="8">
        <f t="shared" si="8"/>
        <v>1580.3571428571427</v>
      </c>
      <c r="K69" s="8"/>
      <c r="L69" s="8">
        <f t="shared" si="7"/>
        <v>189.64285714285734</v>
      </c>
      <c r="M69" s="8">
        <f t="shared" si="9"/>
        <v>189.64285714285734</v>
      </c>
      <c r="N69" s="13">
        <v>1770</v>
      </c>
      <c r="O69" s="234"/>
      <c r="P69" s="206"/>
      <c r="Q69" s="300" t="s">
        <v>1088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20</v>
      </c>
      <c r="C70" s="4"/>
      <c r="D70" s="10" t="s">
        <v>332</v>
      </c>
      <c r="E70" s="9" t="s">
        <v>333</v>
      </c>
      <c r="F70" s="6" t="s">
        <v>243</v>
      </c>
      <c r="G70" s="6" t="s">
        <v>244</v>
      </c>
      <c r="H70" s="7" t="s">
        <v>1089</v>
      </c>
      <c r="I70" s="8">
        <f t="shared" si="6"/>
        <v>892.85714285714278</v>
      </c>
      <c r="J70" s="8">
        <f t="shared" si="8"/>
        <v>892.85714285714278</v>
      </c>
      <c r="K70" s="8"/>
      <c r="L70" s="8">
        <f t="shared" si="7"/>
        <v>107.14285714285722</v>
      </c>
      <c r="M70" s="8">
        <f t="shared" si="9"/>
        <v>107.14285714285722</v>
      </c>
      <c r="N70" s="13">
        <v>1000</v>
      </c>
      <c r="O70" s="234"/>
      <c r="P70" s="206"/>
      <c r="Q70" s="300" t="s">
        <v>1090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20</v>
      </c>
      <c r="C71" s="4"/>
      <c r="D71" s="10" t="s">
        <v>334</v>
      </c>
      <c r="E71" s="9" t="s">
        <v>1091</v>
      </c>
      <c r="F71" s="6" t="s">
        <v>1092</v>
      </c>
      <c r="G71" s="6" t="s">
        <v>237</v>
      </c>
      <c r="H71" s="7" t="s">
        <v>1093</v>
      </c>
      <c r="I71" s="8">
        <f t="shared" si="6"/>
        <v>1336.6071428571427</v>
      </c>
      <c r="J71" s="8">
        <f t="shared" si="8"/>
        <v>1336.6071428571427</v>
      </c>
      <c r="K71" s="8"/>
      <c r="L71" s="8">
        <f t="shared" si="7"/>
        <v>160.39285714285734</v>
      </c>
      <c r="M71" s="8">
        <f t="shared" si="9"/>
        <v>160.39285714285734</v>
      </c>
      <c r="N71" s="13">
        <v>1497</v>
      </c>
      <c r="O71" s="234"/>
      <c r="P71" s="206"/>
      <c r="Q71" s="300" t="s">
        <v>1094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20</v>
      </c>
      <c r="C72" s="4"/>
      <c r="D72" s="10" t="s">
        <v>337</v>
      </c>
      <c r="E72" s="9" t="s">
        <v>338</v>
      </c>
      <c r="F72" s="6" t="s">
        <v>1095</v>
      </c>
      <c r="G72" s="6" t="s">
        <v>24</v>
      </c>
      <c r="H72" s="7" t="s">
        <v>1096</v>
      </c>
      <c r="I72" s="8">
        <f t="shared" ref="I72:I103" si="10">J72</f>
        <v>5477.6785714285706</v>
      </c>
      <c r="J72" s="8">
        <f t="shared" si="8"/>
        <v>5477.6785714285706</v>
      </c>
      <c r="K72" s="8"/>
      <c r="L72" s="8">
        <f t="shared" ref="L72:L103" si="11">M72</f>
        <v>657.32142857142935</v>
      </c>
      <c r="M72" s="8">
        <f t="shared" si="9"/>
        <v>657.32142857142935</v>
      </c>
      <c r="N72" s="13">
        <v>6135</v>
      </c>
      <c r="O72" s="234"/>
      <c r="P72" s="206"/>
      <c r="Q72" s="300" t="s">
        <v>1097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20</v>
      </c>
      <c r="C73" s="4"/>
      <c r="D73" s="10" t="s">
        <v>327</v>
      </c>
      <c r="E73" s="9" t="s">
        <v>256</v>
      </c>
      <c r="F73" s="6" t="s">
        <v>936</v>
      </c>
      <c r="G73" s="11" t="s">
        <v>244</v>
      </c>
      <c r="H73" s="7" t="s">
        <v>1098</v>
      </c>
      <c r="I73" s="8">
        <f t="shared" si="10"/>
        <v>2551.5982142857142</v>
      </c>
      <c r="J73" s="8">
        <f t="shared" si="8"/>
        <v>2551.5982142857142</v>
      </c>
      <c r="K73" s="8"/>
      <c r="L73" s="8">
        <f t="shared" si="11"/>
        <v>306.19178571428574</v>
      </c>
      <c r="M73" s="8">
        <f t="shared" si="9"/>
        <v>306.19178571428574</v>
      </c>
      <c r="N73" s="13">
        <v>2857.79</v>
      </c>
      <c r="O73" s="234"/>
      <c r="P73" s="206"/>
      <c r="Q73" s="300" t="s">
        <v>1099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20</v>
      </c>
      <c r="C74" s="4"/>
      <c r="D74" s="10" t="s">
        <v>340</v>
      </c>
      <c r="E74" s="9" t="s">
        <v>341</v>
      </c>
      <c r="F74" s="6" t="s">
        <v>1100</v>
      </c>
      <c r="G74" s="11" t="s">
        <v>244</v>
      </c>
      <c r="H74" s="7" t="s">
        <v>1101</v>
      </c>
      <c r="I74" s="8">
        <f t="shared" si="10"/>
        <v>1339.2857142857142</v>
      </c>
      <c r="J74" s="8">
        <f t="shared" si="8"/>
        <v>1339.2857142857142</v>
      </c>
      <c r="K74" s="8"/>
      <c r="L74" s="8">
        <f t="shared" si="11"/>
        <v>160.71428571428578</v>
      </c>
      <c r="M74" s="8">
        <f t="shared" si="9"/>
        <v>160.71428571428578</v>
      </c>
      <c r="N74" s="13">
        <v>1500</v>
      </c>
      <c r="O74" s="234"/>
      <c r="P74" s="206"/>
      <c r="Q74" s="300" t="s">
        <v>1102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20</v>
      </c>
      <c r="C75" s="4"/>
      <c r="D75" s="10" t="s">
        <v>249</v>
      </c>
      <c r="E75" s="9" t="s">
        <v>250</v>
      </c>
      <c r="F75" s="6" t="s">
        <v>936</v>
      </c>
      <c r="G75" s="11" t="s">
        <v>24</v>
      </c>
      <c r="H75" s="7" t="s">
        <v>1103</v>
      </c>
      <c r="I75" s="8">
        <f t="shared" si="10"/>
        <v>6731.5446428571422</v>
      </c>
      <c r="J75" s="8">
        <f t="shared" si="8"/>
        <v>6731.5446428571422</v>
      </c>
      <c r="K75" s="8"/>
      <c r="L75" s="8">
        <f t="shared" si="11"/>
        <v>807.78535714285772</v>
      </c>
      <c r="M75" s="8">
        <f t="shared" si="9"/>
        <v>807.78535714285772</v>
      </c>
      <c r="N75" s="13">
        <v>7539.33</v>
      </c>
      <c r="O75" s="234"/>
      <c r="P75" s="206"/>
      <c r="Q75" s="300" t="s">
        <v>1104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20</v>
      </c>
      <c r="C76" s="4"/>
      <c r="D76" s="10" t="s">
        <v>343</v>
      </c>
      <c r="E76" s="9" t="s">
        <v>344</v>
      </c>
      <c r="F76" s="6" t="s">
        <v>1105</v>
      </c>
      <c r="G76" s="11" t="s">
        <v>170</v>
      </c>
      <c r="H76" s="7" t="s">
        <v>1106</v>
      </c>
      <c r="I76" s="8">
        <f t="shared" si="10"/>
        <v>1689.2857142857142</v>
      </c>
      <c r="J76" s="8">
        <f t="shared" si="8"/>
        <v>1689.2857142857142</v>
      </c>
      <c r="K76" s="8"/>
      <c r="L76" s="8">
        <f t="shared" si="11"/>
        <v>202.71428571428578</v>
      </c>
      <c r="M76" s="8">
        <f t="shared" si="9"/>
        <v>202.71428571428578</v>
      </c>
      <c r="N76" s="13">
        <v>1892</v>
      </c>
      <c r="O76" s="234"/>
      <c r="P76" s="206"/>
      <c r="Q76" s="300" t="s">
        <v>1107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20</v>
      </c>
      <c r="C77" s="4"/>
      <c r="D77" s="10" t="s">
        <v>249</v>
      </c>
      <c r="E77" s="9" t="s">
        <v>250</v>
      </c>
      <c r="F77" s="6" t="s">
        <v>936</v>
      </c>
      <c r="G77" s="11" t="s">
        <v>24</v>
      </c>
      <c r="H77" s="7" t="s">
        <v>1108</v>
      </c>
      <c r="I77" s="8">
        <f t="shared" si="10"/>
        <v>5895.6874999999991</v>
      </c>
      <c r="J77" s="8">
        <f t="shared" si="8"/>
        <v>5895.6874999999991</v>
      </c>
      <c r="K77" s="8"/>
      <c r="L77" s="8">
        <f t="shared" si="11"/>
        <v>707.48250000000098</v>
      </c>
      <c r="M77" s="8">
        <f t="shared" si="9"/>
        <v>707.48250000000098</v>
      </c>
      <c r="N77" s="13">
        <v>6603.17</v>
      </c>
      <c r="O77" s="234"/>
      <c r="P77" s="206"/>
      <c r="Q77" s="300" t="s">
        <v>1109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20</v>
      </c>
      <c r="C78" s="4"/>
      <c r="D78" s="10" t="s">
        <v>346</v>
      </c>
      <c r="E78" s="9" t="s">
        <v>347</v>
      </c>
      <c r="F78" s="6" t="s">
        <v>936</v>
      </c>
      <c r="G78" s="11" t="s">
        <v>230</v>
      </c>
      <c r="H78" s="7" t="s">
        <v>1110</v>
      </c>
      <c r="I78" s="8">
        <f t="shared" si="10"/>
        <v>4107.1428571428569</v>
      </c>
      <c r="J78" s="8">
        <f t="shared" si="8"/>
        <v>4107.1428571428569</v>
      </c>
      <c r="K78" s="8"/>
      <c r="L78" s="8">
        <f t="shared" si="11"/>
        <v>492.85714285714312</v>
      </c>
      <c r="M78" s="8">
        <f t="shared" si="9"/>
        <v>492.85714285714312</v>
      </c>
      <c r="N78" s="13">
        <v>4600</v>
      </c>
      <c r="O78" s="234"/>
      <c r="P78" s="206"/>
      <c r="Q78" s="300" t="s">
        <v>1111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20</v>
      </c>
      <c r="C79" s="4"/>
      <c r="D79" s="10" t="s">
        <v>346</v>
      </c>
      <c r="E79" s="9" t="s">
        <v>347</v>
      </c>
      <c r="F79" s="6" t="s">
        <v>936</v>
      </c>
      <c r="G79" s="11" t="s">
        <v>230</v>
      </c>
      <c r="H79" s="7" t="s">
        <v>1112</v>
      </c>
      <c r="I79" s="8">
        <f t="shared" si="10"/>
        <v>13392.857142857141</v>
      </c>
      <c r="J79" s="8">
        <f t="shared" si="8"/>
        <v>13392.857142857141</v>
      </c>
      <c r="K79" s="8"/>
      <c r="L79" s="8">
        <f t="shared" si="11"/>
        <v>1607.1428571428587</v>
      </c>
      <c r="M79" s="8">
        <f t="shared" si="9"/>
        <v>1607.1428571428587</v>
      </c>
      <c r="N79" s="13">
        <v>15000</v>
      </c>
      <c r="O79" s="234"/>
      <c r="P79" s="206"/>
      <c r="Q79" s="300" t="s">
        <v>1113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20</v>
      </c>
      <c r="C80" s="4"/>
      <c r="D80" s="10" t="s">
        <v>271</v>
      </c>
      <c r="E80" s="9" t="s">
        <v>985</v>
      </c>
      <c r="F80" s="6" t="s">
        <v>1114</v>
      </c>
      <c r="G80" s="11" t="s">
        <v>24</v>
      </c>
      <c r="H80" s="7" t="s">
        <v>1115</v>
      </c>
      <c r="I80" s="8">
        <f t="shared" si="10"/>
        <v>1649.7767857142856</v>
      </c>
      <c r="J80" s="8">
        <f t="shared" si="8"/>
        <v>1649.7767857142856</v>
      </c>
      <c r="K80" s="8"/>
      <c r="L80" s="8">
        <f t="shared" si="11"/>
        <v>197.97321428571445</v>
      </c>
      <c r="M80" s="8">
        <f t="shared" si="9"/>
        <v>197.97321428571445</v>
      </c>
      <c r="N80" s="13">
        <v>1847.75</v>
      </c>
      <c r="O80" s="234"/>
      <c r="P80" s="206"/>
      <c r="Q80" s="300" t="s">
        <v>1116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20</v>
      </c>
      <c r="C81" s="4"/>
      <c r="D81" s="10" t="s">
        <v>247</v>
      </c>
      <c r="E81" s="9" t="s">
        <v>248</v>
      </c>
      <c r="F81" s="6" t="s">
        <v>29</v>
      </c>
      <c r="G81" s="11" t="s">
        <v>237</v>
      </c>
      <c r="H81" s="7" t="s">
        <v>1117</v>
      </c>
      <c r="I81" s="422">
        <f t="shared" si="10"/>
        <v>967.85714285714278</v>
      </c>
      <c r="J81" s="422">
        <f>N81/1.12</f>
        <v>967.85714285714278</v>
      </c>
      <c r="K81" s="8"/>
      <c r="L81" s="422">
        <f t="shared" si="11"/>
        <v>116.14285714285722</v>
      </c>
      <c r="M81" s="422">
        <f>N81-J81</f>
        <v>116.14285714285722</v>
      </c>
      <c r="N81" s="13">
        <v>1084</v>
      </c>
      <c r="O81" s="234"/>
      <c r="P81" s="206"/>
      <c r="Q81" s="300" t="s">
        <v>1118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20</v>
      </c>
      <c r="C82" s="4"/>
      <c r="D82" s="10" t="s">
        <v>279</v>
      </c>
      <c r="E82" s="9" t="s">
        <v>280</v>
      </c>
      <c r="F82" s="6" t="s">
        <v>936</v>
      </c>
      <c r="G82" s="11" t="s">
        <v>24</v>
      </c>
      <c r="H82" s="7" t="s">
        <v>1119</v>
      </c>
      <c r="I82" s="422">
        <f t="shared" si="10"/>
        <v>6498.1607142857147</v>
      </c>
      <c r="J82" s="422">
        <f>N82/1.12</f>
        <v>6498.1607142857147</v>
      </c>
      <c r="K82" s="8"/>
      <c r="L82" s="422">
        <f t="shared" si="11"/>
        <v>779.77928571428674</v>
      </c>
      <c r="M82" s="422">
        <f>N82-J82</f>
        <v>779.77928571428674</v>
      </c>
      <c r="N82" s="13">
        <v>7277.9400000000014</v>
      </c>
      <c r="O82" s="234"/>
      <c r="P82" s="206"/>
      <c r="Q82" s="300" t="s">
        <v>1120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20</v>
      </c>
      <c r="C83" s="4"/>
      <c r="D83" s="10" t="s">
        <v>319</v>
      </c>
      <c r="E83" s="9" t="s">
        <v>320</v>
      </c>
      <c r="F83" s="6" t="s">
        <v>1065</v>
      </c>
      <c r="G83" s="11" t="s">
        <v>244</v>
      </c>
      <c r="H83" s="7" t="s">
        <v>1121</v>
      </c>
      <c r="I83" s="8">
        <f t="shared" si="10"/>
        <v>892.85714285714278</v>
      </c>
      <c r="J83" s="8">
        <f t="shared" ref="J83:J88" si="12">IF(N83="", "", N83/1.12)</f>
        <v>892.85714285714278</v>
      </c>
      <c r="K83" s="8"/>
      <c r="L83" s="8">
        <f t="shared" si="11"/>
        <v>107.14285714285722</v>
      </c>
      <c r="M83" s="8">
        <f t="shared" ref="M83:M88" si="13">IF(N83="", "", N83 - J83)</f>
        <v>107.14285714285722</v>
      </c>
      <c r="N83" s="13">
        <v>1000</v>
      </c>
      <c r="O83" s="234"/>
      <c r="P83" s="206"/>
      <c r="Q83" s="300" t="s">
        <v>1122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20</v>
      </c>
      <c r="C84" s="4"/>
      <c r="D84" s="10" t="s">
        <v>271</v>
      </c>
      <c r="E84" s="9" t="s">
        <v>985</v>
      </c>
      <c r="F84" s="6" t="s">
        <v>936</v>
      </c>
      <c r="G84" s="11" t="s">
        <v>24</v>
      </c>
      <c r="H84" s="7" t="s">
        <v>1123</v>
      </c>
      <c r="I84" s="8">
        <f t="shared" si="10"/>
        <v>1517.8571428571427</v>
      </c>
      <c r="J84" s="8">
        <f t="shared" si="12"/>
        <v>1517.8571428571427</v>
      </c>
      <c r="K84" s="8"/>
      <c r="L84" s="8">
        <f t="shared" si="11"/>
        <v>182.14285714285734</v>
      </c>
      <c r="M84" s="8">
        <f t="shared" si="13"/>
        <v>182.14285714285734</v>
      </c>
      <c r="N84" s="13">
        <v>1700</v>
      </c>
      <c r="O84" s="234"/>
      <c r="P84" s="206"/>
      <c r="Q84" s="300" t="s">
        <v>1124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20</v>
      </c>
      <c r="C85" s="4"/>
      <c r="D85" s="10" t="s">
        <v>362</v>
      </c>
      <c r="E85" s="9" t="s">
        <v>363</v>
      </c>
      <c r="F85" s="6" t="s">
        <v>1114</v>
      </c>
      <c r="G85" s="11" t="s">
        <v>230</v>
      </c>
      <c r="H85" s="7" t="s">
        <v>1125</v>
      </c>
      <c r="I85" s="8">
        <f t="shared" si="10"/>
        <v>1433.0357142857142</v>
      </c>
      <c r="J85" s="8">
        <f t="shared" si="12"/>
        <v>1433.0357142857142</v>
      </c>
      <c r="K85" s="8"/>
      <c r="L85" s="8">
        <f t="shared" si="11"/>
        <v>171.96428571428578</v>
      </c>
      <c r="M85" s="8">
        <f t="shared" si="13"/>
        <v>171.96428571428578</v>
      </c>
      <c r="N85" s="13">
        <v>1605</v>
      </c>
      <c r="O85" s="234"/>
      <c r="P85" s="206"/>
      <c r="Q85" s="300" t="s">
        <v>1126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20</v>
      </c>
      <c r="C86" s="4"/>
      <c r="D86" s="10" t="s">
        <v>271</v>
      </c>
      <c r="E86" s="9" t="s">
        <v>985</v>
      </c>
      <c r="F86" s="6" t="s">
        <v>936</v>
      </c>
      <c r="G86" s="11" t="s">
        <v>24</v>
      </c>
      <c r="H86" s="7" t="s">
        <v>1127</v>
      </c>
      <c r="I86" s="8">
        <f t="shared" si="10"/>
        <v>788.39285714285711</v>
      </c>
      <c r="J86" s="8">
        <f t="shared" si="12"/>
        <v>788.39285714285711</v>
      </c>
      <c r="K86" s="8"/>
      <c r="L86" s="8">
        <f t="shared" si="11"/>
        <v>94.60714285714289</v>
      </c>
      <c r="M86" s="8">
        <f t="shared" si="13"/>
        <v>94.60714285714289</v>
      </c>
      <c r="N86" s="13">
        <v>883</v>
      </c>
      <c r="O86" s="234"/>
      <c r="P86" s="206"/>
      <c r="Q86" s="300" t="s">
        <v>1128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20</v>
      </c>
      <c r="C87" s="4"/>
      <c r="D87" s="10" t="s">
        <v>380</v>
      </c>
      <c r="E87" s="9" t="s">
        <v>381</v>
      </c>
      <c r="F87" s="6" t="s">
        <v>1080</v>
      </c>
      <c r="G87" s="11" t="s">
        <v>244</v>
      </c>
      <c r="H87" s="7" t="s">
        <v>1129</v>
      </c>
      <c r="I87" s="8">
        <f t="shared" si="10"/>
        <v>2869.6428571428569</v>
      </c>
      <c r="J87" s="8">
        <f t="shared" si="12"/>
        <v>2869.6428571428569</v>
      </c>
      <c r="K87" s="8"/>
      <c r="L87" s="8">
        <f t="shared" si="11"/>
        <v>344.35714285714312</v>
      </c>
      <c r="M87" s="8">
        <f t="shared" si="13"/>
        <v>344.35714285714312</v>
      </c>
      <c r="N87" s="13">
        <v>3214</v>
      </c>
      <c r="O87" s="234"/>
      <c r="P87" s="206"/>
      <c r="Q87" s="300" t="s">
        <v>1130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20</v>
      </c>
      <c r="C88" s="4"/>
      <c r="D88" s="342" t="s">
        <v>348</v>
      </c>
      <c r="E88" s="256" t="s">
        <v>349</v>
      </c>
      <c r="F88" s="343" t="s">
        <v>1131</v>
      </c>
      <c r="G88" s="344" t="s">
        <v>351</v>
      </c>
      <c r="H88" s="250" t="s">
        <v>1132</v>
      </c>
      <c r="I88" s="255">
        <f t="shared" si="10"/>
        <v>158734.51401869161</v>
      </c>
      <c r="J88" s="255">
        <f t="shared" si="12"/>
        <v>158734.51401869161</v>
      </c>
      <c r="K88" s="255"/>
      <c r="L88" s="255">
        <f t="shared" si="11"/>
        <v>19048.141682243004</v>
      </c>
      <c r="M88" s="255">
        <f t="shared" si="13"/>
        <v>19048.141682243004</v>
      </c>
      <c r="N88" s="345">
        <v>177782.65570093461</v>
      </c>
      <c r="O88" s="234"/>
      <c r="P88" s="206"/>
      <c r="Q88" s="300" t="s">
        <v>1133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20</v>
      </c>
      <c r="C89" s="257"/>
      <c r="D89" s="365" t="s">
        <v>348</v>
      </c>
      <c r="E89" s="366" t="s">
        <v>349</v>
      </c>
      <c r="F89" s="367" t="s">
        <v>350</v>
      </c>
      <c r="G89" s="368" t="s">
        <v>351</v>
      </c>
      <c r="H89" s="369" t="s">
        <v>1134</v>
      </c>
      <c r="I89" s="423">
        <f t="shared" si="10"/>
        <v>2435.16</v>
      </c>
      <c r="J89" s="423">
        <f>N89/1.12</f>
        <v>2435.16</v>
      </c>
      <c r="K89" s="370"/>
      <c r="L89" s="423">
        <f t="shared" si="11"/>
        <v>292.2192</v>
      </c>
      <c r="M89" s="423">
        <f>N89-J89</f>
        <v>292.2192</v>
      </c>
      <c r="N89" s="371">
        <v>2727.3791999999999</v>
      </c>
      <c r="O89" s="234"/>
      <c r="P89" s="206"/>
      <c r="Q89" s="300" t="s">
        <v>1135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20</v>
      </c>
      <c r="C94" s="4">
        <v>31</v>
      </c>
      <c r="D94" s="208" t="s">
        <v>33</v>
      </c>
      <c r="E94" s="209"/>
      <c r="F94" s="214"/>
      <c r="G94" s="215"/>
      <c r="H94" s="223"/>
      <c r="I94" s="252">
        <f>J94</f>
        <v>578796.7543758346</v>
      </c>
      <c r="J94" s="253">
        <f>SUM(J8:J89)</f>
        <v>578796.7543758346</v>
      </c>
      <c r="K94" s="253">
        <f>SUM(K8:K89)</f>
        <v>0</v>
      </c>
      <c r="L94" s="252">
        <f>M94</f>
        <v>69455.610525100157</v>
      </c>
      <c r="M94" s="213">
        <f>SUM(M8:M89)</f>
        <v>69455.610525100157</v>
      </c>
      <c r="N94" s="216">
        <f>SUM(N8:N89)</f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34</v>
      </c>
      <c r="C96" s="4"/>
      <c r="D96" s="10" t="s">
        <v>279</v>
      </c>
      <c r="E96" s="9" t="s">
        <v>1136</v>
      </c>
      <c r="F96" s="6" t="s">
        <v>1080</v>
      </c>
      <c r="G96" s="11" t="s">
        <v>24</v>
      </c>
      <c r="H96" s="7" t="s">
        <v>1137</v>
      </c>
      <c r="I96" s="8">
        <f t="shared" ref="I96:I127" si="14">J96</f>
        <v>1216.5178571428571</v>
      </c>
      <c r="J96" s="8">
        <f t="shared" ref="J96:J127" si="15">IF(N96="", "", N96/1.12)</f>
        <v>1216.5178571428571</v>
      </c>
      <c r="K96" s="8"/>
      <c r="L96" s="8">
        <f t="shared" ref="L96:L127" si="16">M96</f>
        <v>145.98214285714289</v>
      </c>
      <c r="M96" s="8">
        <f t="shared" ref="M96:M127" si="17">IF(N96="", "", N96 - J96)</f>
        <v>145.98214285714289</v>
      </c>
      <c r="N96" s="13">
        <v>1362.5</v>
      </c>
      <c r="O96" s="234"/>
      <c r="P96" s="206"/>
      <c r="Q96" s="308" t="s">
        <v>1138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34</v>
      </c>
      <c r="C97" s="4"/>
      <c r="D97" s="10" t="s">
        <v>353</v>
      </c>
      <c r="E97" s="9" t="s">
        <v>354</v>
      </c>
      <c r="F97" s="6" t="s">
        <v>936</v>
      </c>
      <c r="G97" s="11" t="s">
        <v>237</v>
      </c>
      <c r="H97" s="7" t="s">
        <v>1139</v>
      </c>
      <c r="I97" s="8">
        <f t="shared" si="14"/>
        <v>1062.5</v>
      </c>
      <c r="J97" s="8">
        <f t="shared" si="15"/>
        <v>1062.5</v>
      </c>
      <c r="K97" s="8"/>
      <c r="L97" s="8">
        <f t="shared" si="16"/>
        <v>127.5</v>
      </c>
      <c r="M97" s="8">
        <f t="shared" si="17"/>
        <v>127.5</v>
      </c>
      <c r="N97" s="13">
        <v>1190</v>
      </c>
      <c r="O97" s="234"/>
      <c r="P97" s="206"/>
      <c r="Q97" s="309" t="s">
        <v>1140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34</v>
      </c>
      <c r="C98" s="4"/>
      <c r="D98" s="10" t="s">
        <v>355</v>
      </c>
      <c r="E98" s="9" t="s">
        <v>356</v>
      </c>
      <c r="F98" s="6" t="s">
        <v>936</v>
      </c>
      <c r="G98" s="11" t="s">
        <v>237</v>
      </c>
      <c r="H98" s="7" t="s">
        <v>1141</v>
      </c>
      <c r="I98" s="8">
        <f t="shared" si="14"/>
        <v>1334.8214285714275</v>
      </c>
      <c r="J98" s="8">
        <f t="shared" si="15"/>
        <v>1334.8214285714275</v>
      </c>
      <c r="K98" s="8"/>
      <c r="L98" s="8">
        <f t="shared" si="16"/>
        <v>160.17857142857156</v>
      </c>
      <c r="M98" s="8">
        <f t="shared" si="17"/>
        <v>160.17857142857156</v>
      </c>
      <c r="N98" s="13">
        <v>1494.9999999999991</v>
      </c>
      <c r="O98" s="234"/>
      <c r="P98" s="206"/>
      <c r="Q98" s="309" t="s">
        <v>1142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34</v>
      </c>
      <c r="C99" s="4"/>
      <c r="D99" s="10" t="s">
        <v>319</v>
      </c>
      <c r="E99" s="9" t="s">
        <v>320</v>
      </c>
      <c r="F99" s="6" t="s">
        <v>1065</v>
      </c>
      <c r="G99" s="11" t="s">
        <v>244</v>
      </c>
      <c r="H99" s="7" t="s">
        <v>1143</v>
      </c>
      <c r="I99" s="8">
        <f t="shared" si="14"/>
        <v>1607.1428571428569</v>
      </c>
      <c r="J99" s="8">
        <f t="shared" si="15"/>
        <v>1607.1428571428569</v>
      </c>
      <c r="K99" s="8"/>
      <c r="L99" s="8">
        <f t="shared" si="16"/>
        <v>192.85714285714312</v>
      </c>
      <c r="M99" s="8">
        <f t="shared" si="17"/>
        <v>192.85714285714312</v>
      </c>
      <c r="N99" s="13">
        <v>1800</v>
      </c>
      <c r="O99" s="234"/>
      <c r="P99" s="206"/>
      <c r="Q99" s="300" t="s">
        <v>1144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34</v>
      </c>
      <c r="C100" s="4"/>
      <c r="D100" s="10" t="s">
        <v>357</v>
      </c>
      <c r="E100" s="9" t="s">
        <v>358</v>
      </c>
      <c r="F100" s="6" t="s">
        <v>1145</v>
      </c>
      <c r="G100" s="11" t="s">
        <v>30</v>
      </c>
      <c r="H100" s="7" t="s">
        <v>1146</v>
      </c>
      <c r="I100" s="8">
        <f t="shared" si="14"/>
        <v>1383.9285714285713</v>
      </c>
      <c r="J100" s="8">
        <f t="shared" si="15"/>
        <v>1383.9285714285713</v>
      </c>
      <c r="K100" s="8"/>
      <c r="L100" s="8">
        <f t="shared" si="16"/>
        <v>166.07142857142867</v>
      </c>
      <c r="M100" s="8">
        <f t="shared" si="17"/>
        <v>166.07142857142867</v>
      </c>
      <c r="N100" s="13">
        <v>1550</v>
      </c>
      <c r="O100" s="234"/>
      <c r="P100" s="206"/>
      <c r="Q100" s="300" t="s">
        <v>1147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34</v>
      </c>
      <c r="C101" s="4"/>
      <c r="D101" s="10" t="s">
        <v>279</v>
      </c>
      <c r="E101" s="9" t="s">
        <v>1136</v>
      </c>
      <c r="F101" s="6" t="s">
        <v>936</v>
      </c>
      <c r="G101" s="11" t="s">
        <v>24</v>
      </c>
      <c r="H101" s="7" t="s">
        <v>1148</v>
      </c>
      <c r="I101" s="8">
        <f t="shared" si="14"/>
        <v>1605.3571428571427</v>
      </c>
      <c r="J101" s="8">
        <f t="shared" si="15"/>
        <v>1605.3571428571427</v>
      </c>
      <c r="K101" s="8"/>
      <c r="L101" s="8">
        <f t="shared" si="16"/>
        <v>192.64285714285734</v>
      </c>
      <c r="M101" s="8">
        <f t="shared" si="17"/>
        <v>192.64285714285734</v>
      </c>
      <c r="N101" s="13">
        <v>1798</v>
      </c>
      <c r="O101" s="234"/>
      <c r="P101" s="206"/>
      <c r="Q101" s="300" t="s">
        <v>1149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34</v>
      </c>
      <c r="C102" s="4"/>
      <c r="D102" s="10" t="s">
        <v>249</v>
      </c>
      <c r="E102" s="9" t="s">
        <v>250</v>
      </c>
      <c r="F102" s="6" t="s">
        <v>936</v>
      </c>
      <c r="G102" s="11" t="s">
        <v>24</v>
      </c>
      <c r="H102" s="7" t="s">
        <v>1150</v>
      </c>
      <c r="I102" s="8">
        <f t="shared" si="14"/>
        <v>6055.1696428571413</v>
      </c>
      <c r="J102" s="8">
        <f t="shared" si="15"/>
        <v>6055.1696428571413</v>
      </c>
      <c r="K102" s="8"/>
      <c r="L102" s="8">
        <f t="shared" si="16"/>
        <v>726.62035714285776</v>
      </c>
      <c r="M102" s="8">
        <f t="shared" si="17"/>
        <v>726.62035714285776</v>
      </c>
      <c r="N102" s="13">
        <v>6781.7899999999991</v>
      </c>
      <c r="O102" s="234"/>
      <c r="P102" s="206"/>
      <c r="Q102" s="300" t="s">
        <v>1151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34</v>
      </c>
      <c r="C103" s="4"/>
      <c r="D103" s="10" t="s">
        <v>279</v>
      </c>
      <c r="E103" s="9" t="s">
        <v>1136</v>
      </c>
      <c r="F103" s="6" t="s">
        <v>1080</v>
      </c>
      <c r="G103" s="11" t="s">
        <v>24</v>
      </c>
      <c r="H103" s="7" t="s">
        <v>1152</v>
      </c>
      <c r="I103" s="8">
        <f t="shared" si="14"/>
        <v>1410.7142857142856</v>
      </c>
      <c r="J103" s="8">
        <f t="shared" si="15"/>
        <v>1410.7142857142856</v>
      </c>
      <c r="K103" s="8"/>
      <c r="L103" s="8">
        <f t="shared" si="16"/>
        <v>169.28571428571445</v>
      </c>
      <c r="M103" s="8">
        <f t="shared" si="17"/>
        <v>169.28571428571445</v>
      </c>
      <c r="N103" s="13">
        <v>1580</v>
      </c>
      <c r="O103" s="234"/>
      <c r="P103" s="206"/>
      <c r="Q103" s="300" t="s">
        <v>1153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34</v>
      </c>
      <c r="C104" s="4"/>
      <c r="D104" s="10" t="s">
        <v>279</v>
      </c>
      <c r="E104" s="9" t="s">
        <v>1136</v>
      </c>
      <c r="F104" s="6" t="s">
        <v>936</v>
      </c>
      <c r="G104" s="11" t="s">
        <v>24</v>
      </c>
      <c r="H104" s="7" t="s">
        <v>1154</v>
      </c>
      <c r="I104" s="8">
        <f t="shared" si="14"/>
        <v>1017.8571428571428</v>
      </c>
      <c r="J104" s="8">
        <f t="shared" si="15"/>
        <v>1017.8571428571428</v>
      </c>
      <c r="K104" s="8"/>
      <c r="L104" s="8">
        <f t="shared" si="16"/>
        <v>122.14285714285722</v>
      </c>
      <c r="M104" s="8">
        <f t="shared" si="17"/>
        <v>122.14285714285722</v>
      </c>
      <c r="N104" s="13">
        <v>1140</v>
      </c>
      <c r="O104" s="234"/>
      <c r="P104" s="206"/>
      <c r="Q104" s="300" t="s">
        <v>1155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34</v>
      </c>
      <c r="C105" s="4"/>
      <c r="D105" s="10" t="s">
        <v>279</v>
      </c>
      <c r="E105" s="9" t="s">
        <v>1136</v>
      </c>
      <c r="F105" s="6" t="s">
        <v>1080</v>
      </c>
      <c r="G105" s="11" t="s">
        <v>24</v>
      </c>
      <c r="H105" s="7" t="s">
        <v>1156</v>
      </c>
      <c r="I105" s="8">
        <f t="shared" si="14"/>
        <v>1436.8124999999998</v>
      </c>
      <c r="J105" s="8">
        <f t="shared" si="15"/>
        <v>1436.8124999999998</v>
      </c>
      <c r="K105" s="8"/>
      <c r="L105" s="8">
        <f t="shared" si="16"/>
        <v>172.41750000000025</v>
      </c>
      <c r="M105" s="8">
        <f t="shared" si="17"/>
        <v>172.41750000000025</v>
      </c>
      <c r="N105" s="13">
        <v>1609.23</v>
      </c>
      <c r="O105" s="234"/>
      <c r="P105" s="206"/>
      <c r="Q105" s="300" t="s">
        <v>1157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34</v>
      </c>
      <c r="C106" s="4"/>
      <c r="D106" s="10" t="s">
        <v>360</v>
      </c>
      <c r="E106" s="9" t="s">
        <v>361</v>
      </c>
      <c r="F106" s="6" t="s">
        <v>936</v>
      </c>
      <c r="G106" s="11" t="s">
        <v>237</v>
      </c>
      <c r="H106" s="7" t="s">
        <v>1158</v>
      </c>
      <c r="I106" s="8">
        <f t="shared" si="14"/>
        <v>1265.1785714285713</v>
      </c>
      <c r="J106" s="8">
        <f t="shared" si="15"/>
        <v>1265.1785714285713</v>
      </c>
      <c r="K106" s="8"/>
      <c r="L106" s="8">
        <f t="shared" si="16"/>
        <v>151.82142857142867</v>
      </c>
      <c r="M106" s="8">
        <f t="shared" si="17"/>
        <v>151.82142857142867</v>
      </c>
      <c r="N106" s="13">
        <v>1417</v>
      </c>
      <c r="O106" s="234"/>
      <c r="P106" s="206"/>
      <c r="Q106" s="300" t="s">
        <v>1159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34</v>
      </c>
      <c r="C107" s="4"/>
      <c r="D107" s="10" t="s">
        <v>362</v>
      </c>
      <c r="E107" s="9" t="s">
        <v>363</v>
      </c>
      <c r="F107" s="6" t="s">
        <v>1114</v>
      </c>
      <c r="G107" s="11" t="s">
        <v>230</v>
      </c>
      <c r="H107" s="7" t="s">
        <v>1160</v>
      </c>
      <c r="I107" s="8">
        <f t="shared" si="14"/>
        <v>2161.6071428571427</v>
      </c>
      <c r="J107" s="8">
        <f t="shared" si="15"/>
        <v>2161.6071428571427</v>
      </c>
      <c r="K107" s="8"/>
      <c r="L107" s="8">
        <f t="shared" si="16"/>
        <v>259.39285714285734</v>
      </c>
      <c r="M107" s="8">
        <f t="shared" si="17"/>
        <v>259.39285714285734</v>
      </c>
      <c r="N107" s="13">
        <v>2421</v>
      </c>
      <c r="O107" s="234"/>
      <c r="P107" s="206"/>
      <c r="Q107" s="300" t="s">
        <v>1161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34</v>
      </c>
      <c r="C108" s="4"/>
      <c r="D108" s="10" t="s">
        <v>1162</v>
      </c>
      <c r="E108" s="9" t="s">
        <v>1034</v>
      </c>
      <c r="F108" s="6" t="s">
        <v>952</v>
      </c>
      <c r="G108" s="11" t="s">
        <v>237</v>
      </c>
      <c r="H108" s="7" t="s">
        <v>1163</v>
      </c>
      <c r="I108" s="8">
        <f t="shared" si="14"/>
        <v>1158.0357142857142</v>
      </c>
      <c r="J108" s="8">
        <f t="shared" si="15"/>
        <v>1158.0357142857142</v>
      </c>
      <c r="K108" s="8"/>
      <c r="L108" s="8">
        <f t="shared" si="16"/>
        <v>138.96428571428578</v>
      </c>
      <c r="M108" s="8">
        <f t="shared" si="17"/>
        <v>138.96428571428578</v>
      </c>
      <c r="N108" s="13">
        <v>1297</v>
      </c>
      <c r="O108" s="234"/>
      <c r="P108" s="206"/>
      <c r="Q108" s="300" t="s">
        <v>1164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34</v>
      </c>
      <c r="C109" s="4"/>
      <c r="D109" s="10" t="s">
        <v>281</v>
      </c>
      <c r="E109" s="9" t="s">
        <v>365</v>
      </c>
      <c r="F109" s="6" t="s">
        <v>1002</v>
      </c>
      <c r="G109" s="11" t="s">
        <v>24</v>
      </c>
      <c r="H109" s="7" t="s">
        <v>1165</v>
      </c>
      <c r="I109" s="8">
        <f t="shared" si="14"/>
        <v>6888.6160714285697</v>
      </c>
      <c r="J109" s="8">
        <f t="shared" si="15"/>
        <v>6888.6160714285697</v>
      </c>
      <c r="K109" s="8"/>
      <c r="L109" s="8">
        <f t="shared" si="16"/>
        <v>826.63392857142935</v>
      </c>
      <c r="M109" s="8">
        <f t="shared" si="17"/>
        <v>826.63392857142935</v>
      </c>
      <c r="N109" s="13">
        <v>7715.2499999999991</v>
      </c>
      <c r="O109" s="234"/>
      <c r="P109" s="206"/>
      <c r="Q109" s="300" t="s">
        <v>1166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34</v>
      </c>
      <c r="C110" s="4"/>
      <c r="D110" s="10" t="s">
        <v>249</v>
      </c>
      <c r="E110" s="9" t="s">
        <v>250</v>
      </c>
      <c r="F110" s="6" t="s">
        <v>1114</v>
      </c>
      <c r="G110" s="11" t="s">
        <v>24</v>
      </c>
      <c r="H110" s="7" t="s">
        <v>1167</v>
      </c>
      <c r="I110" s="8">
        <f t="shared" si="14"/>
        <v>5017.2857142857138</v>
      </c>
      <c r="J110" s="8">
        <f t="shared" si="15"/>
        <v>5017.2857142857138</v>
      </c>
      <c r="K110" s="8"/>
      <c r="L110" s="8">
        <f t="shared" si="16"/>
        <v>602.07428571428591</v>
      </c>
      <c r="M110" s="8">
        <f t="shared" si="17"/>
        <v>602.07428571428591</v>
      </c>
      <c r="N110" s="13">
        <v>5619.36</v>
      </c>
      <c r="O110" s="234"/>
      <c r="P110" s="206"/>
      <c r="Q110" s="300" t="s">
        <v>1168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34</v>
      </c>
      <c r="C111" s="4"/>
      <c r="D111" s="10" t="s">
        <v>362</v>
      </c>
      <c r="E111" s="9" t="s">
        <v>363</v>
      </c>
      <c r="F111" s="6" t="s">
        <v>1169</v>
      </c>
      <c r="G111" s="11" t="s">
        <v>230</v>
      </c>
      <c r="H111" s="7" t="s">
        <v>1170</v>
      </c>
      <c r="I111" s="8">
        <f t="shared" si="14"/>
        <v>3017.8571428571427</v>
      </c>
      <c r="J111" s="8">
        <f t="shared" si="15"/>
        <v>3017.8571428571427</v>
      </c>
      <c r="K111" s="8"/>
      <c r="L111" s="8">
        <f t="shared" si="16"/>
        <v>362.14285714285734</v>
      </c>
      <c r="M111" s="8">
        <f t="shared" si="17"/>
        <v>362.14285714285734</v>
      </c>
      <c r="N111" s="13">
        <v>3380</v>
      </c>
      <c r="O111" s="234"/>
      <c r="P111" s="206"/>
      <c r="Q111" s="300" t="s">
        <v>1171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34</v>
      </c>
      <c r="C112" s="4"/>
      <c r="D112" s="10" t="s">
        <v>366</v>
      </c>
      <c r="E112" s="9" t="s">
        <v>367</v>
      </c>
      <c r="F112" s="6" t="s">
        <v>936</v>
      </c>
      <c r="G112" s="11" t="s">
        <v>237</v>
      </c>
      <c r="H112" s="7" t="s">
        <v>1172</v>
      </c>
      <c r="I112" s="8">
        <f t="shared" si="14"/>
        <v>1232.1428571428571</v>
      </c>
      <c r="J112" s="8">
        <f t="shared" si="15"/>
        <v>1232.1428571428571</v>
      </c>
      <c r="K112" s="8"/>
      <c r="L112" s="8">
        <f t="shared" si="16"/>
        <v>147.85714285714289</v>
      </c>
      <c r="M112" s="8">
        <f t="shared" si="17"/>
        <v>147.85714285714289</v>
      </c>
      <c r="N112" s="13">
        <v>1380</v>
      </c>
      <c r="O112" s="234"/>
      <c r="P112" s="206"/>
      <c r="Q112" s="300" t="s">
        <v>1173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34</v>
      </c>
      <c r="C113" s="4"/>
      <c r="D113" s="10" t="s">
        <v>262</v>
      </c>
      <c r="E113" s="9" t="s">
        <v>263</v>
      </c>
      <c r="F113" s="6" t="s">
        <v>952</v>
      </c>
      <c r="G113" s="11" t="s">
        <v>237</v>
      </c>
      <c r="H113" s="7" t="s">
        <v>1174</v>
      </c>
      <c r="I113" s="8">
        <f t="shared" si="14"/>
        <v>1559.8214285714275</v>
      </c>
      <c r="J113" s="8">
        <f t="shared" si="15"/>
        <v>1559.8214285714275</v>
      </c>
      <c r="K113" s="8"/>
      <c r="L113" s="8">
        <f t="shared" si="16"/>
        <v>187.17857142857156</v>
      </c>
      <c r="M113" s="8">
        <f t="shared" si="17"/>
        <v>187.17857142857156</v>
      </c>
      <c r="N113" s="13">
        <v>1746.9999999999991</v>
      </c>
      <c r="O113" s="234"/>
      <c r="P113" s="206"/>
      <c r="Q113" s="300" t="s">
        <v>1175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34</v>
      </c>
      <c r="C114" s="4"/>
      <c r="D114" s="10" t="s">
        <v>247</v>
      </c>
      <c r="E114" s="9" t="s">
        <v>1176</v>
      </c>
      <c r="F114" s="6" t="s">
        <v>1177</v>
      </c>
      <c r="G114" s="11" t="s">
        <v>237</v>
      </c>
      <c r="H114" s="7" t="s">
        <v>1178</v>
      </c>
      <c r="I114" s="8">
        <f t="shared" si="14"/>
        <v>1141.0714285714278</v>
      </c>
      <c r="J114" s="8">
        <f t="shared" si="15"/>
        <v>1141.0714285714278</v>
      </c>
      <c r="K114" s="8"/>
      <c r="L114" s="8">
        <f t="shared" si="16"/>
        <v>136.92857142857133</v>
      </c>
      <c r="M114" s="8">
        <f t="shared" si="17"/>
        <v>136.92857142857133</v>
      </c>
      <c r="N114" s="13">
        <v>1277.9999999999991</v>
      </c>
      <c r="O114" s="234"/>
      <c r="P114" s="206"/>
      <c r="Q114" s="300" t="s">
        <v>1179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34</v>
      </c>
      <c r="C115" s="4"/>
      <c r="D115" s="10" t="s">
        <v>369</v>
      </c>
      <c r="E115" s="9" t="s">
        <v>370</v>
      </c>
      <c r="F115" s="6" t="s">
        <v>936</v>
      </c>
      <c r="G115" s="11" t="s">
        <v>158</v>
      </c>
      <c r="H115" s="7" t="s">
        <v>1180</v>
      </c>
      <c r="I115" s="8">
        <f t="shared" si="14"/>
        <v>707.14285714285711</v>
      </c>
      <c r="J115" s="8">
        <f t="shared" si="15"/>
        <v>707.14285714285711</v>
      </c>
      <c r="K115" s="8"/>
      <c r="L115" s="8">
        <f t="shared" si="16"/>
        <v>84.85714285714289</v>
      </c>
      <c r="M115" s="8">
        <f t="shared" si="17"/>
        <v>84.85714285714289</v>
      </c>
      <c r="N115" s="13">
        <v>792</v>
      </c>
      <c r="O115" s="234"/>
      <c r="P115" s="206"/>
      <c r="Q115" s="300" t="s">
        <v>1181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34</v>
      </c>
      <c r="C116" s="4"/>
      <c r="D116" s="10" t="s">
        <v>319</v>
      </c>
      <c r="E116" s="9" t="s">
        <v>320</v>
      </c>
      <c r="F116" s="6" t="s">
        <v>1065</v>
      </c>
      <c r="G116" s="11" t="s">
        <v>244</v>
      </c>
      <c r="H116" s="7" t="s">
        <v>1182</v>
      </c>
      <c r="I116" s="8">
        <f t="shared" si="14"/>
        <v>2288.3928571428569</v>
      </c>
      <c r="J116" s="8">
        <f t="shared" si="15"/>
        <v>2288.3928571428569</v>
      </c>
      <c r="K116" s="8"/>
      <c r="L116" s="8">
        <f t="shared" si="16"/>
        <v>274.60714285714312</v>
      </c>
      <c r="M116" s="8">
        <f t="shared" si="17"/>
        <v>274.60714285714312</v>
      </c>
      <c r="N116" s="13">
        <v>2563</v>
      </c>
      <c r="O116" s="234"/>
      <c r="P116" s="206"/>
      <c r="Q116" s="300" t="s">
        <v>1183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34</v>
      </c>
      <c r="C117" s="4"/>
      <c r="D117" s="10" t="s">
        <v>371</v>
      </c>
      <c r="E117" s="9" t="s">
        <v>372</v>
      </c>
      <c r="F117" s="6" t="s">
        <v>936</v>
      </c>
      <c r="G117" s="11" t="s">
        <v>237</v>
      </c>
      <c r="H117" s="7" t="s">
        <v>1184</v>
      </c>
      <c r="I117" s="8">
        <f t="shared" si="14"/>
        <v>7867.4642857142826</v>
      </c>
      <c r="J117" s="8">
        <f t="shared" si="15"/>
        <v>7867.4642857142826</v>
      </c>
      <c r="K117" s="8"/>
      <c r="L117" s="8">
        <f t="shared" si="16"/>
        <v>944.09571428571508</v>
      </c>
      <c r="M117" s="8">
        <f t="shared" si="17"/>
        <v>944.09571428571508</v>
      </c>
      <c r="N117" s="13">
        <v>8811.5599999999977</v>
      </c>
      <c r="O117" s="234"/>
      <c r="P117" s="206"/>
      <c r="Q117" s="300" t="s">
        <v>1185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34</v>
      </c>
      <c r="C118" s="4"/>
      <c r="D118" s="10" t="s">
        <v>255</v>
      </c>
      <c r="E118" s="9" t="s">
        <v>256</v>
      </c>
      <c r="F118" s="6" t="s">
        <v>936</v>
      </c>
      <c r="G118" s="11" t="s">
        <v>244</v>
      </c>
      <c r="H118" s="7" t="s">
        <v>1186</v>
      </c>
      <c r="I118" s="8">
        <f t="shared" si="14"/>
        <v>1449.0803571428571</v>
      </c>
      <c r="J118" s="8">
        <f t="shared" si="15"/>
        <v>1449.0803571428571</v>
      </c>
      <c r="K118" s="8"/>
      <c r="L118" s="8">
        <f t="shared" si="16"/>
        <v>173.88964285714292</v>
      </c>
      <c r="M118" s="8">
        <f t="shared" si="17"/>
        <v>173.88964285714292</v>
      </c>
      <c r="N118" s="13">
        <v>1622.97</v>
      </c>
      <c r="O118" s="234"/>
      <c r="P118" s="206"/>
      <c r="Q118" s="300" t="s">
        <v>1187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34</v>
      </c>
      <c r="C119" s="4"/>
      <c r="D119" s="10" t="s">
        <v>343</v>
      </c>
      <c r="E119" s="9" t="s">
        <v>373</v>
      </c>
      <c r="F119" s="6" t="s">
        <v>1105</v>
      </c>
      <c r="G119" s="11" t="s">
        <v>230</v>
      </c>
      <c r="H119" s="7" t="s">
        <v>1188</v>
      </c>
      <c r="I119" s="8">
        <f t="shared" si="14"/>
        <v>1819.8035714285713</v>
      </c>
      <c r="J119" s="8">
        <f t="shared" si="15"/>
        <v>1819.8035714285713</v>
      </c>
      <c r="K119" s="8"/>
      <c r="L119" s="8">
        <f t="shared" si="16"/>
        <v>218.37642857142873</v>
      </c>
      <c r="M119" s="8">
        <f t="shared" si="17"/>
        <v>218.37642857142873</v>
      </c>
      <c r="N119" s="13">
        <v>2038.18</v>
      </c>
      <c r="O119" s="234"/>
      <c r="P119" s="206"/>
      <c r="Q119" s="300" t="s">
        <v>1189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34</v>
      </c>
      <c r="C120" s="4"/>
      <c r="D120" s="10" t="s">
        <v>374</v>
      </c>
      <c r="E120" s="9" t="s">
        <v>375</v>
      </c>
      <c r="F120" s="6" t="s">
        <v>1190</v>
      </c>
      <c r="G120" s="11" t="s">
        <v>230</v>
      </c>
      <c r="H120" s="7" t="s">
        <v>1191</v>
      </c>
      <c r="I120" s="8">
        <f t="shared" si="14"/>
        <v>9441.9642857142844</v>
      </c>
      <c r="J120" s="8">
        <f t="shared" si="15"/>
        <v>9441.9642857142844</v>
      </c>
      <c r="K120" s="8"/>
      <c r="L120" s="8">
        <f t="shared" si="16"/>
        <v>1133.0357142857156</v>
      </c>
      <c r="M120" s="8">
        <f t="shared" si="17"/>
        <v>1133.0357142857156</v>
      </c>
      <c r="N120" s="13">
        <v>10575</v>
      </c>
      <c r="O120" s="234"/>
      <c r="P120" s="206"/>
      <c r="Q120" s="300" t="s">
        <v>1192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34</v>
      </c>
      <c r="C121" s="4"/>
      <c r="D121" s="10" t="s">
        <v>376</v>
      </c>
      <c r="E121" s="9" t="s">
        <v>377</v>
      </c>
      <c r="F121" s="6" t="s">
        <v>1177</v>
      </c>
      <c r="G121" s="11" t="s">
        <v>237</v>
      </c>
      <c r="H121" s="7" t="s">
        <v>1193</v>
      </c>
      <c r="I121" s="8">
        <f t="shared" si="14"/>
        <v>1607.1428571428569</v>
      </c>
      <c r="J121" s="8">
        <f t="shared" si="15"/>
        <v>1607.1428571428569</v>
      </c>
      <c r="K121" s="8"/>
      <c r="L121" s="8">
        <f t="shared" si="16"/>
        <v>192.85714285714312</v>
      </c>
      <c r="M121" s="8">
        <f t="shared" si="17"/>
        <v>192.85714285714312</v>
      </c>
      <c r="N121" s="13">
        <v>1800</v>
      </c>
      <c r="O121" s="234"/>
      <c r="P121" s="206"/>
      <c r="Q121" s="300" t="s">
        <v>1194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34</v>
      </c>
      <c r="C122" s="4"/>
      <c r="D122" s="10" t="s">
        <v>378</v>
      </c>
      <c r="E122" s="9" t="s">
        <v>1195</v>
      </c>
      <c r="F122" s="6" t="s">
        <v>936</v>
      </c>
      <c r="G122" s="11" t="s">
        <v>237</v>
      </c>
      <c r="H122" s="7" t="s">
        <v>1196</v>
      </c>
      <c r="I122" s="8">
        <f t="shared" si="14"/>
        <v>1404.0178571428571</v>
      </c>
      <c r="J122" s="8">
        <f t="shared" si="15"/>
        <v>1404.0178571428571</v>
      </c>
      <c r="K122" s="8"/>
      <c r="L122" s="8">
        <f t="shared" si="16"/>
        <v>168.48214285714289</v>
      </c>
      <c r="M122" s="8">
        <f t="shared" si="17"/>
        <v>168.48214285714289</v>
      </c>
      <c r="N122" s="13">
        <v>1572.5</v>
      </c>
      <c r="O122" s="234"/>
      <c r="P122" s="206"/>
      <c r="Q122" s="300" t="s">
        <v>1197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34</v>
      </c>
      <c r="C123" s="4"/>
      <c r="D123" s="10" t="s">
        <v>378</v>
      </c>
      <c r="E123" s="9" t="s">
        <v>1195</v>
      </c>
      <c r="F123" s="6" t="s">
        <v>936</v>
      </c>
      <c r="G123" s="11" t="s">
        <v>237</v>
      </c>
      <c r="H123" s="7" t="s">
        <v>1198</v>
      </c>
      <c r="I123" s="8">
        <f t="shared" si="14"/>
        <v>8571.4285714285688</v>
      </c>
      <c r="J123" s="8">
        <f t="shared" si="15"/>
        <v>8571.4285714285688</v>
      </c>
      <c r="K123" s="8"/>
      <c r="L123" s="8">
        <f t="shared" si="16"/>
        <v>1028.5714285714294</v>
      </c>
      <c r="M123" s="8">
        <f t="shared" si="17"/>
        <v>1028.5714285714294</v>
      </c>
      <c r="N123" s="13">
        <v>9599.9999999999982</v>
      </c>
      <c r="O123" s="234"/>
      <c r="P123" s="206"/>
      <c r="Q123" s="300" t="s">
        <v>1199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34</v>
      </c>
      <c r="C124" s="4"/>
      <c r="D124" s="10" t="s">
        <v>380</v>
      </c>
      <c r="E124" s="9" t="s">
        <v>381</v>
      </c>
      <c r="F124" s="6" t="s">
        <v>1080</v>
      </c>
      <c r="G124" s="11" t="s">
        <v>244</v>
      </c>
      <c r="H124" s="7" t="s">
        <v>1200</v>
      </c>
      <c r="I124" s="8">
        <f t="shared" si="14"/>
        <v>1517.8571428571427</v>
      </c>
      <c r="J124" s="8">
        <f t="shared" si="15"/>
        <v>1517.8571428571427</v>
      </c>
      <c r="K124" s="8"/>
      <c r="L124" s="8">
        <f t="shared" si="16"/>
        <v>182.14285714285734</v>
      </c>
      <c r="M124" s="8">
        <f t="shared" si="17"/>
        <v>182.14285714285734</v>
      </c>
      <c r="N124" s="13">
        <v>1700</v>
      </c>
      <c r="O124" s="234"/>
      <c r="P124" s="206"/>
      <c r="Q124" s="300" t="s">
        <v>1201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34</v>
      </c>
      <c r="C125" s="4"/>
      <c r="D125" s="10" t="s">
        <v>382</v>
      </c>
      <c r="E125" s="9" t="s">
        <v>383</v>
      </c>
      <c r="F125" s="6" t="s">
        <v>1202</v>
      </c>
      <c r="G125" s="11" t="s">
        <v>24</v>
      </c>
      <c r="H125" s="7" t="s">
        <v>1203</v>
      </c>
      <c r="I125" s="8">
        <f t="shared" si="14"/>
        <v>2928.5714285714284</v>
      </c>
      <c r="J125" s="8">
        <f t="shared" si="15"/>
        <v>2928.5714285714284</v>
      </c>
      <c r="K125" s="8"/>
      <c r="L125" s="8">
        <f t="shared" si="16"/>
        <v>351.42857142857156</v>
      </c>
      <c r="M125" s="8">
        <f t="shared" si="17"/>
        <v>351.42857142857156</v>
      </c>
      <c r="N125" s="13">
        <v>3280</v>
      </c>
      <c r="O125" s="234"/>
      <c r="P125" s="206"/>
      <c r="Q125" s="300" t="s">
        <v>1204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34</v>
      </c>
      <c r="C126" s="4"/>
      <c r="D126" s="10" t="s">
        <v>374</v>
      </c>
      <c r="E126" s="9" t="s">
        <v>375</v>
      </c>
      <c r="F126" s="6" t="s">
        <v>1205</v>
      </c>
      <c r="G126" s="11" t="s">
        <v>230</v>
      </c>
      <c r="H126" s="7" t="s">
        <v>1206</v>
      </c>
      <c r="I126" s="8">
        <f t="shared" si="14"/>
        <v>28325.892857142855</v>
      </c>
      <c r="J126" s="8">
        <f t="shared" si="15"/>
        <v>28325.892857142855</v>
      </c>
      <c r="K126" s="8"/>
      <c r="L126" s="8">
        <f t="shared" si="16"/>
        <v>3399.1071428571449</v>
      </c>
      <c r="M126" s="8">
        <f t="shared" si="17"/>
        <v>3399.1071428571449</v>
      </c>
      <c r="N126" s="13">
        <v>31725</v>
      </c>
      <c r="O126" s="234"/>
      <c r="P126" s="206"/>
      <c r="Q126" s="300" t="s">
        <v>1207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34</v>
      </c>
      <c r="C127" s="4"/>
      <c r="D127" s="10" t="s">
        <v>287</v>
      </c>
      <c r="E127" s="9" t="s">
        <v>288</v>
      </c>
      <c r="F127" s="6" t="s">
        <v>936</v>
      </c>
      <c r="G127" s="11" t="s">
        <v>244</v>
      </c>
      <c r="H127" s="7" t="s">
        <v>1208</v>
      </c>
      <c r="I127" s="8">
        <f t="shared" si="14"/>
        <v>1754.4642857142856</v>
      </c>
      <c r="J127" s="8">
        <f t="shared" si="15"/>
        <v>1754.4642857142856</v>
      </c>
      <c r="K127" s="8"/>
      <c r="L127" s="8">
        <f t="shared" si="16"/>
        <v>210.53571428571445</v>
      </c>
      <c r="M127" s="8">
        <f t="shared" si="17"/>
        <v>210.53571428571445</v>
      </c>
      <c r="N127" s="13">
        <v>1965</v>
      </c>
      <c r="O127" s="234"/>
      <c r="P127" s="206"/>
      <c r="Q127" s="300" t="s">
        <v>1209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34</v>
      </c>
      <c r="C128" s="4"/>
      <c r="D128" s="10" t="s">
        <v>374</v>
      </c>
      <c r="E128" s="9" t="s">
        <v>375</v>
      </c>
      <c r="F128" s="6" t="s">
        <v>952</v>
      </c>
      <c r="G128" s="11" t="s">
        <v>230</v>
      </c>
      <c r="H128" s="7" t="s">
        <v>1210</v>
      </c>
      <c r="I128" s="8">
        <f t="shared" ref="I128:I159" si="18">J128</f>
        <v>9604.4642857142844</v>
      </c>
      <c r="J128" s="8">
        <f t="shared" ref="J128:J158" si="19">IF(N128="", "", N128/1.12)</f>
        <v>9604.4642857142844</v>
      </c>
      <c r="K128" s="8"/>
      <c r="L128" s="8">
        <f t="shared" ref="L128:L159" si="20">M128</f>
        <v>1152.5357142857156</v>
      </c>
      <c r="M128" s="8">
        <f t="shared" ref="M128:M159" si="21">IF(N128="", "", N128 - J128)</f>
        <v>1152.5357142857156</v>
      </c>
      <c r="N128" s="13">
        <v>10757</v>
      </c>
      <c r="O128" s="234"/>
      <c r="P128" s="206"/>
      <c r="Q128" s="300" t="s">
        <v>1211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34</v>
      </c>
      <c r="C129" s="4"/>
      <c r="D129" s="10" t="s">
        <v>249</v>
      </c>
      <c r="E129" s="9" t="s">
        <v>250</v>
      </c>
      <c r="F129" s="6" t="s">
        <v>936</v>
      </c>
      <c r="G129" s="11" t="s">
        <v>24</v>
      </c>
      <c r="H129" s="7" t="s">
        <v>1212</v>
      </c>
      <c r="I129" s="8">
        <f t="shared" si="18"/>
        <v>4514.7946428571422</v>
      </c>
      <c r="J129" s="8">
        <f t="shared" si="19"/>
        <v>4514.7946428571422</v>
      </c>
      <c r="K129" s="8"/>
      <c r="L129" s="8">
        <f t="shared" si="20"/>
        <v>541.7753571428575</v>
      </c>
      <c r="M129" s="8">
        <f t="shared" si="21"/>
        <v>541.7753571428575</v>
      </c>
      <c r="N129" s="13">
        <v>5056.57</v>
      </c>
      <c r="O129" s="234"/>
      <c r="P129" s="206"/>
      <c r="Q129" s="300" t="s">
        <v>1213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34</v>
      </c>
      <c r="C130" s="4"/>
      <c r="D130" s="10" t="s">
        <v>385</v>
      </c>
      <c r="E130" s="9" t="s">
        <v>386</v>
      </c>
      <c r="F130" s="6" t="s">
        <v>1177</v>
      </c>
      <c r="G130" s="11" t="s">
        <v>24</v>
      </c>
      <c r="H130" s="7" t="s">
        <v>1214</v>
      </c>
      <c r="I130" s="8">
        <f t="shared" si="18"/>
        <v>1035.7142857142856</v>
      </c>
      <c r="J130" s="8">
        <f t="shared" si="19"/>
        <v>1035.7142857142856</v>
      </c>
      <c r="K130" s="8"/>
      <c r="L130" s="8">
        <f t="shared" si="20"/>
        <v>124.28571428571445</v>
      </c>
      <c r="M130" s="8">
        <f t="shared" si="21"/>
        <v>124.28571428571445</v>
      </c>
      <c r="N130" s="13">
        <v>1160</v>
      </c>
      <c r="O130" s="234"/>
      <c r="P130" s="206"/>
      <c r="Q130" s="300" t="s">
        <v>1215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34</v>
      </c>
      <c r="C131" s="4"/>
      <c r="D131" s="10" t="s">
        <v>366</v>
      </c>
      <c r="E131" s="9" t="s">
        <v>367</v>
      </c>
      <c r="F131" s="6" t="s">
        <v>936</v>
      </c>
      <c r="G131" s="11" t="s">
        <v>237</v>
      </c>
      <c r="H131" s="7" t="s">
        <v>1216</v>
      </c>
      <c r="I131" s="8">
        <f t="shared" si="18"/>
        <v>1178.5714285714278</v>
      </c>
      <c r="J131" s="8">
        <f t="shared" si="19"/>
        <v>1178.5714285714278</v>
      </c>
      <c r="K131" s="8"/>
      <c r="L131" s="8">
        <f t="shared" si="20"/>
        <v>141.42857142857133</v>
      </c>
      <c r="M131" s="8">
        <f t="shared" si="21"/>
        <v>141.42857142857133</v>
      </c>
      <c r="N131" s="13">
        <v>1319.9999999999991</v>
      </c>
      <c r="O131" s="234"/>
      <c r="P131" s="206"/>
      <c r="Q131" s="300" t="s">
        <v>1217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34</v>
      </c>
      <c r="C132" s="4"/>
      <c r="D132" s="10" t="s">
        <v>374</v>
      </c>
      <c r="E132" s="9" t="s">
        <v>375</v>
      </c>
      <c r="F132" s="6" t="s">
        <v>952</v>
      </c>
      <c r="G132" s="11" t="s">
        <v>230</v>
      </c>
      <c r="H132" s="7" t="s">
        <v>1218</v>
      </c>
      <c r="I132" s="8">
        <f t="shared" si="18"/>
        <v>1339.2857142857142</v>
      </c>
      <c r="J132" s="8">
        <f t="shared" si="19"/>
        <v>1339.2857142857142</v>
      </c>
      <c r="K132" s="8"/>
      <c r="L132" s="8">
        <f t="shared" si="20"/>
        <v>160.71428571428578</v>
      </c>
      <c r="M132" s="8">
        <f t="shared" si="21"/>
        <v>160.71428571428578</v>
      </c>
      <c r="N132" s="13">
        <v>1500</v>
      </c>
      <c r="O132" s="234"/>
      <c r="P132" s="206"/>
      <c r="Q132" s="300" t="s">
        <v>1219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34</v>
      </c>
      <c r="C133" s="4"/>
      <c r="D133" s="10" t="s">
        <v>247</v>
      </c>
      <c r="E133" s="9" t="s">
        <v>1176</v>
      </c>
      <c r="F133" s="6" t="s">
        <v>952</v>
      </c>
      <c r="G133" s="11" t="s">
        <v>237</v>
      </c>
      <c r="H133" s="7" t="s">
        <v>1220</v>
      </c>
      <c r="I133" s="8">
        <f t="shared" si="18"/>
        <v>1383.0357142857142</v>
      </c>
      <c r="J133" s="8">
        <f t="shared" si="19"/>
        <v>1383.0357142857142</v>
      </c>
      <c r="K133" s="8"/>
      <c r="L133" s="8">
        <f t="shared" si="20"/>
        <v>165.96428571428578</v>
      </c>
      <c r="M133" s="8">
        <f t="shared" si="21"/>
        <v>165.96428571428578</v>
      </c>
      <c r="N133" s="13">
        <v>1549</v>
      </c>
      <c r="O133" s="234"/>
      <c r="P133" s="206"/>
      <c r="Q133" s="300" t="s">
        <v>1221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34</v>
      </c>
      <c r="C134" s="4"/>
      <c r="D134" s="10" t="s">
        <v>380</v>
      </c>
      <c r="E134" s="9" t="s">
        <v>381</v>
      </c>
      <c r="F134" s="6" t="s">
        <v>1080</v>
      </c>
      <c r="G134" s="11" t="s">
        <v>244</v>
      </c>
      <c r="H134" s="7" t="s">
        <v>1222</v>
      </c>
      <c r="I134" s="8">
        <f t="shared" si="18"/>
        <v>1785.7142857142856</v>
      </c>
      <c r="J134" s="8">
        <f t="shared" si="19"/>
        <v>1785.7142857142856</v>
      </c>
      <c r="K134" s="8"/>
      <c r="L134" s="8">
        <f t="shared" si="20"/>
        <v>214.28571428571445</v>
      </c>
      <c r="M134" s="8">
        <f t="shared" si="21"/>
        <v>214.28571428571445</v>
      </c>
      <c r="N134" s="13">
        <v>2000</v>
      </c>
      <c r="O134" s="234"/>
      <c r="P134" s="206"/>
      <c r="Q134" s="300" t="s">
        <v>1223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34</v>
      </c>
      <c r="C135" s="4"/>
      <c r="D135" s="10" t="s">
        <v>387</v>
      </c>
      <c r="E135" s="9" t="s">
        <v>1224</v>
      </c>
      <c r="F135" s="6" t="s">
        <v>1225</v>
      </c>
      <c r="G135" s="11" t="s">
        <v>244</v>
      </c>
      <c r="H135" s="7" t="s">
        <v>1226</v>
      </c>
      <c r="I135" s="8">
        <f t="shared" si="18"/>
        <v>1339.2857142857142</v>
      </c>
      <c r="J135" s="8">
        <f t="shared" si="19"/>
        <v>1339.2857142857142</v>
      </c>
      <c r="K135" s="8"/>
      <c r="L135" s="8">
        <f t="shared" si="20"/>
        <v>160.71428571428578</v>
      </c>
      <c r="M135" s="8">
        <f t="shared" si="21"/>
        <v>160.71428571428578</v>
      </c>
      <c r="N135" s="13">
        <v>1500</v>
      </c>
      <c r="O135" s="234"/>
      <c r="P135" s="206"/>
      <c r="Q135" s="300" t="s">
        <v>1227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34</v>
      </c>
      <c r="C136" s="4"/>
      <c r="D136" s="10" t="s">
        <v>390</v>
      </c>
      <c r="E136" s="9" t="s">
        <v>1228</v>
      </c>
      <c r="F136" s="6" t="s">
        <v>261</v>
      </c>
      <c r="G136" s="11" t="s">
        <v>30</v>
      </c>
      <c r="H136" s="7" t="s">
        <v>1229</v>
      </c>
      <c r="I136" s="8">
        <f t="shared" si="18"/>
        <v>892.85714285714266</v>
      </c>
      <c r="J136" s="8">
        <f t="shared" si="19"/>
        <v>892.85714285714266</v>
      </c>
      <c r="K136" s="8"/>
      <c r="L136" s="8">
        <f t="shared" si="20"/>
        <v>107.14285714285722</v>
      </c>
      <c r="M136" s="8">
        <f t="shared" si="21"/>
        <v>107.14285714285722</v>
      </c>
      <c r="N136" s="13">
        <v>999.99999999999989</v>
      </c>
      <c r="O136" s="234"/>
      <c r="P136" s="206"/>
      <c r="Q136" s="300" t="s">
        <v>1230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34</v>
      </c>
      <c r="C137" s="4"/>
      <c r="D137" s="10" t="s">
        <v>392</v>
      </c>
      <c r="E137" s="9" t="s">
        <v>393</v>
      </c>
      <c r="F137" s="6" t="s">
        <v>1231</v>
      </c>
      <c r="G137" s="11" t="s">
        <v>244</v>
      </c>
      <c r="H137" s="7" t="s">
        <v>1232</v>
      </c>
      <c r="I137" s="8">
        <f t="shared" si="18"/>
        <v>1399.9999999999998</v>
      </c>
      <c r="J137" s="8">
        <f t="shared" si="19"/>
        <v>1399.9999999999998</v>
      </c>
      <c r="K137" s="8"/>
      <c r="L137" s="8">
        <f t="shared" si="20"/>
        <v>168.00000000000023</v>
      </c>
      <c r="M137" s="8">
        <f t="shared" si="21"/>
        <v>168.00000000000023</v>
      </c>
      <c r="N137" s="13">
        <v>1568</v>
      </c>
      <c r="O137" s="234"/>
      <c r="P137" s="206"/>
      <c r="Q137" s="300" t="s">
        <v>1233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34</v>
      </c>
      <c r="C138" s="4"/>
      <c r="D138" s="10" t="s">
        <v>245</v>
      </c>
      <c r="E138" s="9" t="s">
        <v>1234</v>
      </c>
      <c r="F138" s="6" t="s">
        <v>1235</v>
      </c>
      <c r="G138" s="11" t="s">
        <v>24</v>
      </c>
      <c r="H138" s="7" t="s">
        <v>1236</v>
      </c>
      <c r="I138" s="8">
        <f t="shared" si="18"/>
        <v>12602.348214285712</v>
      </c>
      <c r="J138" s="8">
        <f t="shared" si="19"/>
        <v>12602.348214285712</v>
      </c>
      <c r="K138" s="8"/>
      <c r="L138" s="8">
        <f t="shared" si="20"/>
        <v>1512.2817857142873</v>
      </c>
      <c r="M138" s="8">
        <f t="shared" si="21"/>
        <v>1512.2817857142873</v>
      </c>
      <c r="N138" s="13">
        <v>14114.63</v>
      </c>
      <c r="O138" s="234"/>
      <c r="P138" s="206"/>
      <c r="Q138" s="300" t="s">
        <v>1237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34</v>
      </c>
      <c r="C139" s="4"/>
      <c r="D139" s="10" t="s">
        <v>247</v>
      </c>
      <c r="E139" s="9" t="s">
        <v>1176</v>
      </c>
      <c r="F139" s="6" t="s">
        <v>936</v>
      </c>
      <c r="G139" s="11" t="s">
        <v>237</v>
      </c>
      <c r="H139" s="7" t="s">
        <v>1238</v>
      </c>
      <c r="I139" s="8">
        <f t="shared" si="18"/>
        <v>1141.0714285714278</v>
      </c>
      <c r="J139" s="8">
        <f t="shared" si="19"/>
        <v>1141.0714285714278</v>
      </c>
      <c r="K139" s="8"/>
      <c r="L139" s="8">
        <f t="shared" si="20"/>
        <v>136.92857142857133</v>
      </c>
      <c r="M139" s="8">
        <f t="shared" si="21"/>
        <v>136.92857142857133</v>
      </c>
      <c r="N139" s="13">
        <v>1277.9999999999991</v>
      </c>
      <c r="O139" s="234"/>
      <c r="P139" s="206"/>
      <c r="Q139" s="300" t="s">
        <v>1239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34</v>
      </c>
      <c r="C140" s="4"/>
      <c r="D140" s="10" t="s">
        <v>249</v>
      </c>
      <c r="E140" s="9" t="s">
        <v>397</v>
      </c>
      <c r="F140" s="6" t="s">
        <v>936</v>
      </c>
      <c r="G140" s="11" t="s">
        <v>24</v>
      </c>
      <c r="H140" s="7" t="s">
        <v>1240</v>
      </c>
      <c r="I140" s="8">
        <f t="shared" si="18"/>
        <v>6488.1071428571413</v>
      </c>
      <c r="J140" s="8">
        <f t="shared" si="19"/>
        <v>6488.1071428571413</v>
      </c>
      <c r="K140" s="8"/>
      <c r="L140" s="8">
        <f t="shared" si="20"/>
        <v>778.57285714285808</v>
      </c>
      <c r="M140" s="8">
        <f t="shared" si="21"/>
        <v>778.57285714285808</v>
      </c>
      <c r="N140" s="13">
        <v>7266.6799999999994</v>
      </c>
      <c r="O140" s="234"/>
      <c r="P140" s="206"/>
      <c r="Q140" s="300" t="s">
        <v>1241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34</v>
      </c>
      <c r="C141" s="4"/>
      <c r="D141" s="10" t="s">
        <v>271</v>
      </c>
      <c r="E141" s="9" t="s">
        <v>985</v>
      </c>
      <c r="F141" s="6" t="s">
        <v>936</v>
      </c>
      <c r="G141" s="11" t="s">
        <v>24</v>
      </c>
      <c r="H141" s="7" t="s">
        <v>1242</v>
      </c>
      <c r="I141" s="8">
        <f t="shared" si="18"/>
        <v>1684.8214285714275</v>
      </c>
      <c r="J141" s="8">
        <f t="shared" si="19"/>
        <v>1684.8214285714275</v>
      </c>
      <c r="K141" s="8"/>
      <c r="L141" s="8">
        <f t="shared" si="20"/>
        <v>202.17857142857156</v>
      </c>
      <c r="M141" s="8">
        <f t="shared" si="21"/>
        <v>202.17857142857156</v>
      </c>
      <c r="N141" s="13">
        <v>1886.9999999999991</v>
      </c>
      <c r="O141" s="234"/>
      <c r="P141" s="206"/>
      <c r="Q141" s="300" t="s">
        <v>1243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34</v>
      </c>
      <c r="C142" s="4"/>
      <c r="D142" s="10" t="s">
        <v>319</v>
      </c>
      <c r="E142" s="9" t="s">
        <v>320</v>
      </c>
      <c r="F142" s="6" t="s">
        <v>1065</v>
      </c>
      <c r="G142" s="11" t="s">
        <v>244</v>
      </c>
      <c r="H142" s="7" t="s">
        <v>1244</v>
      </c>
      <c r="I142" s="8">
        <f t="shared" si="18"/>
        <v>2627.5892857142849</v>
      </c>
      <c r="J142" s="8">
        <f t="shared" si="19"/>
        <v>2627.5892857142849</v>
      </c>
      <c r="K142" s="8"/>
      <c r="L142" s="8">
        <f t="shared" si="20"/>
        <v>315.31071428571431</v>
      </c>
      <c r="M142" s="8">
        <f t="shared" si="21"/>
        <v>315.31071428571431</v>
      </c>
      <c r="N142" s="13">
        <v>2942.8999999999992</v>
      </c>
      <c r="O142" s="234"/>
      <c r="P142" s="206"/>
      <c r="Q142" s="300" t="s">
        <v>1245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34</v>
      </c>
      <c r="C143" s="4"/>
      <c r="D143" s="10" t="s">
        <v>398</v>
      </c>
      <c r="E143" s="9" t="s">
        <v>1246</v>
      </c>
      <c r="F143" s="6" t="s">
        <v>936</v>
      </c>
      <c r="G143" s="11" t="s">
        <v>30</v>
      </c>
      <c r="H143" s="7" t="s">
        <v>1247</v>
      </c>
      <c r="I143" s="8">
        <f t="shared" si="18"/>
        <v>4446.4285714285697</v>
      </c>
      <c r="J143" s="8">
        <f t="shared" si="19"/>
        <v>4446.4285714285697</v>
      </c>
      <c r="K143" s="8"/>
      <c r="L143" s="8">
        <f t="shared" si="20"/>
        <v>533.57142857142935</v>
      </c>
      <c r="M143" s="8">
        <f t="shared" si="21"/>
        <v>533.57142857142935</v>
      </c>
      <c r="N143" s="13">
        <v>4979.9999999999991</v>
      </c>
      <c r="O143" s="234"/>
      <c r="P143" s="206"/>
      <c r="Q143" s="300" t="s">
        <v>1248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34</v>
      </c>
      <c r="C144" s="4"/>
      <c r="D144" s="10" t="s">
        <v>271</v>
      </c>
      <c r="E144" s="9" t="s">
        <v>985</v>
      </c>
      <c r="F144" s="6" t="s">
        <v>936</v>
      </c>
      <c r="G144" s="11" t="s">
        <v>24</v>
      </c>
      <c r="H144" s="7" t="s">
        <v>1249</v>
      </c>
      <c r="I144" s="8">
        <f t="shared" si="18"/>
        <v>1013.6160714285713</v>
      </c>
      <c r="J144" s="8">
        <f t="shared" si="19"/>
        <v>1013.6160714285713</v>
      </c>
      <c r="K144" s="8"/>
      <c r="L144" s="8">
        <f t="shared" si="20"/>
        <v>121.63392857142867</v>
      </c>
      <c r="M144" s="8">
        <f t="shared" si="21"/>
        <v>121.63392857142867</v>
      </c>
      <c r="N144" s="13">
        <v>1135.25</v>
      </c>
      <c r="O144" s="234"/>
      <c r="P144" s="206"/>
      <c r="Q144" s="300" t="s">
        <v>1250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34</v>
      </c>
      <c r="C145" s="4"/>
      <c r="D145" s="10" t="s">
        <v>400</v>
      </c>
      <c r="E145" s="9" t="s">
        <v>401</v>
      </c>
      <c r="F145" s="6" t="s">
        <v>952</v>
      </c>
      <c r="G145" s="11" t="s">
        <v>30</v>
      </c>
      <c r="H145" s="7" t="s">
        <v>1251</v>
      </c>
      <c r="I145" s="8">
        <f t="shared" si="18"/>
        <v>8696.4285714285688</v>
      </c>
      <c r="J145" s="8">
        <f t="shared" si="19"/>
        <v>8696.4285714285688</v>
      </c>
      <c r="K145" s="8"/>
      <c r="L145" s="8">
        <f t="shared" si="20"/>
        <v>1043.5714285714294</v>
      </c>
      <c r="M145" s="8">
        <f t="shared" si="21"/>
        <v>1043.5714285714294</v>
      </c>
      <c r="N145" s="13">
        <v>9739.9999999999982</v>
      </c>
      <c r="O145" s="234"/>
      <c r="P145" s="206"/>
      <c r="Q145" s="300" t="s">
        <v>1252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34</v>
      </c>
      <c r="C146" s="4"/>
      <c r="D146" s="10" t="s">
        <v>400</v>
      </c>
      <c r="E146" s="9" t="s">
        <v>401</v>
      </c>
      <c r="F146" s="6" t="s">
        <v>952</v>
      </c>
      <c r="G146" s="11" t="s">
        <v>30</v>
      </c>
      <c r="H146" s="7" t="s">
        <v>1253</v>
      </c>
      <c r="I146" s="8">
        <f t="shared" si="18"/>
        <v>8473.2142857142826</v>
      </c>
      <c r="J146" s="8">
        <f t="shared" si="19"/>
        <v>8473.2142857142826</v>
      </c>
      <c r="K146" s="8"/>
      <c r="L146" s="8">
        <f t="shared" si="20"/>
        <v>1016.7857142857156</v>
      </c>
      <c r="M146" s="8">
        <f t="shared" si="21"/>
        <v>1016.7857142857156</v>
      </c>
      <c r="N146" s="13">
        <v>9489.9999999999982</v>
      </c>
      <c r="O146" s="234"/>
      <c r="P146" s="206"/>
      <c r="Q146" s="300" t="s">
        <v>1254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34</v>
      </c>
      <c r="C147" s="4"/>
      <c r="D147" s="10" t="s">
        <v>400</v>
      </c>
      <c r="E147" s="9" t="s">
        <v>401</v>
      </c>
      <c r="F147" s="6" t="s">
        <v>952</v>
      </c>
      <c r="G147" s="11" t="s">
        <v>30</v>
      </c>
      <c r="H147" s="7" t="s">
        <v>1255</v>
      </c>
      <c r="I147" s="8">
        <f t="shared" si="18"/>
        <v>8126.7857142857138</v>
      </c>
      <c r="J147" s="8">
        <f t="shared" si="19"/>
        <v>8126.7857142857138</v>
      </c>
      <c r="K147" s="8"/>
      <c r="L147" s="8">
        <f t="shared" si="20"/>
        <v>975.21428571428623</v>
      </c>
      <c r="M147" s="8">
        <f t="shared" si="21"/>
        <v>975.21428571428623</v>
      </c>
      <c r="N147" s="13">
        <v>9102</v>
      </c>
      <c r="O147" s="234"/>
      <c r="P147" s="206"/>
      <c r="Q147" s="300" t="s">
        <v>1256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34</v>
      </c>
      <c r="C148" s="4"/>
      <c r="D148" s="10" t="s">
        <v>400</v>
      </c>
      <c r="E148" s="9" t="s">
        <v>401</v>
      </c>
      <c r="F148" s="6" t="s">
        <v>952</v>
      </c>
      <c r="G148" s="11" t="s">
        <v>30</v>
      </c>
      <c r="H148" s="7" t="s">
        <v>1257</v>
      </c>
      <c r="I148" s="8">
        <f t="shared" si="18"/>
        <v>5357.895833333343</v>
      </c>
      <c r="J148" s="8">
        <f t="shared" si="19"/>
        <v>5357.895833333343</v>
      </c>
      <c r="K148" s="8"/>
      <c r="L148" s="8">
        <f t="shared" si="20"/>
        <v>642.94750000000204</v>
      </c>
      <c r="M148" s="8">
        <f t="shared" si="21"/>
        <v>642.94750000000204</v>
      </c>
      <c r="N148" s="13">
        <v>6000.8433333333451</v>
      </c>
      <c r="O148" s="234"/>
      <c r="P148" s="206"/>
      <c r="Q148" s="300" t="s">
        <v>1258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34</v>
      </c>
      <c r="C149" s="4"/>
      <c r="D149" s="10" t="s">
        <v>317</v>
      </c>
      <c r="E149" s="9" t="s">
        <v>402</v>
      </c>
      <c r="F149" s="6" t="s">
        <v>952</v>
      </c>
      <c r="G149" s="11" t="s">
        <v>230</v>
      </c>
      <c r="H149" s="7" t="s">
        <v>1259</v>
      </c>
      <c r="I149" s="8">
        <f t="shared" si="18"/>
        <v>6160.7142857142853</v>
      </c>
      <c r="J149" s="8">
        <f t="shared" si="19"/>
        <v>6160.7142857142853</v>
      </c>
      <c r="K149" s="8"/>
      <c r="L149" s="8">
        <f t="shared" si="20"/>
        <v>739.28571428571468</v>
      </c>
      <c r="M149" s="8">
        <f t="shared" si="21"/>
        <v>739.28571428571468</v>
      </c>
      <c r="N149" s="13">
        <v>6900</v>
      </c>
      <c r="O149" s="234"/>
      <c r="P149" s="206"/>
      <c r="Q149" s="300" t="s">
        <v>1260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34</v>
      </c>
      <c r="C150" s="4"/>
      <c r="D150" s="10" t="s">
        <v>403</v>
      </c>
      <c r="E150" s="9" t="s">
        <v>404</v>
      </c>
      <c r="F150" s="6" t="s">
        <v>1261</v>
      </c>
      <c r="G150" s="11" t="s">
        <v>230</v>
      </c>
      <c r="H150" s="7" t="s">
        <v>1262</v>
      </c>
      <c r="I150" s="8">
        <f t="shared" si="18"/>
        <v>3214.2857142857138</v>
      </c>
      <c r="J150" s="8">
        <f t="shared" si="19"/>
        <v>3214.2857142857138</v>
      </c>
      <c r="K150" s="8"/>
      <c r="L150" s="8">
        <f t="shared" si="20"/>
        <v>385.71428571428623</v>
      </c>
      <c r="M150" s="8">
        <f t="shared" si="21"/>
        <v>385.71428571428623</v>
      </c>
      <c r="N150" s="13">
        <v>3600</v>
      </c>
      <c r="O150" s="234"/>
      <c r="P150" s="206"/>
      <c r="Q150" s="300" t="s">
        <v>1263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34</v>
      </c>
      <c r="C151" s="4"/>
      <c r="D151" s="10" t="s">
        <v>406</v>
      </c>
      <c r="E151" s="9" t="s">
        <v>407</v>
      </c>
      <c r="F151" s="6" t="s">
        <v>1261</v>
      </c>
      <c r="G151" s="11" t="s">
        <v>230</v>
      </c>
      <c r="H151" s="7" t="s">
        <v>1264</v>
      </c>
      <c r="I151" s="8">
        <f t="shared" si="18"/>
        <v>3214.2857142857138</v>
      </c>
      <c r="J151" s="8">
        <f t="shared" si="19"/>
        <v>3214.2857142857138</v>
      </c>
      <c r="K151" s="8"/>
      <c r="L151" s="8">
        <f t="shared" si="20"/>
        <v>385.71428571428623</v>
      </c>
      <c r="M151" s="8">
        <f t="shared" si="21"/>
        <v>385.71428571428623</v>
      </c>
      <c r="N151" s="13">
        <v>3600</v>
      </c>
      <c r="O151" s="234"/>
      <c r="P151" s="206"/>
      <c r="Q151" s="300" t="s">
        <v>1265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34</v>
      </c>
      <c r="C152" s="4"/>
      <c r="D152" s="10" t="s">
        <v>408</v>
      </c>
      <c r="E152" s="9" t="s">
        <v>409</v>
      </c>
      <c r="F152" s="6" t="s">
        <v>1261</v>
      </c>
      <c r="G152" s="11" t="s">
        <v>170</v>
      </c>
      <c r="H152" s="7" t="s">
        <v>1266</v>
      </c>
      <c r="I152" s="8">
        <f t="shared" si="18"/>
        <v>2232.1428571428569</v>
      </c>
      <c r="J152" s="8">
        <f t="shared" si="19"/>
        <v>2232.1428571428569</v>
      </c>
      <c r="K152" s="8"/>
      <c r="L152" s="8">
        <f t="shared" si="20"/>
        <v>267.85714285714312</v>
      </c>
      <c r="M152" s="8">
        <f t="shared" si="21"/>
        <v>267.85714285714312</v>
      </c>
      <c r="N152" s="13">
        <v>2500</v>
      </c>
      <c r="O152" s="234"/>
      <c r="P152" s="206"/>
      <c r="Q152" s="300" t="s">
        <v>1267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34</v>
      </c>
      <c r="C153" s="4"/>
      <c r="D153" s="10" t="s">
        <v>410</v>
      </c>
      <c r="E153" s="9" t="s">
        <v>411</v>
      </c>
      <c r="F153" s="6" t="s">
        <v>1268</v>
      </c>
      <c r="G153" s="11" t="s">
        <v>230</v>
      </c>
      <c r="H153" s="7" t="s">
        <v>1269</v>
      </c>
      <c r="I153" s="8">
        <f t="shared" si="18"/>
        <v>8241.0714285714257</v>
      </c>
      <c r="J153" s="8">
        <f t="shared" si="19"/>
        <v>8241.0714285714257</v>
      </c>
      <c r="K153" s="8"/>
      <c r="L153" s="8">
        <f t="shared" si="20"/>
        <v>988.92857142857247</v>
      </c>
      <c r="M153" s="8">
        <f t="shared" si="21"/>
        <v>988.92857142857247</v>
      </c>
      <c r="N153" s="13">
        <v>9229.9999999999982</v>
      </c>
      <c r="O153" s="234"/>
      <c r="P153" s="206"/>
      <c r="Q153" s="300" t="s">
        <v>1270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34</v>
      </c>
      <c r="C154" s="4"/>
      <c r="D154" s="10" t="s">
        <v>413</v>
      </c>
      <c r="E154" s="9" t="s">
        <v>414</v>
      </c>
      <c r="F154" s="6" t="s">
        <v>1271</v>
      </c>
      <c r="G154" s="11" t="s">
        <v>30</v>
      </c>
      <c r="H154" s="7" t="s">
        <v>1272</v>
      </c>
      <c r="I154" s="8">
        <f t="shared" si="18"/>
        <v>7803.5714285714275</v>
      </c>
      <c r="J154" s="8">
        <f t="shared" si="19"/>
        <v>7803.5714285714275</v>
      </c>
      <c r="K154" s="8"/>
      <c r="L154" s="8">
        <f t="shared" si="20"/>
        <v>936.42857142857247</v>
      </c>
      <c r="M154" s="8">
        <f t="shared" si="21"/>
        <v>936.42857142857247</v>
      </c>
      <c r="N154" s="13">
        <v>8740</v>
      </c>
      <c r="O154" s="234"/>
      <c r="P154" s="206"/>
      <c r="Q154" s="300" t="s">
        <v>1273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34</v>
      </c>
      <c r="C155" s="4"/>
      <c r="D155" s="10" t="s">
        <v>413</v>
      </c>
      <c r="E155" s="9" t="s">
        <v>414</v>
      </c>
      <c r="F155" s="6" t="s">
        <v>1271</v>
      </c>
      <c r="G155" s="11" t="s">
        <v>30</v>
      </c>
      <c r="H155" s="7" t="s">
        <v>1274</v>
      </c>
      <c r="I155" s="8">
        <f t="shared" si="18"/>
        <v>3227.6785714285711</v>
      </c>
      <c r="J155" s="8">
        <f t="shared" si="19"/>
        <v>3227.6785714285711</v>
      </c>
      <c r="K155" s="8"/>
      <c r="L155" s="8">
        <f t="shared" si="20"/>
        <v>387.3214285714289</v>
      </c>
      <c r="M155" s="8">
        <f t="shared" si="21"/>
        <v>387.3214285714289</v>
      </c>
      <c r="N155" s="13">
        <v>3615</v>
      </c>
      <c r="O155" s="234"/>
      <c r="P155" s="206"/>
      <c r="Q155" s="300" t="s">
        <v>1275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34</v>
      </c>
      <c r="C156" s="4"/>
      <c r="D156" s="10" t="s">
        <v>413</v>
      </c>
      <c r="E156" s="9" t="s">
        <v>414</v>
      </c>
      <c r="F156" s="6" t="s">
        <v>1271</v>
      </c>
      <c r="G156" s="11" t="s">
        <v>30</v>
      </c>
      <c r="H156" s="7" t="s">
        <v>1276</v>
      </c>
      <c r="I156" s="8">
        <f t="shared" si="18"/>
        <v>2580.3571428571427</v>
      </c>
      <c r="J156" s="8">
        <f t="shared" si="19"/>
        <v>2580.3571428571427</v>
      </c>
      <c r="K156" s="8"/>
      <c r="L156" s="8">
        <f t="shared" si="20"/>
        <v>309.64285714285734</v>
      </c>
      <c r="M156" s="8">
        <f t="shared" si="21"/>
        <v>309.64285714285734</v>
      </c>
      <c r="N156" s="13">
        <v>2890</v>
      </c>
      <c r="O156" s="234"/>
      <c r="P156" s="206"/>
      <c r="Q156" s="300" t="s">
        <v>1277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34</v>
      </c>
      <c r="C157" s="257"/>
      <c r="D157" s="342" t="s">
        <v>413</v>
      </c>
      <c r="E157" s="256" t="s">
        <v>414</v>
      </c>
      <c r="F157" s="343" t="s">
        <v>1271</v>
      </c>
      <c r="G157" s="344" t="s">
        <v>30</v>
      </c>
      <c r="H157" s="250" t="s">
        <v>1278</v>
      </c>
      <c r="I157" s="255">
        <f t="shared" si="18"/>
        <v>2142.8571428571427</v>
      </c>
      <c r="J157" s="255">
        <f t="shared" si="19"/>
        <v>2142.8571428571427</v>
      </c>
      <c r="K157" s="255"/>
      <c r="L157" s="255">
        <f t="shared" si="20"/>
        <v>257.14285714285734</v>
      </c>
      <c r="M157" s="255">
        <f t="shared" si="21"/>
        <v>257.14285714285734</v>
      </c>
      <c r="N157" s="254">
        <v>2400</v>
      </c>
      <c r="O157" s="234"/>
      <c r="P157" s="206"/>
      <c r="Q157" s="300" t="s">
        <v>1279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34</v>
      </c>
      <c r="C158" s="347"/>
      <c r="D158" s="348" t="s">
        <v>413</v>
      </c>
      <c r="E158" s="349" t="s">
        <v>414</v>
      </c>
      <c r="F158" s="350" t="s">
        <v>1271</v>
      </c>
      <c r="G158" s="351" t="s">
        <v>30</v>
      </c>
      <c r="H158" s="352" t="s">
        <v>1280</v>
      </c>
      <c r="I158" s="353">
        <f t="shared" si="18"/>
        <v>2040.1785714285713</v>
      </c>
      <c r="J158" s="353">
        <f t="shared" si="19"/>
        <v>2040.1785714285713</v>
      </c>
      <c r="K158" s="353"/>
      <c r="L158" s="353">
        <f t="shared" si="20"/>
        <v>244.82142857142867</v>
      </c>
      <c r="M158" s="353">
        <f t="shared" si="21"/>
        <v>244.82142857142867</v>
      </c>
      <c r="N158" s="354">
        <v>2285</v>
      </c>
      <c r="O158" s="234"/>
      <c r="P158" s="206"/>
      <c r="Q158" s="300" t="s">
        <v>1281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34</v>
      </c>
      <c r="C161" s="4">
        <v>28</v>
      </c>
      <c r="D161" s="208" t="s">
        <v>33</v>
      </c>
      <c r="E161" s="209"/>
      <c r="F161" s="214"/>
      <c r="G161" s="215"/>
      <c r="H161" s="223"/>
      <c r="I161" s="213">
        <f>J161</f>
        <v>237244.83333333328</v>
      </c>
      <c r="J161" s="213">
        <f>SUM(J96:J158)</f>
        <v>237244.83333333328</v>
      </c>
      <c r="K161" s="213">
        <f>SUM(K96:K158)</f>
        <v>0</v>
      </c>
      <c r="L161" s="339">
        <f>M161</f>
        <v>28469.380000000026</v>
      </c>
      <c r="M161" s="213">
        <f>SUM(M96:M158)</f>
        <v>28469.380000000026</v>
      </c>
      <c r="N161" s="216">
        <f>SUM(N96:N158)</f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35</v>
      </c>
      <c r="C163" s="4"/>
      <c r="D163" s="10" t="s">
        <v>416</v>
      </c>
      <c r="E163" s="9" t="s">
        <v>417</v>
      </c>
      <c r="F163" s="6" t="s">
        <v>1282</v>
      </c>
      <c r="G163" s="11" t="s">
        <v>24</v>
      </c>
      <c r="H163" s="7" t="s">
        <v>1283</v>
      </c>
      <c r="I163" s="8">
        <f t="shared" ref="I163:I190" si="22">J163</f>
        <v>2419.6428571428569</v>
      </c>
      <c r="J163" s="8">
        <f t="shared" ref="J163:J183" si="23">IF(N163="", "", N163/1.12)</f>
        <v>2419.6428571428569</v>
      </c>
      <c r="K163" s="8"/>
      <c r="L163" s="8">
        <f t="shared" ref="L163:L190" si="24">M163</f>
        <v>290.35714285714312</v>
      </c>
      <c r="M163" s="8">
        <f t="shared" ref="M163:M183" si="25">IF(N163="", "", N163 - J163)</f>
        <v>290.35714285714312</v>
      </c>
      <c r="N163" s="13">
        <v>2710</v>
      </c>
      <c r="O163" s="234"/>
      <c r="P163" s="206"/>
      <c r="Q163" s="300" t="s">
        <v>1284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35</v>
      </c>
      <c r="C164" s="4"/>
      <c r="D164" s="10" t="s">
        <v>241</v>
      </c>
      <c r="E164" s="9" t="s">
        <v>242</v>
      </c>
      <c r="F164" s="6" t="s">
        <v>243</v>
      </c>
      <c r="G164" s="11" t="s">
        <v>244</v>
      </c>
      <c r="H164" s="7" t="s">
        <v>1285</v>
      </c>
      <c r="I164" s="8">
        <f t="shared" si="22"/>
        <v>2678.5714285714284</v>
      </c>
      <c r="J164" s="8">
        <f t="shared" si="23"/>
        <v>2678.5714285714284</v>
      </c>
      <c r="K164" s="8"/>
      <c r="L164" s="8">
        <f t="shared" si="24"/>
        <v>321.42857142857156</v>
      </c>
      <c r="M164" s="8">
        <f t="shared" si="25"/>
        <v>321.42857142857156</v>
      </c>
      <c r="N164" s="13">
        <v>3000</v>
      </c>
      <c r="O164" s="234"/>
      <c r="P164" s="206"/>
      <c r="Q164" s="300" t="s">
        <v>1286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35</v>
      </c>
      <c r="C165" s="4"/>
      <c r="D165" s="10" t="s">
        <v>241</v>
      </c>
      <c r="E165" s="9" t="s">
        <v>242</v>
      </c>
      <c r="F165" s="6" t="s">
        <v>243</v>
      </c>
      <c r="G165" s="11" t="s">
        <v>244</v>
      </c>
      <c r="H165" s="7" t="s">
        <v>1287</v>
      </c>
      <c r="I165" s="8">
        <f t="shared" si="22"/>
        <v>2678.5714285714284</v>
      </c>
      <c r="J165" s="8">
        <f t="shared" si="23"/>
        <v>2678.5714285714284</v>
      </c>
      <c r="K165" s="8"/>
      <c r="L165" s="8">
        <f t="shared" si="24"/>
        <v>321.42857142857156</v>
      </c>
      <c r="M165" s="8">
        <f t="shared" si="25"/>
        <v>321.42857142857156</v>
      </c>
      <c r="N165" s="13">
        <v>3000</v>
      </c>
      <c r="O165" s="234"/>
      <c r="P165" s="206"/>
      <c r="Q165" s="300" t="s">
        <v>1288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35</v>
      </c>
      <c r="C166" s="4"/>
      <c r="D166" s="10" t="s">
        <v>241</v>
      </c>
      <c r="E166" s="9" t="s">
        <v>242</v>
      </c>
      <c r="F166" s="6" t="s">
        <v>243</v>
      </c>
      <c r="G166" s="11" t="s">
        <v>244</v>
      </c>
      <c r="H166" s="7" t="s">
        <v>1289</v>
      </c>
      <c r="I166" s="8">
        <f t="shared" si="22"/>
        <v>2678.5714285714284</v>
      </c>
      <c r="J166" s="8">
        <f t="shared" si="23"/>
        <v>2678.5714285714284</v>
      </c>
      <c r="K166" s="8"/>
      <c r="L166" s="8">
        <f t="shared" si="24"/>
        <v>321.42857142857156</v>
      </c>
      <c r="M166" s="8">
        <f t="shared" si="25"/>
        <v>321.42857142857156</v>
      </c>
      <c r="N166" s="13">
        <v>3000</v>
      </c>
      <c r="O166" s="234"/>
      <c r="P166" s="206"/>
      <c r="Q166" s="306" t="s">
        <v>1290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35</v>
      </c>
      <c r="C167" s="4"/>
      <c r="D167" s="10" t="s">
        <v>241</v>
      </c>
      <c r="E167" s="9" t="s">
        <v>242</v>
      </c>
      <c r="F167" s="6" t="s">
        <v>243</v>
      </c>
      <c r="G167" s="11" t="s">
        <v>244</v>
      </c>
      <c r="H167" s="7" t="s">
        <v>1291</v>
      </c>
      <c r="I167" s="8">
        <f t="shared" si="22"/>
        <v>2678.5714285714284</v>
      </c>
      <c r="J167" s="8">
        <f t="shared" si="23"/>
        <v>2678.5714285714284</v>
      </c>
      <c r="K167" s="8"/>
      <c r="L167" s="8">
        <f t="shared" si="24"/>
        <v>321.42857142857156</v>
      </c>
      <c r="M167" s="8">
        <f t="shared" si="25"/>
        <v>321.42857142857156</v>
      </c>
      <c r="N167" s="13">
        <v>3000</v>
      </c>
      <c r="O167" s="234"/>
      <c r="P167" s="206"/>
      <c r="Q167" s="307" t="s">
        <v>1292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35</v>
      </c>
      <c r="C168" s="4"/>
      <c r="D168" s="10" t="s">
        <v>241</v>
      </c>
      <c r="E168" s="9" t="s">
        <v>242</v>
      </c>
      <c r="F168" s="6" t="s">
        <v>243</v>
      </c>
      <c r="G168" s="11" t="s">
        <v>244</v>
      </c>
      <c r="H168" s="7" t="s">
        <v>1293</v>
      </c>
      <c r="I168" s="8">
        <f t="shared" si="22"/>
        <v>2678.5714285714284</v>
      </c>
      <c r="J168" s="8">
        <f t="shared" si="23"/>
        <v>2678.5714285714284</v>
      </c>
      <c r="K168" s="8"/>
      <c r="L168" s="8">
        <f t="shared" si="24"/>
        <v>321.42857142857156</v>
      </c>
      <c r="M168" s="8">
        <f t="shared" si="25"/>
        <v>321.42857142857156</v>
      </c>
      <c r="N168" s="13">
        <v>3000</v>
      </c>
      <c r="O168" s="234"/>
      <c r="P168" s="206"/>
      <c r="Q168" s="300" t="s">
        <v>1294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35</v>
      </c>
      <c r="C169" s="4"/>
      <c r="D169" s="10" t="s">
        <v>241</v>
      </c>
      <c r="E169" s="9" t="s">
        <v>242</v>
      </c>
      <c r="F169" s="6" t="s">
        <v>243</v>
      </c>
      <c r="G169" s="11" t="s">
        <v>244</v>
      </c>
      <c r="H169" s="7" t="s">
        <v>1295</v>
      </c>
      <c r="I169" s="8">
        <f t="shared" si="22"/>
        <v>2678.5714285714284</v>
      </c>
      <c r="J169" s="8">
        <f t="shared" si="23"/>
        <v>2678.5714285714284</v>
      </c>
      <c r="K169" s="8"/>
      <c r="L169" s="8">
        <f t="shared" si="24"/>
        <v>321.42857142857156</v>
      </c>
      <c r="M169" s="8">
        <f t="shared" si="25"/>
        <v>321.42857142857156</v>
      </c>
      <c r="N169" s="13">
        <v>3000</v>
      </c>
      <c r="O169" s="234"/>
      <c r="P169" s="206"/>
      <c r="Q169" s="300" t="s">
        <v>1296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35</v>
      </c>
      <c r="C170" s="4"/>
      <c r="D170" s="10" t="s">
        <v>241</v>
      </c>
      <c r="E170" s="9" t="s">
        <v>242</v>
      </c>
      <c r="F170" s="6" t="s">
        <v>243</v>
      </c>
      <c r="G170" s="11" t="s">
        <v>244</v>
      </c>
      <c r="H170" s="7" t="s">
        <v>1297</v>
      </c>
      <c r="I170" s="8">
        <f t="shared" si="22"/>
        <v>2678.5714285714284</v>
      </c>
      <c r="J170" s="8">
        <f t="shared" si="23"/>
        <v>2678.5714285714284</v>
      </c>
      <c r="K170" s="8"/>
      <c r="L170" s="8">
        <f t="shared" si="24"/>
        <v>321.42857142857156</v>
      </c>
      <c r="M170" s="8">
        <f t="shared" si="25"/>
        <v>321.42857142857156</v>
      </c>
      <c r="N170" s="13">
        <v>3000</v>
      </c>
      <c r="O170" s="234"/>
      <c r="P170" s="206"/>
      <c r="Q170" s="300" t="s">
        <v>1298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35</v>
      </c>
      <c r="C171" s="4"/>
      <c r="D171" s="10" t="s">
        <v>418</v>
      </c>
      <c r="E171" s="9" t="s">
        <v>1299</v>
      </c>
      <c r="F171" s="6" t="s">
        <v>1300</v>
      </c>
      <c r="G171" s="11" t="s">
        <v>158</v>
      </c>
      <c r="H171" s="7" t="s">
        <v>1301</v>
      </c>
      <c r="I171" s="8">
        <f t="shared" si="22"/>
        <v>0</v>
      </c>
      <c r="J171" s="8">
        <f t="shared" si="23"/>
        <v>0</v>
      </c>
      <c r="K171" s="8"/>
      <c r="L171" s="8">
        <f t="shared" si="24"/>
        <v>0</v>
      </c>
      <c r="M171" s="8">
        <f t="shared" si="25"/>
        <v>0</v>
      </c>
      <c r="N171" s="13">
        <v>0</v>
      </c>
      <c r="O171" s="234"/>
      <c r="P171" s="206"/>
      <c r="Q171" s="300" t="s">
        <v>1302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35</v>
      </c>
      <c r="C172" s="4"/>
      <c r="D172" s="10" t="s">
        <v>307</v>
      </c>
      <c r="E172" s="9" t="s">
        <v>421</v>
      </c>
      <c r="F172" s="6" t="s">
        <v>1039</v>
      </c>
      <c r="G172" s="11" t="s">
        <v>230</v>
      </c>
      <c r="H172" s="7" t="s">
        <v>1303</v>
      </c>
      <c r="I172" s="8">
        <f t="shared" si="22"/>
        <v>2566.9642857142849</v>
      </c>
      <c r="J172" s="8">
        <f t="shared" si="23"/>
        <v>2566.9642857142849</v>
      </c>
      <c r="K172" s="8"/>
      <c r="L172" s="8">
        <f t="shared" si="24"/>
        <v>308.03571428571422</v>
      </c>
      <c r="M172" s="8">
        <f t="shared" si="25"/>
        <v>308.03571428571422</v>
      </c>
      <c r="N172" s="13">
        <v>2874.9999999999991</v>
      </c>
      <c r="O172" s="234"/>
      <c r="P172" s="206"/>
      <c r="Q172" s="300" t="s">
        <v>1304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35</v>
      </c>
      <c r="C173" s="4"/>
      <c r="D173" s="10" t="s">
        <v>422</v>
      </c>
      <c r="E173" s="9" t="s">
        <v>423</v>
      </c>
      <c r="F173" s="6" t="s">
        <v>1305</v>
      </c>
      <c r="G173" s="11" t="s">
        <v>230</v>
      </c>
      <c r="H173" s="7" t="s">
        <v>1306</v>
      </c>
      <c r="I173" s="8">
        <f t="shared" si="22"/>
        <v>4285.7142857142853</v>
      </c>
      <c r="J173" s="8">
        <f t="shared" si="23"/>
        <v>4285.7142857142853</v>
      </c>
      <c r="K173" s="8"/>
      <c r="L173" s="8">
        <f t="shared" si="24"/>
        <v>514.28571428571468</v>
      </c>
      <c r="M173" s="8">
        <f t="shared" si="25"/>
        <v>514.28571428571468</v>
      </c>
      <c r="N173" s="13">
        <v>4800</v>
      </c>
      <c r="O173" s="234"/>
      <c r="P173" s="206"/>
      <c r="Q173" s="300" t="s">
        <v>1307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35</v>
      </c>
      <c r="C174" s="4"/>
      <c r="D174" s="10" t="s">
        <v>422</v>
      </c>
      <c r="E174" s="9" t="s">
        <v>423</v>
      </c>
      <c r="F174" s="6" t="s">
        <v>1305</v>
      </c>
      <c r="G174" s="11" t="s">
        <v>230</v>
      </c>
      <c r="H174" s="7" t="s">
        <v>1308</v>
      </c>
      <c r="I174" s="8">
        <f t="shared" si="22"/>
        <v>4285.7142857142853</v>
      </c>
      <c r="J174" s="8">
        <f t="shared" si="23"/>
        <v>4285.7142857142853</v>
      </c>
      <c r="K174" s="8"/>
      <c r="L174" s="8">
        <f t="shared" si="24"/>
        <v>514.28571428571468</v>
      </c>
      <c r="M174" s="8">
        <f t="shared" si="25"/>
        <v>514.28571428571468</v>
      </c>
      <c r="N174" s="13">
        <v>4800</v>
      </c>
      <c r="O174" s="234"/>
      <c r="P174" s="206"/>
      <c r="Q174" s="300" t="s">
        <v>1309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35</v>
      </c>
      <c r="C175" s="4"/>
      <c r="D175" s="10" t="s">
        <v>413</v>
      </c>
      <c r="E175" s="9" t="s">
        <v>1310</v>
      </c>
      <c r="F175" s="6" t="s">
        <v>1271</v>
      </c>
      <c r="G175" s="11" t="s">
        <v>30</v>
      </c>
      <c r="H175" s="7" t="s">
        <v>1311</v>
      </c>
      <c r="I175" s="8">
        <f t="shared" si="22"/>
        <v>2946.4285714285711</v>
      </c>
      <c r="J175" s="8">
        <f t="shared" si="23"/>
        <v>2946.4285714285711</v>
      </c>
      <c r="K175" s="8"/>
      <c r="L175" s="8">
        <f t="shared" si="24"/>
        <v>353.5714285714289</v>
      </c>
      <c r="M175" s="8">
        <f t="shared" si="25"/>
        <v>353.5714285714289</v>
      </c>
      <c r="N175" s="13">
        <v>3300</v>
      </c>
      <c r="O175" s="234"/>
      <c r="P175" s="206"/>
      <c r="Q175" s="300" t="s">
        <v>1312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35</v>
      </c>
      <c r="C176" s="4"/>
      <c r="D176" s="10" t="s">
        <v>413</v>
      </c>
      <c r="E176" s="9" t="s">
        <v>1310</v>
      </c>
      <c r="F176" s="6" t="s">
        <v>1271</v>
      </c>
      <c r="G176" s="11" t="s">
        <v>30</v>
      </c>
      <c r="H176" s="7" t="s">
        <v>1313</v>
      </c>
      <c r="I176" s="8">
        <f t="shared" si="22"/>
        <v>2544.6428571428569</v>
      </c>
      <c r="J176" s="8">
        <f t="shared" si="23"/>
        <v>2544.6428571428569</v>
      </c>
      <c r="K176" s="8"/>
      <c r="L176" s="8">
        <f t="shared" si="24"/>
        <v>305.35714285714312</v>
      </c>
      <c r="M176" s="8">
        <f t="shared" si="25"/>
        <v>305.35714285714312</v>
      </c>
      <c r="N176" s="13">
        <v>2850</v>
      </c>
      <c r="O176" s="234"/>
      <c r="P176" s="206"/>
      <c r="Q176" s="300" t="s">
        <v>1314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35</v>
      </c>
      <c r="C177" s="4"/>
      <c r="D177" s="10" t="s">
        <v>413</v>
      </c>
      <c r="E177" s="9" t="s">
        <v>1310</v>
      </c>
      <c r="F177" s="6" t="s">
        <v>1271</v>
      </c>
      <c r="G177" s="11" t="s">
        <v>30</v>
      </c>
      <c r="H177" s="7" t="s">
        <v>1315</v>
      </c>
      <c r="I177" s="8">
        <f t="shared" si="22"/>
        <v>6169.6428571428569</v>
      </c>
      <c r="J177" s="8">
        <f t="shared" si="23"/>
        <v>6169.6428571428569</v>
      </c>
      <c r="K177" s="8"/>
      <c r="L177" s="8">
        <f t="shared" si="24"/>
        <v>740.35714285714312</v>
      </c>
      <c r="M177" s="8">
        <f t="shared" si="25"/>
        <v>740.35714285714312</v>
      </c>
      <c r="N177" s="13">
        <v>6910</v>
      </c>
      <c r="O177" s="234"/>
      <c r="P177" s="206"/>
      <c r="Q177" s="300" t="s">
        <v>1316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35</v>
      </c>
      <c r="C178" s="4"/>
      <c r="D178" s="10" t="s">
        <v>413</v>
      </c>
      <c r="E178" s="9" t="s">
        <v>1310</v>
      </c>
      <c r="F178" s="6" t="s">
        <v>1271</v>
      </c>
      <c r="G178" s="11" t="s">
        <v>30</v>
      </c>
      <c r="H178" s="7" t="s">
        <v>1317</v>
      </c>
      <c r="I178" s="8">
        <f t="shared" si="22"/>
        <v>4330.3571428571413</v>
      </c>
      <c r="J178" s="8">
        <f t="shared" si="23"/>
        <v>4330.3571428571413</v>
      </c>
      <c r="K178" s="8"/>
      <c r="L178" s="8">
        <f t="shared" si="24"/>
        <v>519.64285714285779</v>
      </c>
      <c r="M178" s="8">
        <f t="shared" si="25"/>
        <v>519.64285714285779</v>
      </c>
      <c r="N178" s="13">
        <v>4849.9999999999991</v>
      </c>
      <c r="O178" s="234"/>
      <c r="P178" s="206"/>
      <c r="Q178" s="300" t="s">
        <v>1318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35</v>
      </c>
      <c r="C179" s="4"/>
      <c r="D179" s="10" t="s">
        <v>413</v>
      </c>
      <c r="E179" s="9" t="s">
        <v>1310</v>
      </c>
      <c r="F179" s="6" t="s">
        <v>1271</v>
      </c>
      <c r="G179" s="11" t="s">
        <v>30</v>
      </c>
      <c r="H179" s="7" t="s">
        <v>1319</v>
      </c>
      <c r="I179" s="8">
        <f t="shared" si="22"/>
        <v>7607.5249929198635</v>
      </c>
      <c r="J179" s="8">
        <f t="shared" si="23"/>
        <v>7607.5249929198635</v>
      </c>
      <c r="K179" s="8"/>
      <c r="L179" s="8">
        <f t="shared" si="24"/>
        <v>912.90299915038486</v>
      </c>
      <c r="M179" s="8">
        <f t="shared" si="25"/>
        <v>912.90299915038486</v>
      </c>
      <c r="N179" s="13">
        <v>8520.4279920702484</v>
      </c>
      <c r="O179" s="234"/>
      <c r="P179" s="206"/>
      <c r="Q179" s="300" t="s">
        <v>1320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35</v>
      </c>
      <c r="C180" s="4"/>
      <c r="D180" s="10" t="s">
        <v>425</v>
      </c>
      <c r="E180" s="9" t="s">
        <v>1321</v>
      </c>
      <c r="F180" s="6" t="s">
        <v>1282</v>
      </c>
      <c r="G180" s="11" t="s">
        <v>30</v>
      </c>
      <c r="H180" s="7" t="s">
        <v>1322</v>
      </c>
      <c r="I180" s="8">
        <f t="shared" si="22"/>
        <v>91.964285714285708</v>
      </c>
      <c r="J180" s="8">
        <f t="shared" si="23"/>
        <v>91.964285714285708</v>
      </c>
      <c r="K180" s="8"/>
      <c r="L180" s="8">
        <f t="shared" si="24"/>
        <v>11.035714285714292</v>
      </c>
      <c r="M180" s="8">
        <f t="shared" si="25"/>
        <v>11.035714285714292</v>
      </c>
      <c r="N180" s="13">
        <v>103</v>
      </c>
      <c r="O180" s="234"/>
      <c r="P180" s="206"/>
      <c r="Q180" s="300" t="s">
        <v>1323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35</v>
      </c>
      <c r="C181" s="4"/>
      <c r="D181" s="10" t="s">
        <v>425</v>
      </c>
      <c r="E181" s="9" t="s">
        <v>1321</v>
      </c>
      <c r="F181" s="6" t="s">
        <v>1282</v>
      </c>
      <c r="G181" s="11" t="s">
        <v>30</v>
      </c>
      <c r="H181" s="7" t="s">
        <v>1324</v>
      </c>
      <c r="I181" s="8">
        <f t="shared" si="22"/>
        <v>732.14285714285711</v>
      </c>
      <c r="J181" s="8">
        <f t="shared" si="23"/>
        <v>732.14285714285711</v>
      </c>
      <c r="K181" s="8"/>
      <c r="L181" s="8">
        <f t="shared" si="24"/>
        <v>87.85714285714289</v>
      </c>
      <c r="M181" s="8">
        <f t="shared" si="25"/>
        <v>87.85714285714289</v>
      </c>
      <c r="N181" s="13">
        <v>820</v>
      </c>
      <c r="O181" s="234"/>
      <c r="P181" s="206"/>
      <c r="Q181" s="300" t="s">
        <v>1325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35</v>
      </c>
      <c r="C182" s="4"/>
      <c r="D182" s="10" t="s">
        <v>362</v>
      </c>
      <c r="E182" s="9" t="s">
        <v>427</v>
      </c>
      <c r="F182" s="6" t="s">
        <v>1282</v>
      </c>
      <c r="G182" s="11" t="s">
        <v>24</v>
      </c>
      <c r="H182" s="7" t="s">
        <v>1326</v>
      </c>
      <c r="I182" s="8">
        <f t="shared" si="22"/>
        <v>769.64285714285711</v>
      </c>
      <c r="J182" s="8">
        <f t="shared" si="23"/>
        <v>769.64285714285711</v>
      </c>
      <c r="K182" s="8"/>
      <c r="L182" s="8">
        <f t="shared" si="24"/>
        <v>92.35714285714289</v>
      </c>
      <c r="M182" s="8">
        <f t="shared" si="25"/>
        <v>92.35714285714289</v>
      </c>
      <c r="N182" s="13">
        <v>862</v>
      </c>
      <c r="O182" s="234"/>
      <c r="P182" s="206"/>
      <c r="Q182" s="300" t="s">
        <v>1327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35</v>
      </c>
      <c r="C183" s="4"/>
      <c r="D183" s="10" t="s">
        <v>425</v>
      </c>
      <c r="E183" s="9" t="s">
        <v>1321</v>
      </c>
      <c r="F183" s="6" t="s">
        <v>1282</v>
      </c>
      <c r="G183" s="11" t="s">
        <v>30</v>
      </c>
      <c r="H183" s="7" t="s">
        <v>1328</v>
      </c>
      <c r="I183" s="8">
        <f t="shared" si="22"/>
        <v>647.32142857142856</v>
      </c>
      <c r="J183" s="8">
        <f t="shared" si="23"/>
        <v>647.32142857142856</v>
      </c>
      <c r="K183" s="8"/>
      <c r="L183" s="8">
        <f t="shared" si="24"/>
        <v>77.678571428571445</v>
      </c>
      <c r="M183" s="8">
        <f t="shared" si="25"/>
        <v>77.678571428571445</v>
      </c>
      <c r="N183" s="13">
        <v>725</v>
      </c>
      <c r="O183" s="234"/>
      <c r="P183" s="206"/>
      <c r="Q183" s="300" t="s">
        <v>1329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35</v>
      </c>
      <c r="C184" s="4"/>
      <c r="D184" s="10" t="s">
        <v>425</v>
      </c>
      <c r="E184" s="9" t="s">
        <v>426</v>
      </c>
      <c r="F184" s="6" t="s">
        <v>29</v>
      </c>
      <c r="G184" s="11" t="s">
        <v>30</v>
      </c>
      <c r="H184" s="7" t="s">
        <v>1330</v>
      </c>
      <c r="I184" s="422">
        <f t="shared" si="22"/>
        <v>538.39285714285711</v>
      </c>
      <c r="J184" s="422">
        <f>N184/1.12</f>
        <v>538.39285714285711</v>
      </c>
      <c r="K184" s="8"/>
      <c r="L184" s="422">
        <f t="shared" si="24"/>
        <v>64.60714285714289</v>
      </c>
      <c r="M184" s="422">
        <f>N184-J184</f>
        <v>64.60714285714289</v>
      </c>
      <c r="N184" s="13">
        <v>603</v>
      </c>
      <c r="O184" s="234"/>
      <c r="P184" s="206"/>
      <c r="Q184" s="300" t="s">
        <v>1331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35</v>
      </c>
      <c r="C185" s="4"/>
      <c r="D185" s="10" t="s">
        <v>21</v>
      </c>
      <c r="E185" s="9" t="s">
        <v>22</v>
      </c>
      <c r="F185" s="6" t="s">
        <v>23</v>
      </c>
      <c r="G185" s="11" t="s">
        <v>24</v>
      </c>
      <c r="H185" s="7" t="s">
        <v>1332</v>
      </c>
      <c r="I185" s="422">
        <f t="shared" si="22"/>
        <v>2678.5714285714284</v>
      </c>
      <c r="J185" s="422">
        <f>N185/1.12</f>
        <v>2678.5714285714284</v>
      </c>
      <c r="K185" s="8"/>
      <c r="L185" s="422">
        <f t="shared" si="24"/>
        <v>321.42857142857156</v>
      </c>
      <c r="M185" s="422">
        <f>N185-J185</f>
        <v>321.42857142857156</v>
      </c>
      <c r="N185" s="13">
        <v>3000</v>
      </c>
      <c r="O185" s="234"/>
      <c r="P185" s="206"/>
      <c r="Q185" s="300" t="s">
        <v>1333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35</v>
      </c>
      <c r="C186" s="4"/>
      <c r="D186" s="10" t="s">
        <v>271</v>
      </c>
      <c r="E186" s="9" t="s">
        <v>272</v>
      </c>
      <c r="F186" s="6" t="s">
        <v>1282</v>
      </c>
      <c r="G186" s="11" t="s">
        <v>30</v>
      </c>
      <c r="H186" s="7" t="s">
        <v>1334</v>
      </c>
      <c r="I186" s="8">
        <f t="shared" si="22"/>
        <v>705.35714285714266</v>
      </c>
      <c r="J186" s="8">
        <f>IF(N186="", "", N186/1.12)</f>
        <v>705.35714285714266</v>
      </c>
      <c r="K186" s="8"/>
      <c r="L186" s="8">
        <f t="shared" si="24"/>
        <v>84.642857142857224</v>
      </c>
      <c r="M186" s="8">
        <f>IF(N186="", "", N186 - J186)</f>
        <v>84.642857142857224</v>
      </c>
      <c r="N186" s="13">
        <v>789.99999999999989</v>
      </c>
      <c r="O186" s="234"/>
      <c r="P186" s="206"/>
      <c r="Q186" s="300" t="s">
        <v>1335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35</v>
      </c>
      <c r="C187" s="373"/>
      <c r="D187" s="374" t="s">
        <v>428</v>
      </c>
      <c r="E187" s="375" t="s">
        <v>349</v>
      </c>
      <c r="F187" s="376" t="s">
        <v>1282</v>
      </c>
      <c r="G187" s="377" t="s">
        <v>351</v>
      </c>
      <c r="H187" s="378" t="s">
        <v>1336</v>
      </c>
      <c r="I187" s="379">
        <f t="shared" si="22"/>
        <v>158734.51401869161</v>
      </c>
      <c r="J187" s="379">
        <f>IF(N187="", "", N187/1.12)</f>
        <v>158734.51401869161</v>
      </c>
      <c r="K187" s="379"/>
      <c r="L187" s="379">
        <f t="shared" si="24"/>
        <v>19048.141682243004</v>
      </c>
      <c r="M187" s="379">
        <f>IF(N187="", "", N187 - J187)</f>
        <v>19048.141682243004</v>
      </c>
      <c r="N187" s="380">
        <v>177782.65570093461</v>
      </c>
      <c r="O187" s="234"/>
      <c r="P187" s="206"/>
      <c r="Q187" s="300" t="s">
        <v>1337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35</v>
      </c>
      <c r="C188" s="373"/>
      <c r="D188" s="374" t="s">
        <v>428</v>
      </c>
      <c r="E188" s="375" t="s">
        <v>349</v>
      </c>
      <c r="F188" s="376" t="s">
        <v>1282</v>
      </c>
      <c r="G188" s="377" t="s">
        <v>430</v>
      </c>
      <c r="H188" s="378" t="s">
        <v>1338</v>
      </c>
      <c r="I188" s="379">
        <f t="shared" si="22"/>
        <v>30166.381818181817</v>
      </c>
      <c r="J188" s="379">
        <f>IF(N188="", "", N188/1.12)</f>
        <v>30166.381818181817</v>
      </c>
      <c r="K188" s="379"/>
      <c r="L188" s="379">
        <f t="shared" si="24"/>
        <v>3619.9658181818195</v>
      </c>
      <c r="M188" s="379">
        <f>IF(N188="", "", N188 - J188)</f>
        <v>3619.9658181818195</v>
      </c>
      <c r="N188" s="381">
        <v>33786.347636363636</v>
      </c>
      <c r="O188" s="234"/>
      <c r="P188" s="206"/>
      <c r="Q188" s="300" t="s">
        <v>1339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35</v>
      </c>
      <c r="C189" s="383"/>
      <c r="D189" s="384" t="s">
        <v>428</v>
      </c>
      <c r="E189" s="385" t="s">
        <v>349</v>
      </c>
      <c r="F189" s="386" t="s">
        <v>1282</v>
      </c>
      <c r="G189" s="387" t="s">
        <v>351</v>
      </c>
      <c r="H189" s="388" t="s">
        <v>1340</v>
      </c>
      <c r="I189" s="389">
        <f t="shared" si="22"/>
        <v>158734.51401869161</v>
      </c>
      <c r="J189" s="389">
        <f>IF(N189="", "", N189/1.12)</f>
        <v>158734.51401869161</v>
      </c>
      <c r="K189" s="389"/>
      <c r="L189" s="389">
        <f t="shared" si="24"/>
        <v>19048.141682243004</v>
      </c>
      <c r="M189" s="389">
        <f>IF(N189="", "", N189 - J189)</f>
        <v>19048.141682243004</v>
      </c>
      <c r="N189" s="390">
        <v>177782.65570093461</v>
      </c>
      <c r="O189" s="234"/>
      <c r="P189" s="206"/>
      <c r="Q189" s="300" t="s">
        <v>1341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35</v>
      </c>
      <c r="C190" s="392"/>
      <c r="D190" s="393" t="s">
        <v>428</v>
      </c>
      <c r="E190" s="394" t="s">
        <v>349</v>
      </c>
      <c r="F190" s="395" t="s">
        <v>1282</v>
      </c>
      <c r="G190" s="396" t="s">
        <v>430</v>
      </c>
      <c r="H190" s="397" t="s">
        <v>1342</v>
      </c>
      <c r="I190" s="398">
        <f t="shared" si="22"/>
        <v>37435.981818181805</v>
      </c>
      <c r="J190" s="398">
        <f>IF(N190="", "", N190/1.12)</f>
        <v>37435.981818181805</v>
      </c>
      <c r="K190" s="398"/>
      <c r="L190" s="398">
        <f t="shared" si="24"/>
        <v>4492.3178181818221</v>
      </c>
      <c r="M190" s="398">
        <f>IF(N190="", "", N190 - J190)</f>
        <v>4492.3178181818221</v>
      </c>
      <c r="N190" s="399">
        <v>41928.299636363627</v>
      </c>
      <c r="O190" s="234"/>
      <c r="P190" s="206"/>
      <c r="Q190" s="300" t="s">
        <v>1343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21</v>
      </c>
      <c r="E192" s="9" t="s">
        <v>22</v>
      </c>
      <c r="F192" s="426" t="s">
        <v>23</v>
      </c>
      <c r="G192" s="427" t="s">
        <v>24</v>
      </c>
      <c r="H192" s="428" t="s">
        <v>31</v>
      </c>
      <c r="I192" s="429">
        <f>J192</f>
        <v>2678.5714285714284</v>
      </c>
      <c r="J192" s="429">
        <f>N192/1.12</f>
        <v>2678.5714285714284</v>
      </c>
      <c r="K192" s="429"/>
      <c r="L192" s="429">
        <f>M192</f>
        <v>321.42857142857156</v>
      </c>
      <c r="M192" s="429">
        <f>N192-J192</f>
        <v>321.42857142857156</v>
      </c>
      <c r="N192" s="13">
        <v>3000</v>
      </c>
      <c r="O192" s="234"/>
      <c r="P192" s="206"/>
      <c r="Q192" s="300" t="s">
        <v>1344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21</v>
      </c>
      <c r="E193" s="9" t="s">
        <v>22</v>
      </c>
      <c r="F193" s="426" t="s">
        <v>23</v>
      </c>
      <c r="G193" s="427" t="s">
        <v>24</v>
      </c>
      <c r="H193" s="428" t="s">
        <v>1345</v>
      </c>
      <c r="I193" s="429">
        <f>J193</f>
        <v>2678.5714285714284</v>
      </c>
      <c r="J193" s="429">
        <f>N193/1.12</f>
        <v>2678.5714285714284</v>
      </c>
      <c r="K193" s="429"/>
      <c r="L193" s="429">
        <f>M193</f>
        <v>321.42857142857156</v>
      </c>
      <c r="M193" s="429">
        <f>N193-J193</f>
        <v>321.42857142857156</v>
      </c>
      <c r="N193" s="13">
        <v>3000</v>
      </c>
      <c r="O193" s="234"/>
      <c r="P193" s="206"/>
      <c r="Q193" s="300" t="s">
        <v>1346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60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35</v>
      </c>
      <c r="C196" s="17">
        <v>31</v>
      </c>
      <c r="D196" s="208" t="s">
        <v>33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f>SUM(K163:K190)</f>
        <v>0</v>
      </c>
      <c r="L196" s="213">
        <v>53656.970000000038</v>
      </c>
      <c r="M196" s="213">
        <v>53656.970000000038</v>
      </c>
      <c r="N196" s="216">
        <f>SUM(N163:N190)</f>
        <v>500798.38666666672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36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36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36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36</v>
      </c>
      <c r="C201" s="240">
        <v>30</v>
      </c>
      <c r="D201" s="242" t="s">
        <v>33</v>
      </c>
      <c r="E201" s="243"/>
      <c r="F201" s="244"/>
      <c r="G201" s="245"/>
      <c r="H201" s="246"/>
      <c r="I201" s="247">
        <v>0</v>
      </c>
      <c r="J201" s="247">
        <v>0</v>
      </c>
      <c r="K201" s="247">
        <f>SUM(K198:K200)</f>
        <v>0</v>
      </c>
      <c r="L201" s="247">
        <v>0</v>
      </c>
      <c r="M201" s="247">
        <v>0</v>
      </c>
      <c r="N201" s="248">
        <f>SUM(N198:N200)</f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37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37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37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37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37</v>
      </c>
      <c r="C207" s="240">
        <v>31</v>
      </c>
      <c r="D207" s="242" t="s">
        <v>33</v>
      </c>
      <c r="E207" s="243"/>
      <c r="F207" s="244"/>
      <c r="G207" s="245"/>
      <c r="H207" s="246"/>
      <c r="I207" s="247">
        <f>J207</f>
        <v>0</v>
      </c>
      <c r="J207" s="247">
        <f>SUM(J203:J206)</f>
        <v>0</v>
      </c>
      <c r="K207" s="247">
        <f>SUM(K203:K206)</f>
        <v>0</v>
      </c>
      <c r="L207" s="247">
        <f>M207</f>
        <v>0</v>
      </c>
      <c r="M207" s="247">
        <f>SUM(M203:M206)</f>
        <v>0</v>
      </c>
      <c r="N207" s="248">
        <f>SUM(N203:N206)</f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38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38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38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38</v>
      </c>
      <c r="C212" s="240">
        <v>30</v>
      </c>
      <c r="D212" s="242" t="s">
        <v>33</v>
      </c>
      <c r="E212" s="243"/>
      <c r="F212" s="244"/>
      <c r="G212" s="245"/>
      <c r="H212" s="246"/>
      <c r="I212" s="247">
        <f>J212</f>
        <v>0</v>
      </c>
      <c r="J212" s="247">
        <f>SUM(J209:J211)</f>
        <v>0</v>
      </c>
      <c r="K212" s="247">
        <f>SUM(K209:K211)</f>
        <v>0</v>
      </c>
      <c r="L212" s="247">
        <f>M212</f>
        <v>0</v>
      </c>
      <c r="M212" s="247">
        <f>SUM(M209:M211)</f>
        <v>0</v>
      </c>
      <c r="N212" s="248">
        <f>SUM(N209:N211)</f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39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39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39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39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39</v>
      </c>
      <c r="C218" s="240">
        <v>31</v>
      </c>
      <c r="D218" s="242" t="s">
        <v>33</v>
      </c>
      <c r="E218" s="243"/>
      <c r="F218" s="244"/>
      <c r="G218" s="245"/>
      <c r="H218" s="246"/>
      <c r="I218" s="247">
        <f>J218</f>
        <v>0</v>
      </c>
      <c r="J218" s="247">
        <f>SUM(J214:J217)</f>
        <v>0</v>
      </c>
      <c r="K218" s="247">
        <f>SUM(K214:K217)</f>
        <v>0</v>
      </c>
      <c r="L218" s="247">
        <f>M218</f>
        <v>0</v>
      </c>
      <c r="M218" s="247">
        <f>SUM(M214:M217)</f>
        <v>0</v>
      </c>
      <c r="N218" s="248">
        <f>SUM(N214:N217)</f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40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40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40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40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40</v>
      </c>
      <c r="C224" s="240">
        <v>31</v>
      </c>
      <c r="D224" s="242" t="s">
        <v>33</v>
      </c>
      <c r="E224" s="243"/>
      <c r="F224" s="244"/>
      <c r="G224" s="245"/>
      <c r="H224" s="246"/>
      <c r="I224" s="247">
        <f>J224</f>
        <v>0</v>
      </c>
      <c r="J224" s="247">
        <f>SUM(J220:J223)</f>
        <v>0</v>
      </c>
      <c r="K224" s="247">
        <f>SUM(K220:K223)</f>
        <v>0</v>
      </c>
      <c r="L224" s="247">
        <f>M224</f>
        <v>0</v>
      </c>
      <c r="M224" s="247">
        <f>SUM(M220:M223)</f>
        <v>0</v>
      </c>
      <c r="N224" s="248">
        <f>SUM(N220:N223)</f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41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41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41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41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41</v>
      </c>
      <c r="C230" s="240">
        <v>30</v>
      </c>
      <c r="D230" s="242" t="s">
        <v>33</v>
      </c>
      <c r="E230" s="243"/>
      <c r="F230" s="244"/>
      <c r="G230" s="245"/>
      <c r="H230" s="246"/>
      <c r="I230" s="247">
        <f>J230</f>
        <v>0</v>
      </c>
      <c r="J230" s="247">
        <f>SUM(J226:J229)</f>
        <v>0</v>
      </c>
      <c r="K230" s="247">
        <f>SUM(K226:K229)</f>
        <v>0</v>
      </c>
      <c r="L230" s="247">
        <f>M230</f>
        <v>0</v>
      </c>
      <c r="M230" s="247">
        <f>SUM(M226:M229)</f>
        <v>0</v>
      </c>
      <c r="N230" s="248">
        <f>SUM(N226:N229)</f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42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42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42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42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42</v>
      </c>
      <c r="C236" s="240">
        <v>31</v>
      </c>
      <c r="D236" s="242" t="s">
        <v>33</v>
      </c>
      <c r="E236" s="243"/>
      <c r="F236" s="244"/>
      <c r="G236" s="245"/>
      <c r="H236" s="246"/>
      <c r="I236" s="247">
        <f>J236</f>
        <v>0</v>
      </c>
      <c r="J236" s="247">
        <f>SUM(J232:J235)</f>
        <v>0</v>
      </c>
      <c r="K236" s="247">
        <f>SUM(K232:K235)</f>
        <v>0</v>
      </c>
      <c r="L236" s="247">
        <f>M236</f>
        <v>0</v>
      </c>
      <c r="M236" s="247">
        <f>SUM(M232:M235)</f>
        <v>0</v>
      </c>
      <c r="N236" s="248">
        <f>SUM(N232:N235)</f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43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43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43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43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43</v>
      </c>
      <c r="C242" s="240">
        <v>30</v>
      </c>
      <c r="D242" s="242" t="s">
        <v>33</v>
      </c>
      <c r="E242" s="243"/>
      <c r="F242" s="244"/>
      <c r="G242" s="245"/>
      <c r="H242" s="246"/>
      <c r="I242" s="247">
        <f>J242</f>
        <v>0</v>
      </c>
      <c r="J242" s="247">
        <f>SUM(J238:J241)</f>
        <v>0</v>
      </c>
      <c r="K242" s="247">
        <f>SUM(K238:K241)</f>
        <v>0</v>
      </c>
      <c r="L242" s="247">
        <f>M242</f>
        <v>0</v>
      </c>
      <c r="M242" s="247">
        <f>SUM(M238:M241)</f>
        <v>0</v>
      </c>
      <c r="N242" s="248">
        <f>SUM(N238:N241)</f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44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44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44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44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44</v>
      </c>
      <c r="C248" s="240">
        <v>31</v>
      </c>
      <c r="D248" s="242" t="s">
        <v>33</v>
      </c>
      <c r="E248" s="243"/>
      <c r="F248" s="244"/>
      <c r="G248" s="245"/>
      <c r="H248" s="246"/>
      <c r="I248" s="247">
        <f>J248</f>
        <v>0</v>
      </c>
      <c r="J248" s="247">
        <f>SUM(J244:J247)</f>
        <v>0</v>
      </c>
      <c r="K248" s="247">
        <f>SUM(K244:K247)</f>
        <v>0</v>
      </c>
      <c r="L248" s="247">
        <f>M248</f>
        <v>0</v>
      </c>
      <c r="M248" s="247">
        <f>SUM(M244:M247)</f>
        <v>0</v>
      </c>
      <c r="N248" s="248">
        <f>SUM(N244:N247)</f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3" t="s">
        <v>0</v>
      </c>
      <c r="C1" s="554"/>
      <c r="D1" s="554"/>
      <c r="E1" s="554"/>
      <c r="F1" s="554"/>
      <c r="G1" s="554"/>
      <c r="H1" s="555"/>
      <c r="I1" s="554"/>
      <c r="J1" s="554"/>
      <c r="K1" s="554"/>
      <c r="L1" s="554"/>
      <c r="M1" s="554"/>
      <c r="N1" s="554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[1]GJ!E4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9" t="s">
        <v>2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3</v>
      </c>
      <c r="C3" s="218"/>
      <c r="D3" s="218" t="str">
        <f>[1]GJ!E5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6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4</v>
      </c>
      <c r="C4" s="218"/>
      <c r="D4" s="218" t="str">
        <f>[1]GJ!E6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6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5</v>
      </c>
      <c r="C5" s="218"/>
      <c r="D5" s="218" t="str">
        <f>[1]GJ!E7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6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1" t="s">
        <v>6</v>
      </c>
      <c r="C6" s="552"/>
      <c r="D6" s="608" t="s">
        <v>7</v>
      </c>
      <c r="E6" s="606" t="s">
        <v>8</v>
      </c>
      <c r="F6" s="611" t="s">
        <v>9</v>
      </c>
      <c r="G6" s="608" t="s">
        <v>10</v>
      </c>
      <c r="H6" s="1" t="s">
        <v>11</v>
      </c>
      <c r="I6" s="608" t="s">
        <v>12</v>
      </c>
      <c r="J6" s="608" t="s">
        <v>12</v>
      </c>
      <c r="K6" s="608" t="s">
        <v>13</v>
      </c>
      <c r="L6" s="2" t="s">
        <v>45</v>
      </c>
      <c r="M6" s="2" t="s">
        <v>14</v>
      </c>
      <c r="N6" s="610" t="s">
        <v>15</v>
      </c>
      <c r="O6" s="231"/>
      <c r="P6" s="222"/>
      <c r="Q6" s="303" t="s">
        <v>16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06">
        <v>2026</v>
      </c>
      <c r="C7" s="607"/>
      <c r="D7" s="609"/>
      <c r="E7" s="609"/>
      <c r="F7" s="609"/>
      <c r="G7" s="609"/>
      <c r="H7" s="446" t="s">
        <v>17</v>
      </c>
      <c r="I7" s="609"/>
      <c r="J7" s="609"/>
      <c r="K7" s="609"/>
      <c r="L7" s="447" t="s">
        <v>46</v>
      </c>
      <c r="M7" s="447" t="s">
        <v>18</v>
      </c>
      <c r="N7" s="609"/>
      <c r="O7" s="232"/>
      <c r="P7" s="222"/>
      <c r="Q7" s="304" t="s">
        <v>19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8" t="s">
        <v>20</v>
      </c>
      <c r="C8" s="449"/>
      <c r="D8" s="449" t="s">
        <v>227</v>
      </c>
      <c r="E8" s="450" t="s">
        <v>935</v>
      </c>
      <c r="F8" s="451" t="s">
        <v>936</v>
      </c>
      <c r="G8" s="451" t="s">
        <v>230</v>
      </c>
      <c r="H8" s="416" t="s">
        <v>937</v>
      </c>
      <c r="I8" s="452">
        <f t="shared" ref="I8:I39" si="0">J8</f>
        <v>3392.8571428571427</v>
      </c>
      <c r="J8" s="452">
        <f t="shared" ref="J8:J39" si="1">IF(N8="", "", N8/1.12)</f>
        <v>3392.8571428571427</v>
      </c>
      <c r="K8" s="452"/>
      <c r="L8" s="452">
        <f t="shared" ref="L8:L39" si="2">M8</f>
        <v>407.14285714285734</v>
      </c>
      <c r="M8" s="452">
        <f t="shared" ref="M8:M39" si="3">IF(N8="", "", N8 - J8)</f>
        <v>407.14285714285734</v>
      </c>
      <c r="N8" s="452">
        <v>3800</v>
      </c>
      <c r="O8" s="233"/>
      <c r="P8" s="206"/>
      <c r="Q8" s="305" t="s">
        <v>938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8" t="s">
        <v>20</v>
      </c>
      <c r="C9" s="449"/>
      <c r="D9" s="453" t="s">
        <v>231</v>
      </c>
      <c r="E9" s="451" t="s">
        <v>232</v>
      </c>
      <c r="F9" s="451" t="s">
        <v>939</v>
      </c>
      <c r="G9" s="454" t="s">
        <v>158</v>
      </c>
      <c r="H9" s="417" t="s">
        <v>940</v>
      </c>
      <c r="I9" s="452">
        <f t="shared" si="0"/>
        <v>4014.6874999999995</v>
      </c>
      <c r="J9" s="452">
        <f t="shared" si="1"/>
        <v>4014.6874999999995</v>
      </c>
      <c r="K9" s="452"/>
      <c r="L9" s="452">
        <f t="shared" si="2"/>
        <v>481.76250000000027</v>
      </c>
      <c r="M9" s="452">
        <f t="shared" si="3"/>
        <v>481.76250000000027</v>
      </c>
      <c r="N9" s="455">
        <v>4496.45</v>
      </c>
      <c r="O9" s="233"/>
      <c r="P9" s="206"/>
      <c r="Q9" s="300" t="s">
        <v>941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 t="s">
        <v>20</v>
      </c>
      <c r="C10" s="449"/>
      <c r="D10" s="453" t="s">
        <v>234</v>
      </c>
      <c r="E10" s="451" t="s">
        <v>942</v>
      </c>
      <c r="F10" s="451" t="s">
        <v>943</v>
      </c>
      <c r="G10" s="454" t="s">
        <v>237</v>
      </c>
      <c r="H10" s="417" t="s">
        <v>944</v>
      </c>
      <c r="I10" s="452">
        <f t="shared" si="0"/>
        <v>2499.9999999999995</v>
      </c>
      <c r="J10" s="452">
        <f t="shared" si="1"/>
        <v>2499.9999999999995</v>
      </c>
      <c r="K10" s="452"/>
      <c r="L10" s="452">
        <f t="shared" si="2"/>
        <v>300.00000000000045</v>
      </c>
      <c r="M10" s="452">
        <f t="shared" si="3"/>
        <v>300.00000000000045</v>
      </c>
      <c r="N10" s="455">
        <v>2800</v>
      </c>
      <c r="O10" s="233"/>
      <c r="P10" s="206"/>
      <c r="Q10" s="300" t="s">
        <v>945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 t="s">
        <v>20</v>
      </c>
      <c r="C11" s="449"/>
      <c r="D11" s="453" t="s">
        <v>238</v>
      </c>
      <c r="E11" s="451" t="s">
        <v>239</v>
      </c>
      <c r="F11" s="451" t="s">
        <v>946</v>
      </c>
      <c r="G11" s="454" t="s">
        <v>30</v>
      </c>
      <c r="H11" s="417" t="s">
        <v>947</v>
      </c>
      <c r="I11" s="452">
        <f t="shared" si="0"/>
        <v>910.71428571428567</v>
      </c>
      <c r="J11" s="452">
        <f t="shared" si="1"/>
        <v>910.71428571428567</v>
      </c>
      <c r="K11" s="452"/>
      <c r="L11" s="452">
        <f t="shared" si="2"/>
        <v>109.28571428571433</v>
      </c>
      <c r="M11" s="452">
        <f t="shared" si="3"/>
        <v>109.28571428571433</v>
      </c>
      <c r="N11" s="455">
        <v>1020</v>
      </c>
      <c r="O11" s="233"/>
      <c r="P11" s="206"/>
      <c r="Q11" s="300" t="s">
        <v>948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 t="s">
        <v>20</v>
      </c>
      <c r="C12" s="449"/>
      <c r="D12" s="453" t="s">
        <v>241</v>
      </c>
      <c r="E12" s="451" t="s">
        <v>242</v>
      </c>
      <c r="F12" s="451" t="s">
        <v>949</v>
      </c>
      <c r="G12" s="454" t="s">
        <v>244</v>
      </c>
      <c r="H12" s="417" t="s">
        <v>950</v>
      </c>
      <c r="I12" s="452">
        <f t="shared" si="0"/>
        <v>2678.5714285714284</v>
      </c>
      <c r="J12" s="452">
        <f t="shared" si="1"/>
        <v>2678.5714285714284</v>
      </c>
      <c r="K12" s="452"/>
      <c r="L12" s="452">
        <f t="shared" si="2"/>
        <v>321.42857142857156</v>
      </c>
      <c r="M12" s="452">
        <f t="shared" si="3"/>
        <v>321.42857142857156</v>
      </c>
      <c r="N12" s="455">
        <v>3000</v>
      </c>
      <c r="O12" s="233"/>
      <c r="P12" s="206"/>
      <c r="Q12" s="300" t="s">
        <v>951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 t="s">
        <v>20</v>
      </c>
      <c r="C13" s="449"/>
      <c r="D13" s="453" t="s">
        <v>245</v>
      </c>
      <c r="E13" s="451" t="s">
        <v>246</v>
      </c>
      <c r="F13" s="451" t="s">
        <v>952</v>
      </c>
      <c r="G13" s="454" t="s">
        <v>24</v>
      </c>
      <c r="H13" s="417" t="s">
        <v>953</v>
      </c>
      <c r="I13" s="452">
        <f t="shared" si="0"/>
        <v>11135.562499999998</v>
      </c>
      <c r="J13" s="452">
        <f t="shared" si="1"/>
        <v>11135.562499999998</v>
      </c>
      <c r="K13" s="452"/>
      <c r="L13" s="452">
        <f t="shared" si="2"/>
        <v>1336.2675000000017</v>
      </c>
      <c r="M13" s="452">
        <f t="shared" si="3"/>
        <v>1336.2675000000017</v>
      </c>
      <c r="N13" s="455">
        <v>12471.83</v>
      </c>
      <c r="O13" s="233"/>
      <c r="P13" s="206"/>
      <c r="Q13" s="300" t="s">
        <v>954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 t="s">
        <v>20</v>
      </c>
      <c r="C14" s="449"/>
      <c r="D14" s="453" t="s">
        <v>247</v>
      </c>
      <c r="E14" s="451" t="s">
        <v>248</v>
      </c>
      <c r="F14" s="451" t="s">
        <v>952</v>
      </c>
      <c r="G14" s="454" t="s">
        <v>237</v>
      </c>
      <c r="H14" s="417" t="s">
        <v>955</v>
      </c>
      <c r="I14" s="452">
        <f t="shared" si="0"/>
        <v>1383.0357142857142</v>
      </c>
      <c r="J14" s="452">
        <f t="shared" si="1"/>
        <v>1383.0357142857142</v>
      </c>
      <c r="K14" s="452"/>
      <c r="L14" s="452">
        <f t="shared" si="2"/>
        <v>165.96428571428578</v>
      </c>
      <c r="M14" s="452">
        <f t="shared" si="3"/>
        <v>165.96428571428578</v>
      </c>
      <c r="N14" s="455">
        <v>1549</v>
      </c>
      <c r="O14" s="234"/>
      <c r="P14" s="206"/>
      <c r="Q14" s="300" t="s">
        <v>956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 t="s">
        <v>20</v>
      </c>
      <c r="C15" s="449"/>
      <c r="D15" s="453" t="s">
        <v>249</v>
      </c>
      <c r="E15" s="451" t="s">
        <v>250</v>
      </c>
      <c r="F15" s="451" t="s">
        <v>936</v>
      </c>
      <c r="G15" s="454" t="s">
        <v>24</v>
      </c>
      <c r="H15" s="417" t="s">
        <v>957</v>
      </c>
      <c r="I15" s="452">
        <f t="shared" si="0"/>
        <v>6507.2142857142853</v>
      </c>
      <c r="J15" s="452">
        <f t="shared" si="1"/>
        <v>6507.2142857142853</v>
      </c>
      <c r="K15" s="452"/>
      <c r="L15" s="452">
        <f t="shared" si="2"/>
        <v>780.8657142857146</v>
      </c>
      <c r="M15" s="452">
        <f t="shared" si="3"/>
        <v>780.8657142857146</v>
      </c>
      <c r="N15" s="455">
        <v>7288.08</v>
      </c>
      <c r="O15" s="234"/>
      <c r="P15" s="206"/>
      <c r="Q15" s="300" t="s">
        <v>958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 t="s">
        <v>20</v>
      </c>
      <c r="C16" s="449"/>
      <c r="D16" s="453" t="s">
        <v>249</v>
      </c>
      <c r="E16" s="451" t="s">
        <v>250</v>
      </c>
      <c r="F16" s="451" t="s">
        <v>936</v>
      </c>
      <c r="G16" s="454" t="s">
        <v>24</v>
      </c>
      <c r="H16" s="417" t="s">
        <v>959</v>
      </c>
      <c r="I16" s="452">
        <f t="shared" si="0"/>
        <v>4554.2321428571422</v>
      </c>
      <c r="J16" s="452">
        <f t="shared" si="1"/>
        <v>4554.2321428571422</v>
      </c>
      <c r="K16" s="452"/>
      <c r="L16" s="452">
        <f t="shared" si="2"/>
        <v>546.50785714285757</v>
      </c>
      <c r="M16" s="452">
        <f t="shared" si="3"/>
        <v>546.50785714285757</v>
      </c>
      <c r="N16" s="455">
        <v>5100.74</v>
      </c>
      <c r="O16" s="234"/>
      <c r="P16" s="206"/>
      <c r="Q16" s="300" t="s">
        <v>960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 t="s">
        <v>20</v>
      </c>
      <c r="C17" s="449"/>
      <c r="D17" s="453" t="s">
        <v>251</v>
      </c>
      <c r="E17" s="451" t="s">
        <v>252</v>
      </c>
      <c r="F17" s="451" t="s">
        <v>936</v>
      </c>
      <c r="G17" s="454" t="s">
        <v>158</v>
      </c>
      <c r="H17" s="417" t="s">
        <v>961</v>
      </c>
      <c r="I17" s="452">
        <f t="shared" si="0"/>
        <v>3580.3571428571427</v>
      </c>
      <c r="J17" s="452">
        <f t="shared" si="1"/>
        <v>3580.3571428571427</v>
      </c>
      <c r="K17" s="452"/>
      <c r="L17" s="452">
        <f t="shared" si="2"/>
        <v>429.64285714285734</v>
      </c>
      <c r="M17" s="452">
        <f t="shared" si="3"/>
        <v>429.64285714285734</v>
      </c>
      <c r="N17" s="455">
        <v>4010</v>
      </c>
      <c r="O17" s="234"/>
      <c r="P17" s="206"/>
      <c r="Q17" s="300" t="s">
        <v>962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 t="s">
        <v>20</v>
      </c>
      <c r="C18" s="449"/>
      <c r="D18" s="453" t="s">
        <v>253</v>
      </c>
      <c r="E18" s="451" t="s">
        <v>254</v>
      </c>
      <c r="F18" s="451" t="s">
        <v>936</v>
      </c>
      <c r="G18" s="454" t="s">
        <v>24</v>
      </c>
      <c r="H18" s="417" t="s">
        <v>963</v>
      </c>
      <c r="I18" s="452">
        <f t="shared" si="0"/>
        <v>1227.6785714285713</v>
      </c>
      <c r="J18" s="452">
        <f t="shared" si="1"/>
        <v>1227.6785714285713</v>
      </c>
      <c r="K18" s="452"/>
      <c r="L18" s="452">
        <f t="shared" si="2"/>
        <v>147.32142857142867</v>
      </c>
      <c r="M18" s="452">
        <f t="shared" si="3"/>
        <v>147.32142857142867</v>
      </c>
      <c r="N18" s="455">
        <v>1375</v>
      </c>
      <c r="O18" s="234"/>
      <c r="P18" s="206"/>
      <c r="Q18" s="300" t="s">
        <v>964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 t="s">
        <v>20</v>
      </c>
      <c r="C19" s="449"/>
      <c r="D19" s="453" t="s">
        <v>255</v>
      </c>
      <c r="E19" s="451" t="s">
        <v>256</v>
      </c>
      <c r="F19" s="451" t="s">
        <v>936</v>
      </c>
      <c r="G19" s="454" t="s">
        <v>244</v>
      </c>
      <c r="H19" s="417" t="s">
        <v>965</v>
      </c>
      <c r="I19" s="452">
        <f t="shared" si="0"/>
        <v>1785.7142857142856</v>
      </c>
      <c r="J19" s="452">
        <f t="shared" si="1"/>
        <v>1785.7142857142856</v>
      </c>
      <c r="K19" s="452"/>
      <c r="L19" s="452">
        <f t="shared" si="2"/>
        <v>214.28571428571445</v>
      </c>
      <c r="M19" s="452">
        <f t="shared" si="3"/>
        <v>214.28571428571445</v>
      </c>
      <c r="N19" s="455">
        <v>2000</v>
      </c>
      <c r="O19" s="234"/>
      <c r="P19" s="206"/>
      <c r="Q19" s="300" t="s">
        <v>966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 t="s">
        <v>20</v>
      </c>
      <c r="C20" s="449"/>
      <c r="D20" s="453" t="s">
        <v>257</v>
      </c>
      <c r="E20" s="451" t="s">
        <v>258</v>
      </c>
      <c r="F20" s="451" t="s">
        <v>967</v>
      </c>
      <c r="G20" s="454" t="s">
        <v>170</v>
      </c>
      <c r="H20" s="417" t="s">
        <v>968</v>
      </c>
      <c r="I20" s="452">
        <f t="shared" si="0"/>
        <v>1240.1785714285713</v>
      </c>
      <c r="J20" s="452">
        <f t="shared" si="1"/>
        <v>1240.1785714285713</v>
      </c>
      <c r="K20" s="452"/>
      <c r="L20" s="452">
        <f t="shared" si="2"/>
        <v>148.82142857142867</v>
      </c>
      <c r="M20" s="452">
        <f t="shared" si="3"/>
        <v>148.82142857142867</v>
      </c>
      <c r="N20" s="455">
        <v>1389</v>
      </c>
      <c r="O20" s="234"/>
      <c r="P20" s="206"/>
      <c r="Q20" s="300" t="s">
        <v>969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 t="s">
        <v>20</v>
      </c>
      <c r="C21" s="449"/>
      <c r="D21" s="453" t="s">
        <v>21</v>
      </c>
      <c r="E21" s="456" t="s">
        <v>22</v>
      </c>
      <c r="F21" s="451" t="s">
        <v>261</v>
      </c>
      <c r="G21" s="457" t="s">
        <v>237</v>
      </c>
      <c r="H21" s="458" t="s">
        <v>970</v>
      </c>
      <c r="I21" s="452">
        <f t="shared" si="0"/>
        <v>767.85714285714278</v>
      </c>
      <c r="J21" s="452">
        <f t="shared" si="1"/>
        <v>767.85714285714278</v>
      </c>
      <c r="K21" s="452"/>
      <c r="L21" s="452">
        <f t="shared" si="2"/>
        <v>92.142857142857224</v>
      </c>
      <c r="M21" s="452">
        <f t="shared" si="3"/>
        <v>92.142857142857224</v>
      </c>
      <c r="N21" s="455">
        <v>860</v>
      </c>
      <c r="O21" s="234"/>
      <c r="P21" s="206"/>
      <c r="Q21" s="300" t="s">
        <v>971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 t="s">
        <v>20</v>
      </c>
      <c r="C22" s="449"/>
      <c r="D22" s="453" t="s">
        <v>262</v>
      </c>
      <c r="E22" s="451" t="s">
        <v>263</v>
      </c>
      <c r="F22" s="451" t="s">
        <v>972</v>
      </c>
      <c r="G22" s="454" t="s">
        <v>237</v>
      </c>
      <c r="H22" s="417" t="s">
        <v>973</v>
      </c>
      <c r="I22" s="452">
        <f t="shared" si="0"/>
        <v>3456.3660714285711</v>
      </c>
      <c r="J22" s="452">
        <f t="shared" si="1"/>
        <v>3456.3660714285711</v>
      </c>
      <c r="K22" s="452"/>
      <c r="L22" s="452">
        <f t="shared" si="2"/>
        <v>414.76392857142901</v>
      </c>
      <c r="M22" s="452">
        <f t="shared" si="3"/>
        <v>414.76392857142901</v>
      </c>
      <c r="N22" s="455">
        <v>3871.13</v>
      </c>
      <c r="O22" s="234"/>
      <c r="P22" s="206"/>
      <c r="Q22" s="300" t="s">
        <v>974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 t="s">
        <v>20</v>
      </c>
      <c r="C23" s="449"/>
      <c r="D23" s="453" t="s">
        <v>264</v>
      </c>
      <c r="E23" s="451" t="s">
        <v>265</v>
      </c>
      <c r="F23" s="451" t="s">
        <v>952</v>
      </c>
      <c r="G23" s="454" t="s">
        <v>237</v>
      </c>
      <c r="H23" s="417" t="s">
        <v>975</v>
      </c>
      <c r="I23" s="452">
        <f t="shared" si="0"/>
        <v>254.46428571428569</v>
      </c>
      <c r="J23" s="452">
        <f t="shared" si="1"/>
        <v>254.46428571428569</v>
      </c>
      <c r="K23" s="452"/>
      <c r="L23" s="452">
        <f t="shared" si="2"/>
        <v>30.535714285714306</v>
      </c>
      <c r="M23" s="452">
        <f t="shared" si="3"/>
        <v>30.535714285714306</v>
      </c>
      <c r="N23" s="455">
        <v>285</v>
      </c>
      <c r="O23" s="234"/>
      <c r="P23" s="206"/>
      <c r="Q23" s="300" t="s">
        <v>976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 t="s">
        <v>20</v>
      </c>
      <c r="C24" s="449"/>
      <c r="D24" s="453" t="s">
        <v>266</v>
      </c>
      <c r="E24" s="451" t="s">
        <v>977</v>
      </c>
      <c r="F24" s="451" t="s">
        <v>936</v>
      </c>
      <c r="G24" s="454" t="s">
        <v>237</v>
      </c>
      <c r="H24" s="417" t="s">
        <v>978</v>
      </c>
      <c r="I24" s="452">
        <f t="shared" si="0"/>
        <v>1366.4107142857142</v>
      </c>
      <c r="J24" s="452">
        <f t="shared" si="1"/>
        <v>1366.4107142857142</v>
      </c>
      <c r="K24" s="452"/>
      <c r="L24" s="452">
        <f t="shared" si="2"/>
        <v>163.96928571428589</v>
      </c>
      <c r="M24" s="452">
        <f t="shared" si="3"/>
        <v>163.96928571428589</v>
      </c>
      <c r="N24" s="455">
        <v>1530.38</v>
      </c>
      <c r="O24" s="234"/>
      <c r="P24" s="206"/>
      <c r="Q24" s="300" t="s">
        <v>979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 t="s">
        <v>20</v>
      </c>
      <c r="C25" s="449"/>
      <c r="D25" s="453" t="s">
        <v>255</v>
      </c>
      <c r="E25" s="451" t="s">
        <v>256</v>
      </c>
      <c r="F25" s="451" t="s">
        <v>936</v>
      </c>
      <c r="G25" s="454" t="s">
        <v>244</v>
      </c>
      <c r="H25" s="417" t="s">
        <v>980</v>
      </c>
      <c r="I25" s="452">
        <f t="shared" si="0"/>
        <v>3017.6160714285711</v>
      </c>
      <c r="J25" s="452">
        <f t="shared" si="1"/>
        <v>3017.6160714285711</v>
      </c>
      <c r="K25" s="452"/>
      <c r="L25" s="452">
        <f t="shared" si="2"/>
        <v>362.11392857142891</v>
      </c>
      <c r="M25" s="452">
        <f t="shared" si="3"/>
        <v>362.11392857142891</v>
      </c>
      <c r="N25" s="455">
        <v>3379.73</v>
      </c>
      <c r="O25" s="234"/>
      <c r="P25" s="206"/>
      <c r="Q25" s="300" t="s">
        <v>981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 t="s">
        <v>20</v>
      </c>
      <c r="C26" s="449"/>
      <c r="D26" s="453" t="s">
        <v>268</v>
      </c>
      <c r="E26" s="451" t="s">
        <v>269</v>
      </c>
      <c r="F26" s="451" t="s">
        <v>982</v>
      </c>
      <c r="G26" s="454" t="s">
        <v>24</v>
      </c>
      <c r="H26" s="417" t="s">
        <v>983</v>
      </c>
      <c r="I26" s="452">
        <f t="shared" si="0"/>
        <v>2678.5714285714284</v>
      </c>
      <c r="J26" s="452">
        <f t="shared" si="1"/>
        <v>2678.5714285714284</v>
      </c>
      <c r="K26" s="452"/>
      <c r="L26" s="452">
        <f t="shared" si="2"/>
        <v>321.42857142857156</v>
      </c>
      <c r="M26" s="452">
        <f t="shared" si="3"/>
        <v>321.42857142857156</v>
      </c>
      <c r="N26" s="455">
        <v>3000</v>
      </c>
      <c r="O26" s="234"/>
      <c r="P26" s="206"/>
      <c r="Q26" s="300" t="s">
        <v>984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 t="s">
        <v>20</v>
      </c>
      <c r="C27" s="449"/>
      <c r="D27" s="453" t="s">
        <v>271</v>
      </c>
      <c r="E27" s="451" t="s">
        <v>985</v>
      </c>
      <c r="F27" s="451" t="s">
        <v>936</v>
      </c>
      <c r="G27" s="454" t="s">
        <v>24</v>
      </c>
      <c r="H27" s="417" t="s">
        <v>986</v>
      </c>
      <c r="I27" s="452">
        <f t="shared" si="0"/>
        <v>1575.8928571428569</v>
      </c>
      <c r="J27" s="452">
        <f t="shared" si="1"/>
        <v>1575.8928571428569</v>
      </c>
      <c r="K27" s="452"/>
      <c r="L27" s="452">
        <f t="shared" si="2"/>
        <v>189.10714285714312</v>
      </c>
      <c r="M27" s="452">
        <f t="shared" si="3"/>
        <v>189.10714285714312</v>
      </c>
      <c r="N27" s="455">
        <v>1765</v>
      </c>
      <c r="O27" s="234"/>
      <c r="P27" s="206"/>
      <c r="Q27" s="300" t="s">
        <v>987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 t="s">
        <v>20</v>
      </c>
      <c r="C28" s="449"/>
      <c r="D28" s="453" t="s">
        <v>273</v>
      </c>
      <c r="E28" s="451" t="s">
        <v>274</v>
      </c>
      <c r="F28" s="451" t="s">
        <v>982</v>
      </c>
      <c r="G28" s="454" t="s">
        <v>237</v>
      </c>
      <c r="H28" s="417" t="s">
        <v>988</v>
      </c>
      <c r="I28" s="452">
        <f t="shared" si="0"/>
        <v>5596.8749999999991</v>
      </c>
      <c r="J28" s="452">
        <f t="shared" si="1"/>
        <v>5596.8749999999991</v>
      </c>
      <c r="K28" s="452"/>
      <c r="L28" s="452">
        <f t="shared" si="2"/>
        <v>671.62500000000091</v>
      </c>
      <c r="M28" s="452">
        <f t="shared" si="3"/>
        <v>671.62500000000091</v>
      </c>
      <c r="N28" s="455">
        <v>6268.5</v>
      </c>
      <c r="O28" s="234"/>
      <c r="P28" s="206"/>
      <c r="Q28" s="300" t="s">
        <v>989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 t="s">
        <v>20</v>
      </c>
      <c r="C29" s="449"/>
      <c r="D29" s="453" t="s">
        <v>275</v>
      </c>
      <c r="E29" s="451" t="s">
        <v>990</v>
      </c>
      <c r="F29" s="451" t="s">
        <v>952</v>
      </c>
      <c r="G29" s="454" t="s">
        <v>237</v>
      </c>
      <c r="H29" s="417" t="s">
        <v>991</v>
      </c>
      <c r="I29" s="452">
        <f t="shared" si="0"/>
        <v>1316.9642857142856</v>
      </c>
      <c r="J29" s="452">
        <f t="shared" si="1"/>
        <v>1316.9642857142856</v>
      </c>
      <c r="K29" s="452"/>
      <c r="L29" s="452">
        <f t="shared" si="2"/>
        <v>158.03571428571445</v>
      </c>
      <c r="M29" s="452">
        <f t="shared" si="3"/>
        <v>158.03571428571445</v>
      </c>
      <c r="N29" s="455">
        <v>1475</v>
      </c>
      <c r="O29" s="234"/>
      <c r="P29" s="206"/>
      <c r="Q29" s="300" t="s">
        <v>992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 t="s">
        <v>20</v>
      </c>
      <c r="C30" s="449"/>
      <c r="D30" s="453" t="s">
        <v>275</v>
      </c>
      <c r="E30" s="451" t="s">
        <v>990</v>
      </c>
      <c r="F30" s="451" t="s">
        <v>952</v>
      </c>
      <c r="G30" s="454" t="s">
        <v>237</v>
      </c>
      <c r="H30" s="417" t="s">
        <v>993</v>
      </c>
      <c r="I30" s="452">
        <f t="shared" si="0"/>
        <v>468.74999999999994</v>
      </c>
      <c r="J30" s="452">
        <f t="shared" si="1"/>
        <v>468.74999999999994</v>
      </c>
      <c r="K30" s="452"/>
      <c r="L30" s="452">
        <f t="shared" si="2"/>
        <v>56.250000000000057</v>
      </c>
      <c r="M30" s="452">
        <f t="shared" si="3"/>
        <v>56.250000000000057</v>
      </c>
      <c r="N30" s="455">
        <v>525</v>
      </c>
      <c r="O30" s="234"/>
      <c r="P30" s="206"/>
      <c r="Q30" s="300" t="s">
        <v>994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 t="s">
        <v>20</v>
      </c>
      <c r="C31" s="449"/>
      <c r="D31" s="453" t="s">
        <v>378</v>
      </c>
      <c r="E31" s="451" t="s">
        <v>942</v>
      </c>
      <c r="F31" s="451" t="s">
        <v>936</v>
      </c>
      <c r="G31" s="454" t="s">
        <v>237</v>
      </c>
      <c r="H31" s="417" t="s">
        <v>995</v>
      </c>
      <c r="I31" s="452">
        <f t="shared" si="0"/>
        <v>1827.6785714285713</v>
      </c>
      <c r="J31" s="452">
        <f t="shared" si="1"/>
        <v>1827.6785714285713</v>
      </c>
      <c r="K31" s="452"/>
      <c r="L31" s="452">
        <f t="shared" si="2"/>
        <v>219.32142857142867</v>
      </c>
      <c r="M31" s="452">
        <f t="shared" si="3"/>
        <v>219.32142857142867</v>
      </c>
      <c r="N31" s="455">
        <v>2047</v>
      </c>
      <c r="O31" s="234"/>
      <c r="P31" s="206"/>
      <c r="Q31" s="300" t="s">
        <v>996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 t="s">
        <v>20</v>
      </c>
      <c r="C32" s="449"/>
      <c r="D32" s="453" t="s">
        <v>277</v>
      </c>
      <c r="E32" s="451" t="s">
        <v>278</v>
      </c>
      <c r="F32" s="451" t="s">
        <v>936</v>
      </c>
      <c r="G32" s="454" t="s">
        <v>24</v>
      </c>
      <c r="H32" s="417" t="s">
        <v>997</v>
      </c>
      <c r="I32" s="452">
        <f t="shared" si="0"/>
        <v>1686.6071428571427</v>
      </c>
      <c r="J32" s="452">
        <f t="shared" si="1"/>
        <v>1686.6071428571427</v>
      </c>
      <c r="K32" s="452"/>
      <c r="L32" s="452">
        <f t="shared" si="2"/>
        <v>202.39285714285734</v>
      </c>
      <c r="M32" s="452">
        <f t="shared" si="3"/>
        <v>202.39285714285734</v>
      </c>
      <c r="N32" s="455">
        <v>1889</v>
      </c>
      <c r="O32" s="234"/>
      <c r="P32" s="206"/>
      <c r="Q32" s="300" t="s">
        <v>998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 t="s">
        <v>20</v>
      </c>
      <c r="C33" s="449"/>
      <c r="D33" s="453" t="s">
        <v>279</v>
      </c>
      <c r="E33" s="451" t="s">
        <v>280</v>
      </c>
      <c r="F33" s="451" t="s">
        <v>936</v>
      </c>
      <c r="G33" s="454" t="s">
        <v>24</v>
      </c>
      <c r="H33" s="417" t="s">
        <v>999</v>
      </c>
      <c r="I33" s="452">
        <f t="shared" si="0"/>
        <v>1874.1071428571427</v>
      </c>
      <c r="J33" s="452">
        <f t="shared" si="1"/>
        <v>1874.1071428571427</v>
      </c>
      <c r="K33" s="452"/>
      <c r="L33" s="452">
        <f t="shared" si="2"/>
        <v>224.89285714285734</v>
      </c>
      <c r="M33" s="452">
        <f t="shared" si="3"/>
        <v>224.89285714285734</v>
      </c>
      <c r="N33" s="455">
        <v>2099</v>
      </c>
      <c r="O33" s="234"/>
      <c r="P33" s="206"/>
      <c r="Q33" s="300" t="s">
        <v>1000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 t="s">
        <v>20</v>
      </c>
      <c r="C34" s="449"/>
      <c r="D34" s="453" t="s">
        <v>281</v>
      </c>
      <c r="E34" s="451" t="s">
        <v>1001</v>
      </c>
      <c r="F34" s="451" t="s">
        <v>1002</v>
      </c>
      <c r="G34" s="454" t="s">
        <v>24</v>
      </c>
      <c r="H34" s="417" t="s">
        <v>1003</v>
      </c>
      <c r="I34" s="452">
        <f t="shared" si="0"/>
        <v>9786.4285714285706</v>
      </c>
      <c r="J34" s="452">
        <f t="shared" si="1"/>
        <v>9786.4285714285706</v>
      </c>
      <c r="K34" s="452"/>
      <c r="L34" s="452">
        <f t="shared" si="2"/>
        <v>1174.3714285714286</v>
      </c>
      <c r="M34" s="452">
        <f t="shared" si="3"/>
        <v>1174.3714285714286</v>
      </c>
      <c r="N34" s="455">
        <v>10960.8</v>
      </c>
      <c r="O34" s="234"/>
      <c r="P34" s="206"/>
      <c r="Q34" s="300" t="s">
        <v>1004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 t="s">
        <v>20</v>
      </c>
      <c r="C35" s="449"/>
      <c r="D35" s="453" t="s">
        <v>27</v>
      </c>
      <c r="E35" s="451" t="s">
        <v>28</v>
      </c>
      <c r="F35" s="451" t="s">
        <v>952</v>
      </c>
      <c r="G35" s="454" t="s">
        <v>30</v>
      </c>
      <c r="H35" s="417" t="s">
        <v>1005</v>
      </c>
      <c r="I35" s="452">
        <f t="shared" si="0"/>
        <v>915.40178571428567</v>
      </c>
      <c r="J35" s="452">
        <f t="shared" si="1"/>
        <v>915.40178571428567</v>
      </c>
      <c r="K35" s="452"/>
      <c r="L35" s="452">
        <f t="shared" si="2"/>
        <v>109.84821428571433</v>
      </c>
      <c r="M35" s="452">
        <f t="shared" si="3"/>
        <v>109.84821428571433</v>
      </c>
      <c r="N35" s="455">
        <v>1025.25</v>
      </c>
      <c r="O35" s="234"/>
      <c r="P35" s="206"/>
      <c r="Q35" s="300" t="s">
        <v>1006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 t="s">
        <v>20</v>
      </c>
      <c r="C36" s="449"/>
      <c r="D36" s="453" t="s">
        <v>284</v>
      </c>
      <c r="E36" s="451" t="s">
        <v>285</v>
      </c>
      <c r="F36" s="451" t="s">
        <v>1007</v>
      </c>
      <c r="G36" s="454" t="s">
        <v>30</v>
      </c>
      <c r="H36" s="417" t="s">
        <v>1008</v>
      </c>
      <c r="I36" s="452">
        <f t="shared" si="0"/>
        <v>4946.4285714285706</v>
      </c>
      <c r="J36" s="452">
        <f t="shared" si="1"/>
        <v>4946.4285714285706</v>
      </c>
      <c r="K36" s="452"/>
      <c r="L36" s="452">
        <f t="shared" si="2"/>
        <v>593.57142857142935</v>
      </c>
      <c r="M36" s="452">
        <f t="shared" si="3"/>
        <v>593.57142857142935</v>
      </c>
      <c r="N36" s="455">
        <v>5540</v>
      </c>
      <c r="O36" s="234"/>
      <c r="P36" s="206"/>
      <c r="Q36" s="300" t="s">
        <v>1009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 t="s">
        <v>20</v>
      </c>
      <c r="C37" s="449"/>
      <c r="D37" s="453" t="s">
        <v>249</v>
      </c>
      <c r="E37" s="451" t="s">
        <v>250</v>
      </c>
      <c r="F37" s="451" t="s">
        <v>936</v>
      </c>
      <c r="G37" s="454" t="s">
        <v>24</v>
      </c>
      <c r="H37" s="417" t="s">
        <v>1010</v>
      </c>
      <c r="I37" s="452">
        <f t="shared" si="0"/>
        <v>3764.508928571428</v>
      </c>
      <c r="J37" s="452">
        <f t="shared" si="1"/>
        <v>3764.508928571428</v>
      </c>
      <c r="K37" s="452"/>
      <c r="L37" s="452">
        <f t="shared" si="2"/>
        <v>451.74107142857201</v>
      </c>
      <c r="M37" s="452">
        <f t="shared" si="3"/>
        <v>451.74107142857201</v>
      </c>
      <c r="N37" s="455">
        <v>4216.25</v>
      </c>
      <c r="O37" s="234"/>
      <c r="P37" s="206"/>
      <c r="Q37" s="300" t="s">
        <v>1011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 t="s">
        <v>20</v>
      </c>
      <c r="C38" s="449"/>
      <c r="D38" s="453" t="s">
        <v>287</v>
      </c>
      <c r="E38" s="451" t="s">
        <v>288</v>
      </c>
      <c r="F38" s="451" t="s">
        <v>936</v>
      </c>
      <c r="G38" s="454" t="s">
        <v>244</v>
      </c>
      <c r="H38" s="417" t="s">
        <v>1012</v>
      </c>
      <c r="I38" s="452">
        <f t="shared" si="0"/>
        <v>892.85714285714278</v>
      </c>
      <c r="J38" s="452">
        <f t="shared" si="1"/>
        <v>892.85714285714278</v>
      </c>
      <c r="K38" s="452"/>
      <c r="L38" s="452">
        <f t="shared" si="2"/>
        <v>107.14285714285722</v>
      </c>
      <c r="M38" s="452">
        <f t="shared" si="3"/>
        <v>107.14285714285722</v>
      </c>
      <c r="N38" s="455">
        <v>1000</v>
      </c>
      <c r="O38" s="234"/>
      <c r="P38" s="206"/>
      <c r="Q38" s="300" t="s">
        <v>1013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 t="s">
        <v>20</v>
      </c>
      <c r="C39" s="449"/>
      <c r="D39" s="453" t="s">
        <v>289</v>
      </c>
      <c r="E39" s="451" t="s">
        <v>290</v>
      </c>
      <c r="F39" s="451" t="s">
        <v>1014</v>
      </c>
      <c r="G39" s="454" t="s">
        <v>24</v>
      </c>
      <c r="H39" s="417" t="s">
        <v>1015</v>
      </c>
      <c r="I39" s="452">
        <f t="shared" si="0"/>
        <v>986.60714285714278</v>
      </c>
      <c r="J39" s="452">
        <f t="shared" si="1"/>
        <v>986.60714285714278</v>
      </c>
      <c r="K39" s="452"/>
      <c r="L39" s="452">
        <f t="shared" si="2"/>
        <v>118.39285714285722</v>
      </c>
      <c r="M39" s="452">
        <f t="shared" si="3"/>
        <v>118.39285714285722</v>
      </c>
      <c r="N39" s="455">
        <v>1105</v>
      </c>
      <c r="O39" s="234"/>
      <c r="P39" s="206"/>
      <c r="Q39" s="300" t="s">
        <v>1016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 t="s">
        <v>20</v>
      </c>
      <c r="C40" s="449"/>
      <c r="D40" s="453" t="s">
        <v>292</v>
      </c>
      <c r="E40" s="451" t="s">
        <v>1017</v>
      </c>
      <c r="F40" s="451" t="s">
        <v>1018</v>
      </c>
      <c r="G40" s="454" t="s">
        <v>24</v>
      </c>
      <c r="H40" s="417" t="s">
        <v>1019</v>
      </c>
      <c r="I40" s="452">
        <f t="shared" ref="I40:I71" si="4">J40</f>
        <v>460.71428571428567</v>
      </c>
      <c r="J40" s="452">
        <f t="shared" ref="J40:J71" si="5">IF(N40="", "", N40/1.12)</f>
        <v>460.71428571428567</v>
      </c>
      <c r="K40" s="452"/>
      <c r="L40" s="452">
        <f t="shared" ref="L40:L71" si="6">M40</f>
        <v>55.285714285714334</v>
      </c>
      <c r="M40" s="452">
        <f t="shared" ref="M40:M71" si="7">IF(N40="", "", N40 - J40)</f>
        <v>55.285714285714334</v>
      </c>
      <c r="N40" s="455">
        <v>516</v>
      </c>
      <c r="O40" s="234"/>
      <c r="P40" s="206"/>
      <c r="Q40" s="300" t="s">
        <v>1020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 t="s">
        <v>20</v>
      </c>
      <c r="C41" s="449"/>
      <c r="D41" s="453" t="s">
        <v>295</v>
      </c>
      <c r="E41" s="451" t="s">
        <v>1021</v>
      </c>
      <c r="F41" s="451" t="s">
        <v>936</v>
      </c>
      <c r="G41" s="454" t="s">
        <v>24</v>
      </c>
      <c r="H41" s="417" t="s">
        <v>1022</v>
      </c>
      <c r="I41" s="452">
        <f t="shared" si="4"/>
        <v>7499.9999999999991</v>
      </c>
      <c r="J41" s="452">
        <f t="shared" si="5"/>
        <v>7499.9999999999991</v>
      </c>
      <c r="K41" s="452"/>
      <c r="L41" s="452">
        <f t="shared" si="6"/>
        <v>900.00000000000091</v>
      </c>
      <c r="M41" s="452">
        <f t="shared" si="7"/>
        <v>900.00000000000091</v>
      </c>
      <c r="N41" s="455">
        <v>8400</v>
      </c>
      <c r="O41" s="234"/>
      <c r="P41" s="206"/>
      <c r="Q41" s="300" t="s">
        <v>1023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 t="s">
        <v>20</v>
      </c>
      <c r="C42" s="449"/>
      <c r="D42" s="453" t="s">
        <v>297</v>
      </c>
      <c r="E42" s="451" t="s">
        <v>298</v>
      </c>
      <c r="F42" s="451" t="s">
        <v>936</v>
      </c>
      <c r="G42" s="454" t="s">
        <v>24</v>
      </c>
      <c r="H42" s="417" t="s">
        <v>1024</v>
      </c>
      <c r="I42" s="452">
        <f t="shared" si="4"/>
        <v>1714.6874999999998</v>
      </c>
      <c r="J42" s="452">
        <f t="shared" si="5"/>
        <v>1714.6874999999998</v>
      </c>
      <c r="K42" s="452"/>
      <c r="L42" s="452">
        <f t="shared" si="6"/>
        <v>205.76250000000027</v>
      </c>
      <c r="M42" s="452">
        <f t="shared" si="7"/>
        <v>205.76250000000027</v>
      </c>
      <c r="N42" s="455">
        <v>1920.45</v>
      </c>
      <c r="O42" s="234"/>
      <c r="P42" s="206"/>
      <c r="Q42" s="300" t="s">
        <v>1025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 t="s">
        <v>20</v>
      </c>
      <c r="C43" s="449"/>
      <c r="D43" s="453" t="s">
        <v>249</v>
      </c>
      <c r="E43" s="451" t="s">
        <v>250</v>
      </c>
      <c r="F43" s="451" t="s">
        <v>936</v>
      </c>
      <c r="G43" s="454" t="s">
        <v>24</v>
      </c>
      <c r="H43" s="417" t="s">
        <v>1026</v>
      </c>
      <c r="I43" s="452">
        <f t="shared" si="4"/>
        <v>1641.6964285714284</v>
      </c>
      <c r="J43" s="452">
        <f t="shared" si="5"/>
        <v>1641.6964285714284</v>
      </c>
      <c r="K43" s="452"/>
      <c r="L43" s="452">
        <f t="shared" si="6"/>
        <v>197.0035714285716</v>
      </c>
      <c r="M43" s="452">
        <f t="shared" si="7"/>
        <v>197.0035714285716</v>
      </c>
      <c r="N43" s="455">
        <v>1838.7</v>
      </c>
      <c r="O43" s="234"/>
      <c r="P43" s="206"/>
      <c r="Q43" s="300" t="s">
        <v>1027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 t="s">
        <v>20</v>
      </c>
      <c r="C44" s="449"/>
      <c r="D44" s="453" t="s">
        <v>271</v>
      </c>
      <c r="E44" s="451" t="s">
        <v>985</v>
      </c>
      <c r="F44" s="451" t="s">
        <v>936</v>
      </c>
      <c r="G44" s="454" t="s">
        <v>24</v>
      </c>
      <c r="H44" s="417" t="s">
        <v>1028</v>
      </c>
      <c r="I44" s="452">
        <f t="shared" si="4"/>
        <v>908.03571428571422</v>
      </c>
      <c r="J44" s="452">
        <f t="shared" si="5"/>
        <v>908.03571428571422</v>
      </c>
      <c r="K44" s="452"/>
      <c r="L44" s="452">
        <f t="shared" si="6"/>
        <v>108.96428571428578</v>
      </c>
      <c r="M44" s="452">
        <f t="shared" si="7"/>
        <v>108.96428571428578</v>
      </c>
      <c r="N44" s="455">
        <v>1017</v>
      </c>
      <c r="O44" s="234"/>
      <c r="P44" s="206"/>
      <c r="Q44" s="300" t="s">
        <v>1029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 t="s">
        <v>20</v>
      </c>
      <c r="C45" s="449"/>
      <c r="D45" s="453" t="s">
        <v>249</v>
      </c>
      <c r="E45" s="451" t="s">
        <v>250</v>
      </c>
      <c r="F45" s="451" t="s">
        <v>936</v>
      </c>
      <c r="G45" s="454" t="s">
        <v>24</v>
      </c>
      <c r="H45" s="417" t="s">
        <v>1030</v>
      </c>
      <c r="I45" s="452">
        <f t="shared" si="4"/>
        <v>7244.0535714285706</v>
      </c>
      <c r="J45" s="452">
        <f t="shared" si="5"/>
        <v>7244.0535714285706</v>
      </c>
      <c r="K45" s="452"/>
      <c r="L45" s="452">
        <f t="shared" si="6"/>
        <v>869.2864285714295</v>
      </c>
      <c r="M45" s="452">
        <f t="shared" si="7"/>
        <v>869.2864285714295</v>
      </c>
      <c r="N45" s="455">
        <v>8113.34</v>
      </c>
      <c r="O45" s="234"/>
      <c r="P45" s="206"/>
      <c r="Q45" s="300" t="s">
        <v>1031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 t="s">
        <v>20</v>
      </c>
      <c r="C46" s="449"/>
      <c r="D46" s="453" t="s">
        <v>247</v>
      </c>
      <c r="E46" s="451" t="s">
        <v>248</v>
      </c>
      <c r="F46" s="451" t="s">
        <v>952</v>
      </c>
      <c r="G46" s="454" t="s">
        <v>237</v>
      </c>
      <c r="H46" s="417" t="s">
        <v>1032</v>
      </c>
      <c r="I46" s="452">
        <f t="shared" si="4"/>
        <v>637.49999999999989</v>
      </c>
      <c r="J46" s="452">
        <f t="shared" si="5"/>
        <v>637.49999999999989</v>
      </c>
      <c r="K46" s="452"/>
      <c r="L46" s="452">
        <f t="shared" si="6"/>
        <v>76.500000000000114</v>
      </c>
      <c r="M46" s="452">
        <f t="shared" si="7"/>
        <v>76.500000000000114</v>
      </c>
      <c r="N46" s="455">
        <v>714</v>
      </c>
      <c r="O46" s="234"/>
      <c r="P46" s="206"/>
      <c r="Q46" s="300" t="s">
        <v>1033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 t="s">
        <v>20</v>
      </c>
      <c r="C47" s="449"/>
      <c r="D47" s="453" t="s">
        <v>299</v>
      </c>
      <c r="E47" s="451" t="s">
        <v>1034</v>
      </c>
      <c r="F47" s="451" t="s">
        <v>952</v>
      </c>
      <c r="G47" s="454" t="s">
        <v>237</v>
      </c>
      <c r="H47" s="417" t="s">
        <v>1035</v>
      </c>
      <c r="I47" s="452">
        <f t="shared" si="4"/>
        <v>1082.5892857142856</v>
      </c>
      <c r="J47" s="452">
        <f t="shared" si="5"/>
        <v>1082.5892857142856</v>
      </c>
      <c r="K47" s="452"/>
      <c r="L47" s="452">
        <f t="shared" si="6"/>
        <v>129.91071428571445</v>
      </c>
      <c r="M47" s="452">
        <f t="shared" si="7"/>
        <v>129.91071428571445</v>
      </c>
      <c r="N47" s="455">
        <v>1212.5</v>
      </c>
      <c r="O47" s="234"/>
      <c r="P47" s="206"/>
      <c r="Q47" s="300" t="s">
        <v>1036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 t="s">
        <v>20</v>
      </c>
      <c r="C48" s="449"/>
      <c r="D48" s="453" t="s">
        <v>249</v>
      </c>
      <c r="E48" s="451" t="s">
        <v>250</v>
      </c>
      <c r="F48" s="451" t="s">
        <v>936</v>
      </c>
      <c r="G48" s="454" t="s">
        <v>24</v>
      </c>
      <c r="H48" s="417" t="s">
        <v>1037</v>
      </c>
      <c r="I48" s="452">
        <f t="shared" si="4"/>
        <v>5064.8035714285706</v>
      </c>
      <c r="J48" s="452">
        <f t="shared" si="5"/>
        <v>5064.8035714285706</v>
      </c>
      <c r="K48" s="452"/>
      <c r="L48" s="452">
        <f t="shared" si="6"/>
        <v>607.77642857142928</v>
      </c>
      <c r="M48" s="452">
        <f t="shared" si="7"/>
        <v>607.77642857142928</v>
      </c>
      <c r="N48" s="455">
        <v>5672.58</v>
      </c>
      <c r="O48" s="234"/>
      <c r="P48" s="206"/>
      <c r="Q48" s="300" t="s">
        <v>1038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 t="s">
        <v>20</v>
      </c>
      <c r="C49" s="449"/>
      <c r="D49" s="453" t="s">
        <v>301</v>
      </c>
      <c r="E49" s="451" t="s">
        <v>302</v>
      </c>
      <c r="F49" s="451" t="s">
        <v>1039</v>
      </c>
      <c r="G49" s="454" t="s">
        <v>230</v>
      </c>
      <c r="H49" s="417" t="s">
        <v>1040</v>
      </c>
      <c r="I49" s="452">
        <f t="shared" si="4"/>
        <v>4017.8571428571427</v>
      </c>
      <c r="J49" s="452">
        <f t="shared" si="5"/>
        <v>4017.8571428571427</v>
      </c>
      <c r="K49" s="452"/>
      <c r="L49" s="452">
        <f t="shared" si="6"/>
        <v>482.14285714285734</v>
      </c>
      <c r="M49" s="452">
        <f t="shared" si="7"/>
        <v>482.14285714285734</v>
      </c>
      <c r="N49" s="455">
        <v>4500</v>
      </c>
      <c r="O49" s="234"/>
      <c r="P49" s="206"/>
      <c r="Q49" s="300" t="s">
        <v>1041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 t="s">
        <v>20</v>
      </c>
      <c r="C50" s="449"/>
      <c r="D50" s="453" t="s">
        <v>301</v>
      </c>
      <c r="E50" s="451" t="s">
        <v>302</v>
      </c>
      <c r="F50" s="451" t="s">
        <v>1039</v>
      </c>
      <c r="G50" s="454" t="s">
        <v>230</v>
      </c>
      <c r="H50" s="417" t="s">
        <v>1042</v>
      </c>
      <c r="I50" s="452">
        <f t="shared" si="4"/>
        <v>4017.8571428571427</v>
      </c>
      <c r="J50" s="452">
        <f t="shared" si="5"/>
        <v>4017.8571428571427</v>
      </c>
      <c r="K50" s="452"/>
      <c r="L50" s="452">
        <f t="shared" si="6"/>
        <v>482.14285714285734</v>
      </c>
      <c r="M50" s="452">
        <f t="shared" si="7"/>
        <v>482.14285714285734</v>
      </c>
      <c r="N50" s="455">
        <v>4500</v>
      </c>
      <c r="O50" s="234"/>
      <c r="P50" s="206"/>
      <c r="Q50" s="300" t="s">
        <v>1043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 t="s">
        <v>20</v>
      </c>
      <c r="C51" s="449"/>
      <c r="D51" s="453" t="s">
        <v>304</v>
      </c>
      <c r="E51" s="451" t="s">
        <v>305</v>
      </c>
      <c r="F51" s="451" t="s">
        <v>1044</v>
      </c>
      <c r="G51" s="454" t="s">
        <v>230</v>
      </c>
      <c r="H51" s="417" t="s">
        <v>1045</v>
      </c>
      <c r="I51" s="452">
        <f t="shared" si="4"/>
        <v>7678.5714285714275</v>
      </c>
      <c r="J51" s="452">
        <f t="shared" si="5"/>
        <v>7678.5714285714275</v>
      </c>
      <c r="K51" s="452"/>
      <c r="L51" s="452">
        <f t="shared" si="6"/>
        <v>921.42857142857247</v>
      </c>
      <c r="M51" s="452">
        <f t="shared" si="7"/>
        <v>921.42857142857247</v>
      </c>
      <c r="N51" s="455">
        <v>8600</v>
      </c>
      <c r="O51" s="234"/>
      <c r="P51" s="206"/>
      <c r="Q51" s="300" t="s">
        <v>1046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 t="s">
        <v>20</v>
      </c>
      <c r="C52" s="449"/>
      <c r="D52" s="453" t="s">
        <v>304</v>
      </c>
      <c r="E52" s="451" t="s">
        <v>305</v>
      </c>
      <c r="F52" s="451" t="s">
        <v>1044</v>
      </c>
      <c r="G52" s="451" t="s">
        <v>230</v>
      </c>
      <c r="H52" s="417" t="s">
        <v>1047</v>
      </c>
      <c r="I52" s="452">
        <f t="shared" si="4"/>
        <v>2316.9642857142853</v>
      </c>
      <c r="J52" s="452">
        <f t="shared" si="5"/>
        <v>2316.9642857142853</v>
      </c>
      <c r="K52" s="452"/>
      <c r="L52" s="452">
        <f t="shared" si="6"/>
        <v>278.03571428571468</v>
      </c>
      <c r="M52" s="452">
        <f t="shared" si="7"/>
        <v>278.03571428571468</v>
      </c>
      <c r="N52" s="455">
        <v>2595</v>
      </c>
      <c r="O52" s="234"/>
      <c r="P52" s="206"/>
      <c r="Q52" s="300" t="s">
        <v>1048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 t="s">
        <v>20</v>
      </c>
      <c r="C53" s="449"/>
      <c r="D53" s="453" t="s">
        <v>307</v>
      </c>
      <c r="E53" s="451" t="s">
        <v>308</v>
      </c>
      <c r="F53" s="451" t="s">
        <v>1039</v>
      </c>
      <c r="G53" s="454" t="s">
        <v>230</v>
      </c>
      <c r="H53" s="417" t="s">
        <v>1049</v>
      </c>
      <c r="I53" s="452">
        <f t="shared" si="4"/>
        <v>79931.874999999985</v>
      </c>
      <c r="J53" s="452">
        <f t="shared" si="5"/>
        <v>79931.874999999985</v>
      </c>
      <c r="K53" s="452"/>
      <c r="L53" s="452">
        <f t="shared" si="6"/>
        <v>9591.8250000000116</v>
      </c>
      <c r="M53" s="452">
        <f t="shared" si="7"/>
        <v>9591.8250000000116</v>
      </c>
      <c r="N53" s="455">
        <v>89523.7</v>
      </c>
      <c r="O53" s="234"/>
      <c r="P53" s="206"/>
      <c r="Q53" s="300" t="s">
        <v>1050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 t="s">
        <v>20</v>
      </c>
      <c r="C54" s="449"/>
      <c r="D54" s="453" t="s">
        <v>309</v>
      </c>
      <c r="E54" s="451" t="s">
        <v>310</v>
      </c>
      <c r="F54" s="451" t="s">
        <v>1051</v>
      </c>
      <c r="G54" s="454" t="s">
        <v>230</v>
      </c>
      <c r="H54" s="417" t="s">
        <v>1052</v>
      </c>
      <c r="I54" s="452">
        <f t="shared" si="4"/>
        <v>2352.4910714285711</v>
      </c>
      <c r="J54" s="452">
        <f t="shared" si="5"/>
        <v>2352.4910714285711</v>
      </c>
      <c r="K54" s="452"/>
      <c r="L54" s="452">
        <f t="shared" si="6"/>
        <v>282.29892857142886</v>
      </c>
      <c r="M54" s="452">
        <f t="shared" si="7"/>
        <v>282.29892857142886</v>
      </c>
      <c r="N54" s="455">
        <v>2634.79</v>
      </c>
      <c r="O54" s="234"/>
      <c r="P54" s="206"/>
      <c r="Q54" s="300" t="s">
        <v>1053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 t="s">
        <v>20</v>
      </c>
      <c r="C55" s="449"/>
      <c r="D55" s="453" t="s">
        <v>312</v>
      </c>
      <c r="E55" s="451" t="s">
        <v>313</v>
      </c>
      <c r="F55" s="451" t="s">
        <v>1054</v>
      </c>
      <c r="G55" s="451" t="s">
        <v>230</v>
      </c>
      <c r="H55" s="417" t="s">
        <v>1055</v>
      </c>
      <c r="I55" s="452">
        <f t="shared" si="4"/>
        <v>7991.0714285714275</v>
      </c>
      <c r="J55" s="452">
        <f t="shared" si="5"/>
        <v>7991.0714285714275</v>
      </c>
      <c r="K55" s="452"/>
      <c r="L55" s="452">
        <f t="shared" si="6"/>
        <v>958.92857142857247</v>
      </c>
      <c r="M55" s="452">
        <f t="shared" si="7"/>
        <v>958.92857142857247</v>
      </c>
      <c r="N55" s="455">
        <v>8950</v>
      </c>
      <c r="O55" s="234"/>
      <c r="P55" s="206"/>
      <c r="Q55" s="300" t="s">
        <v>1056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 t="s">
        <v>20</v>
      </c>
      <c r="C56" s="449"/>
      <c r="D56" s="453" t="s">
        <v>309</v>
      </c>
      <c r="E56" s="451" t="s">
        <v>310</v>
      </c>
      <c r="F56" s="451" t="s">
        <v>1051</v>
      </c>
      <c r="G56" s="451" t="s">
        <v>230</v>
      </c>
      <c r="H56" s="417" t="s">
        <v>1057</v>
      </c>
      <c r="I56" s="452">
        <f t="shared" si="4"/>
        <v>11359.821428571428</v>
      </c>
      <c r="J56" s="452">
        <f t="shared" si="5"/>
        <v>11359.821428571428</v>
      </c>
      <c r="K56" s="452"/>
      <c r="L56" s="452">
        <f t="shared" si="6"/>
        <v>1363.1785714285725</v>
      </c>
      <c r="M56" s="452">
        <f t="shared" si="7"/>
        <v>1363.1785714285725</v>
      </c>
      <c r="N56" s="455">
        <v>12723</v>
      </c>
      <c r="O56" s="234"/>
      <c r="P56" s="206"/>
      <c r="Q56" s="300" t="s">
        <v>1058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 t="s">
        <v>20</v>
      </c>
      <c r="C57" s="449"/>
      <c r="D57" s="453" t="s">
        <v>315</v>
      </c>
      <c r="E57" s="451" t="s">
        <v>316</v>
      </c>
      <c r="F57" s="451" t="s">
        <v>952</v>
      </c>
      <c r="G57" s="454" t="s">
        <v>24</v>
      </c>
      <c r="H57" s="417" t="s">
        <v>1059</v>
      </c>
      <c r="I57" s="452">
        <f t="shared" si="4"/>
        <v>1753.5714285714284</v>
      </c>
      <c r="J57" s="452">
        <f t="shared" si="5"/>
        <v>1753.5714285714284</v>
      </c>
      <c r="K57" s="452"/>
      <c r="L57" s="452">
        <f t="shared" si="6"/>
        <v>210.42857142857156</v>
      </c>
      <c r="M57" s="452">
        <f t="shared" si="7"/>
        <v>210.42857142857156</v>
      </c>
      <c r="N57" s="455">
        <v>1964</v>
      </c>
      <c r="O57" s="234"/>
      <c r="P57" s="206"/>
      <c r="Q57" s="300" t="s">
        <v>1060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 t="s">
        <v>20</v>
      </c>
      <c r="C58" s="449"/>
      <c r="D58" s="453" t="s">
        <v>317</v>
      </c>
      <c r="E58" s="451" t="s">
        <v>318</v>
      </c>
      <c r="F58" s="451" t="s">
        <v>952</v>
      </c>
      <c r="G58" s="451" t="s">
        <v>230</v>
      </c>
      <c r="H58" s="417" t="s">
        <v>1061</v>
      </c>
      <c r="I58" s="452">
        <f t="shared" si="4"/>
        <v>2455.3571428571427</v>
      </c>
      <c r="J58" s="452">
        <f t="shared" si="5"/>
        <v>2455.3571428571427</v>
      </c>
      <c r="K58" s="452"/>
      <c r="L58" s="452">
        <f t="shared" si="6"/>
        <v>294.64285714285734</v>
      </c>
      <c r="M58" s="452">
        <f t="shared" si="7"/>
        <v>294.64285714285734</v>
      </c>
      <c r="N58" s="455">
        <v>2750</v>
      </c>
      <c r="O58" s="234"/>
      <c r="P58" s="206"/>
      <c r="Q58" s="300" t="s">
        <v>1062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 t="s">
        <v>20</v>
      </c>
      <c r="C59" s="449"/>
      <c r="D59" s="453" t="s">
        <v>307</v>
      </c>
      <c r="E59" s="451" t="s">
        <v>308</v>
      </c>
      <c r="F59" s="451" t="s">
        <v>1039</v>
      </c>
      <c r="G59" s="451" t="s">
        <v>230</v>
      </c>
      <c r="H59" s="417" t="s">
        <v>1063</v>
      </c>
      <c r="I59" s="452">
        <f t="shared" si="4"/>
        <v>79730.366071428565</v>
      </c>
      <c r="J59" s="452">
        <f t="shared" si="5"/>
        <v>79730.366071428565</v>
      </c>
      <c r="K59" s="452"/>
      <c r="L59" s="452">
        <f t="shared" si="6"/>
        <v>9567.6439285714296</v>
      </c>
      <c r="M59" s="452">
        <f t="shared" si="7"/>
        <v>9567.6439285714296</v>
      </c>
      <c r="N59" s="455">
        <v>89298.01</v>
      </c>
      <c r="O59" s="234"/>
      <c r="P59" s="206"/>
      <c r="Q59" s="300" t="s">
        <v>1064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 t="s">
        <v>20</v>
      </c>
      <c r="C60" s="449"/>
      <c r="D60" s="453" t="s">
        <v>319</v>
      </c>
      <c r="E60" s="451" t="s">
        <v>320</v>
      </c>
      <c r="F60" s="451" t="s">
        <v>1065</v>
      </c>
      <c r="G60" s="451" t="s">
        <v>244</v>
      </c>
      <c r="H60" s="417" t="s">
        <v>1066</v>
      </c>
      <c r="I60" s="452">
        <f t="shared" si="4"/>
        <v>1339.2857142857142</v>
      </c>
      <c r="J60" s="452">
        <f t="shared" si="5"/>
        <v>1339.2857142857142</v>
      </c>
      <c r="K60" s="452"/>
      <c r="L60" s="452">
        <f t="shared" si="6"/>
        <v>160.71428571428578</v>
      </c>
      <c r="M60" s="452">
        <f t="shared" si="7"/>
        <v>160.71428571428578</v>
      </c>
      <c r="N60" s="455">
        <v>1500</v>
      </c>
      <c r="O60" s="234"/>
      <c r="P60" s="206"/>
      <c r="Q60" s="300" t="s">
        <v>1067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 t="s">
        <v>20</v>
      </c>
      <c r="C61" s="449"/>
      <c r="D61" s="453" t="s">
        <v>322</v>
      </c>
      <c r="E61" s="451" t="s">
        <v>323</v>
      </c>
      <c r="F61" s="451" t="s">
        <v>1068</v>
      </c>
      <c r="G61" s="451" t="s">
        <v>24</v>
      </c>
      <c r="H61" s="417" t="s">
        <v>1069</v>
      </c>
      <c r="I61" s="452">
        <f t="shared" si="4"/>
        <v>1598.2142857142856</v>
      </c>
      <c r="J61" s="452">
        <f t="shared" si="5"/>
        <v>1598.2142857142856</v>
      </c>
      <c r="K61" s="452"/>
      <c r="L61" s="452">
        <f t="shared" si="6"/>
        <v>191.78571428571445</v>
      </c>
      <c r="M61" s="452">
        <f t="shared" si="7"/>
        <v>191.78571428571445</v>
      </c>
      <c r="N61" s="455">
        <v>1790</v>
      </c>
      <c r="O61" s="234"/>
      <c r="P61" s="206"/>
      <c r="Q61" s="300" t="s">
        <v>1070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 t="s">
        <v>20</v>
      </c>
      <c r="C62" s="449"/>
      <c r="D62" s="453" t="s">
        <v>271</v>
      </c>
      <c r="E62" s="451" t="s">
        <v>985</v>
      </c>
      <c r="F62" s="451" t="s">
        <v>936</v>
      </c>
      <c r="G62" s="451" t="s">
        <v>24</v>
      </c>
      <c r="H62" s="417" t="s">
        <v>1071</v>
      </c>
      <c r="I62" s="452">
        <f t="shared" si="4"/>
        <v>2359.8214285714284</v>
      </c>
      <c r="J62" s="452">
        <f t="shared" si="5"/>
        <v>2359.8214285714284</v>
      </c>
      <c r="K62" s="452"/>
      <c r="L62" s="452">
        <f t="shared" si="6"/>
        <v>283.17857142857156</v>
      </c>
      <c r="M62" s="452">
        <f t="shared" si="7"/>
        <v>283.17857142857156</v>
      </c>
      <c r="N62" s="455">
        <v>2643</v>
      </c>
      <c r="O62" s="234"/>
      <c r="P62" s="206"/>
      <c r="Q62" s="300" t="s">
        <v>1072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 t="s">
        <v>20</v>
      </c>
      <c r="C63" s="449"/>
      <c r="D63" s="453" t="s">
        <v>325</v>
      </c>
      <c r="E63" s="456" t="s">
        <v>326</v>
      </c>
      <c r="F63" s="451" t="s">
        <v>936</v>
      </c>
      <c r="G63" s="454" t="s">
        <v>244</v>
      </c>
      <c r="H63" s="417" t="s">
        <v>1073</v>
      </c>
      <c r="I63" s="452">
        <f t="shared" si="4"/>
        <v>12424.107142857141</v>
      </c>
      <c r="J63" s="452">
        <f t="shared" si="5"/>
        <v>12424.107142857141</v>
      </c>
      <c r="K63" s="452"/>
      <c r="L63" s="452">
        <f t="shared" si="6"/>
        <v>1490.8928571428587</v>
      </c>
      <c r="M63" s="452">
        <f t="shared" si="7"/>
        <v>1490.8928571428587</v>
      </c>
      <c r="N63" s="455">
        <v>13915</v>
      </c>
      <c r="O63" s="234"/>
      <c r="P63" s="206"/>
      <c r="Q63" s="300" t="s">
        <v>1074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 t="s">
        <v>20</v>
      </c>
      <c r="C64" s="449"/>
      <c r="D64" s="453" t="s">
        <v>327</v>
      </c>
      <c r="E64" s="456" t="s">
        <v>1075</v>
      </c>
      <c r="F64" s="451" t="s">
        <v>936</v>
      </c>
      <c r="G64" s="454" t="s">
        <v>237</v>
      </c>
      <c r="H64" s="417" t="s">
        <v>1076</v>
      </c>
      <c r="I64" s="452">
        <f t="shared" si="4"/>
        <v>6209.8214285714275</v>
      </c>
      <c r="J64" s="452">
        <f t="shared" si="5"/>
        <v>6209.8214285714275</v>
      </c>
      <c r="K64" s="452"/>
      <c r="L64" s="452">
        <f t="shared" si="6"/>
        <v>745.17857142857247</v>
      </c>
      <c r="M64" s="452">
        <f t="shared" si="7"/>
        <v>745.17857142857247</v>
      </c>
      <c r="N64" s="455">
        <v>6955</v>
      </c>
      <c r="O64" s="234"/>
      <c r="P64" s="206"/>
      <c r="Q64" s="300" t="s">
        <v>1077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 t="s">
        <v>20</v>
      </c>
      <c r="C65" s="449"/>
      <c r="D65" s="453" t="s">
        <v>329</v>
      </c>
      <c r="E65" s="456" t="s">
        <v>330</v>
      </c>
      <c r="F65" s="451" t="s">
        <v>972</v>
      </c>
      <c r="G65" s="451" t="s">
        <v>244</v>
      </c>
      <c r="H65" s="417" t="s">
        <v>1078</v>
      </c>
      <c r="I65" s="452">
        <f t="shared" si="4"/>
        <v>2499.9999999999995</v>
      </c>
      <c r="J65" s="452">
        <f t="shared" si="5"/>
        <v>2499.9999999999995</v>
      </c>
      <c r="K65" s="452"/>
      <c r="L65" s="452">
        <f t="shared" si="6"/>
        <v>300.00000000000045</v>
      </c>
      <c r="M65" s="452">
        <f t="shared" si="7"/>
        <v>300.00000000000045</v>
      </c>
      <c r="N65" s="455">
        <v>2800</v>
      </c>
      <c r="O65" s="234"/>
      <c r="P65" s="206"/>
      <c r="Q65" s="300" t="s">
        <v>1079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 t="s">
        <v>20</v>
      </c>
      <c r="C66" s="449"/>
      <c r="D66" s="453" t="s">
        <v>279</v>
      </c>
      <c r="E66" s="456" t="s">
        <v>280</v>
      </c>
      <c r="F66" s="451" t="s">
        <v>1080</v>
      </c>
      <c r="G66" s="451" t="s">
        <v>24</v>
      </c>
      <c r="H66" s="417" t="s">
        <v>1081</v>
      </c>
      <c r="I66" s="452">
        <f t="shared" si="4"/>
        <v>1921.2053571428569</v>
      </c>
      <c r="J66" s="452">
        <f t="shared" si="5"/>
        <v>1921.2053571428569</v>
      </c>
      <c r="K66" s="452"/>
      <c r="L66" s="452">
        <f t="shared" si="6"/>
        <v>230.54464285714312</v>
      </c>
      <c r="M66" s="452">
        <f t="shared" si="7"/>
        <v>230.54464285714312</v>
      </c>
      <c r="N66" s="455">
        <v>2151.75</v>
      </c>
      <c r="O66" s="234"/>
      <c r="P66" s="206"/>
      <c r="Q66" s="300" t="s">
        <v>1082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 t="s">
        <v>20</v>
      </c>
      <c r="C67" s="449"/>
      <c r="D67" s="453" t="s">
        <v>249</v>
      </c>
      <c r="E67" s="456" t="s">
        <v>250</v>
      </c>
      <c r="F67" s="451" t="s">
        <v>936</v>
      </c>
      <c r="G67" s="451" t="s">
        <v>24</v>
      </c>
      <c r="H67" s="417" t="s">
        <v>1083</v>
      </c>
      <c r="I67" s="452">
        <f t="shared" si="4"/>
        <v>2853.9196428571427</v>
      </c>
      <c r="J67" s="452">
        <f t="shared" si="5"/>
        <v>2853.9196428571427</v>
      </c>
      <c r="K67" s="452"/>
      <c r="L67" s="452">
        <f t="shared" si="6"/>
        <v>342.47035714285721</v>
      </c>
      <c r="M67" s="452">
        <f t="shared" si="7"/>
        <v>342.47035714285721</v>
      </c>
      <c r="N67" s="455">
        <v>3196.39</v>
      </c>
      <c r="O67" s="234"/>
      <c r="P67" s="206"/>
      <c r="Q67" s="300" t="s">
        <v>1084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 t="s">
        <v>20</v>
      </c>
      <c r="C68" s="449"/>
      <c r="D68" s="453" t="s">
        <v>319</v>
      </c>
      <c r="E68" s="456" t="s">
        <v>320</v>
      </c>
      <c r="F68" s="451" t="s">
        <v>1065</v>
      </c>
      <c r="G68" s="454" t="s">
        <v>244</v>
      </c>
      <c r="H68" s="417" t="s">
        <v>1085</v>
      </c>
      <c r="I68" s="452">
        <f t="shared" si="4"/>
        <v>2857.1428571428569</v>
      </c>
      <c r="J68" s="452">
        <f t="shared" si="5"/>
        <v>2857.1428571428569</v>
      </c>
      <c r="K68" s="452"/>
      <c r="L68" s="452">
        <f t="shared" si="6"/>
        <v>342.85714285714312</v>
      </c>
      <c r="M68" s="452">
        <f t="shared" si="7"/>
        <v>342.85714285714312</v>
      </c>
      <c r="N68" s="455">
        <v>3200</v>
      </c>
      <c r="O68" s="234"/>
      <c r="P68" s="206"/>
      <c r="Q68" s="300" t="s">
        <v>1086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 t="s">
        <v>20</v>
      </c>
      <c r="C69" s="449"/>
      <c r="D69" s="453" t="s">
        <v>332</v>
      </c>
      <c r="E69" s="456" t="s">
        <v>333</v>
      </c>
      <c r="F69" s="451" t="s">
        <v>243</v>
      </c>
      <c r="G69" s="451" t="s">
        <v>244</v>
      </c>
      <c r="H69" s="417" t="s">
        <v>1087</v>
      </c>
      <c r="I69" s="452">
        <f t="shared" si="4"/>
        <v>1580.3571428571427</v>
      </c>
      <c r="J69" s="452">
        <f t="shared" si="5"/>
        <v>1580.3571428571427</v>
      </c>
      <c r="K69" s="452"/>
      <c r="L69" s="452">
        <f t="shared" si="6"/>
        <v>189.64285714285734</v>
      </c>
      <c r="M69" s="452">
        <f t="shared" si="7"/>
        <v>189.64285714285734</v>
      </c>
      <c r="N69" s="455">
        <v>1770</v>
      </c>
      <c r="O69" s="234"/>
      <c r="P69" s="206"/>
      <c r="Q69" s="300" t="s">
        <v>1088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 t="s">
        <v>20</v>
      </c>
      <c r="C70" s="449"/>
      <c r="D70" s="453" t="s">
        <v>332</v>
      </c>
      <c r="E70" s="456" t="s">
        <v>333</v>
      </c>
      <c r="F70" s="451" t="s">
        <v>243</v>
      </c>
      <c r="G70" s="451" t="s">
        <v>244</v>
      </c>
      <c r="H70" s="417" t="s">
        <v>1089</v>
      </c>
      <c r="I70" s="452">
        <f t="shared" si="4"/>
        <v>892.85714285714278</v>
      </c>
      <c r="J70" s="452">
        <f t="shared" si="5"/>
        <v>892.85714285714278</v>
      </c>
      <c r="K70" s="452"/>
      <c r="L70" s="452">
        <f t="shared" si="6"/>
        <v>107.14285714285722</v>
      </c>
      <c r="M70" s="452">
        <f t="shared" si="7"/>
        <v>107.14285714285722</v>
      </c>
      <c r="N70" s="455">
        <v>1000</v>
      </c>
      <c r="O70" s="234"/>
      <c r="P70" s="206"/>
      <c r="Q70" s="300" t="s">
        <v>1090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 t="s">
        <v>20</v>
      </c>
      <c r="C71" s="449"/>
      <c r="D71" s="453" t="s">
        <v>334</v>
      </c>
      <c r="E71" s="456" t="s">
        <v>1091</v>
      </c>
      <c r="F71" s="451" t="s">
        <v>1092</v>
      </c>
      <c r="G71" s="451" t="s">
        <v>237</v>
      </c>
      <c r="H71" s="417" t="s">
        <v>1093</v>
      </c>
      <c r="I71" s="452">
        <f t="shared" si="4"/>
        <v>1336.6071428571427</v>
      </c>
      <c r="J71" s="452">
        <f t="shared" si="5"/>
        <v>1336.6071428571427</v>
      </c>
      <c r="K71" s="452"/>
      <c r="L71" s="452">
        <f t="shared" si="6"/>
        <v>160.39285714285734</v>
      </c>
      <c r="M71" s="452">
        <f t="shared" si="7"/>
        <v>160.39285714285734</v>
      </c>
      <c r="N71" s="455">
        <v>1497</v>
      </c>
      <c r="O71" s="234"/>
      <c r="P71" s="206"/>
      <c r="Q71" s="300" t="s">
        <v>1094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 t="s">
        <v>20</v>
      </c>
      <c r="C72" s="449"/>
      <c r="D72" s="453" t="s">
        <v>337</v>
      </c>
      <c r="E72" s="456" t="s">
        <v>338</v>
      </c>
      <c r="F72" s="451" t="s">
        <v>1095</v>
      </c>
      <c r="G72" s="451" t="s">
        <v>24</v>
      </c>
      <c r="H72" s="417" t="s">
        <v>1096</v>
      </c>
      <c r="I72" s="452">
        <f t="shared" ref="I72:I103" si="8">J72</f>
        <v>5477.6785714285706</v>
      </c>
      <c r="J72" s="452">
        <f t="shared" ref="J72:J89" si="9">IF(N72="", "", N72/1.12)</f>
        <v>5477.6785714285706</v>
      </c>
      <c r="K72" s="452"/>
      <c r="L72" s="452">
        <f t="shared" ref="L72:L103" si="10">M72</f>
        <v>657.32142857142935</v>
      </c>
      <c r="M72" s="452">
        <f t="shared" ref="M72:M103" si="11">IF(N72="", "", N72 - J72)</f>
        <v>657.32142857142935</v>
      </c>
      <c r="N72" s="455">
        <v>6135</v>
      </c>
      <c r="O72" s="234"/>
      <c r="P72" s="206"/>
      <c r="Q72" s="300" t="s">
        <v>1097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 t="s">
        <v>20</v>
      </c>
      <c r="C73" s="449"/>
      <c r="D73" s="453" t="s">
        <v>327</v>
      </c>
      <c r="E73" s="456" t="s">
        <v>256</v>
      </c>
      <c r="F73" s="451" t="s">
        <v>936</v>
      </c>
      <c r="G73" s="454" t="s">
        <v>244</v>
      </c>
      <c r="H73" s="417" t="s">
        <v>1098</v>
      </c>
      <c r="I73" s="452">
        <f t="shared" si="8"/>
        <v>2551.5982142857142</v>
      </c>
      <c r="J73" s="452">
        <f t="shared" si="9"/>
        <v>2551.5982142857142</v>
      </c>
      <c r="K73" s="452"/>
      <c r="L73" s="452">
        <f t="shared" si="10"/>
        <v>306.19178571428574</v>
      </c>
      <c r="M73" s="452">
        <f t="shared" si="11"/>
        <v>306.19178571428574</v>
      </c>
      <c r="N73" s="455">
        <v>2857.79</v>
      </c>
      <c r="O73" s="234"/>
      <c r="P73" s="206"/>
      <c r="Q73" s="300" t="s">
        <v>1099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 t="s">
        <v>20</v>
      </c>
      <c r="C74" s="449"/>
      <c r="D74" s="453" t="s">
        <v>340</v>
      </c>
      <c r="E74" s="456" t="s">
        <v>341</v>
      </c>
      <c r="F74" s="451" t="s">
        <v>1100</v>
      </c>
      <c r="G74" s="454" t="s">
        <v>244</v>
      </c>
      <c r="H74" s="417" t="s">
        <v>1101</v>
      </c>
      <c r="I74" s="452">
        <f t="shared" si="8"/>
        <v>1339.2857142857142</v>
      </c>
      <c r="J74" s="452">
        <f t="shared" si="9"/>
        <v>1339.2857142857142</v>
      </c>
      <c r="K74" s="452"/>
      <c r="L74" s="452">
        <f t="shared" si="10"/>
        <v>160.71428571428578</v>
      </c>
      <c r="M74" s="452">
        <f t="shared" si="11"/>
        <v>160.71428571428578</v>
      </c>
      <c r="N74" s="455">
        <v>1500</v>
      </c>
      <c r="O74" s="234"/>
      <c r="P74" s="206"/>
      <c r="Q74" s="300" t="s">
        <v>1102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 t="s">
        <v>20</v>
      </c>
      <c r="C75" s="449"/>
      <c r="D75" s="453" t="s">
        <v>249</v>
      </c>
      <c r="E75" s="456" t="s">
        <v>250</v>
      </c>
      <c r="F75" s="451" t="s">
        <v>936</v>
      </c>
      <c r="G75" s="454" t="s">
        <v>24</v>
      </c>
      <c r="H75" s="417" t="s">
        <v>1103</v>
      </c>
      <c r="I75" s="452">
        <f t="shared" si="8"/>
        <v>6731.5446428571422</v>
      </c>
      <c r="J75" s="452">
        <f t="shared" si="9"/>
        <v>6731.5446428571422</v>
      </c>
      <c r="K75" s="452"/>
      <c r="L75" s="452">
        <f t="shared" si="10"/>
        <v>807.78535714285772</v>
      </c>
      <c r="M75" s="452">
        <f t="shared" si="11"/>
        <v>807.78535714285772</v>
      </c>
      <c r="N75" s="455">
        <v>7539.33</v>
      </c>
      <c r="O75" s="234"/>
      <c r="P75" s="206"/>
      <c r="Q75" s="300" t="s">
        <v>1104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 t="s">
        <v>20</v>
      </c>
      <c r="C76" s="449"/>
      <c r="D76" s="453" t="s">
        <v>343</v>
      </c>
      <c r="E76" s="456" t="s">
        <v>344</v>
      </c>
      <c r="F76" s="451" t="s">
        <v>1105</v>
      </c>
      <c r="G76" s="454" t="s">
        <v>170</v>
      </c>
      <c r="H76" s="417" t="s">
        <v>1106</v>
      </c>
      <c r="I76" s="452">
        <f t="shared" si="8"/>
        <v>1689.2857142857142</v>
      </c>
      <c r="J76" s="452">
        <f t="shared" si="9"/>
        <v>1689.2857142857142</v>
      </c>
      <c r="K76" s="452"/>
      <c r="L76" s="452">
        <f t="shared" si="10"/>
        <v>202.71428571428578</v>
      </c>
      <c r="M76" s="452">
        <f t="shared" si="11"/>
        <v>202.71428571428578</v>
      </c>
      <c r="N76" s="455">
        <v>1892</v>
      </c>
      <c r="O76" s="234"/>
      <c r="P76" s="206"/>
      <c r="Q76" s="300" t="s">
        <v>1107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 t="s">
        <v>20</v>
      </c>
      <c r="C77" s="449"/>
      <c r="D77" s="453" t="s">
        <v>249</v>
      </c>
      <c r="E77" s="456" t="s">
        <v>250</v>
      </c>
      <c r="F77" s="451" t="s">
        <v>936</v>
      </c>
      <c r="G77" s="454" t="s">
        <v>24</v>
      </c>
      <c r="H77" s="417" t="s">
        <v>1108</v>
      </c>
      <c r="I77" s="452">
        <f t="shared" si="8"/>
        <v>5895.6874999999991</v>
      </c>
      <c r="J77" s="452">
        <f t="shared" si="9"/>
        <v>5895.6874999999991</v>
      </c>
      <c r="K77" s="452"/>
      <c r="L77" s="452">
        <f t="shared" si="10"/>
        <v>707.48250000000098</v>
      </c>
      <c r="M77" s="452">
        <f t="shared" si="11"/>
        <v>707.48250000000098</v>
      </c>
      <c r="N77" s="455">
        <v>6603.17</v>
      </c>
      <c r="O77" s="234"/>
      <c r="P77" s="206"/>
      <c r="Q77" s="300" t="s">
        <v>1109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 t="s">
        <v>20</v>
      </c>
      <c r="C78" s="449"/>
      <c r="D78" s="453" t="s">
        <v>346</v>
      </c>
      <c r="E78" s="456" t="s">
        <v>347</v>
      </c>
      <c r="F78" s="451" t="s">
        <v>936</v>
      </c>
      <c r="G78" s="454" t="s">
        <v>230</v>
      </c>
      <c r="H78" s="417" t="s">
        <v>1110</v>
      </c>
      <c r="I78" s="452">
        <f t="shared" si="8"/>
        <v>4107.1428571428569</v>
      </c>
      <c r="J78" s="452">
        <f t="shared" si="9"/>
        <v>4107.1428571428569</v>
      </c>
      <c r="K78" s="452"/>
      <c r="L78" s="452">
        <f t="shared" si="10"/>
        <v>492.85714285714312</v>
      </c>
      <c r="M78" s="452">
        <f t="shared" si="11"/>
        <v>492.85714285714312</v>
      </c>
      <c r="N78" s="455">
        <v>4600</v>
      </c>
      <c r="O78" s="234"/>
      <c r="P78" s="206"/>
      <c r="Q78" s="300" t="s">
        <v>1111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 t="s">
        <v>20</v>
      </c>
      <c r="C79" s="449"/>
      <c r="D79" s="453" t="s">
        <v>346</v>
      </c>
      <c r="E79" s="456" t="s">
        <v>347</v>
      </c>
      <c r="F79" s="451" t="s">
        <v>936</v>
      </c>
      <c r="G79" s="454" t="s">
        <v>230</v>
      </c>
      <c r="H79" s="417" t="s">
        <v>1112</v>
      </c>
      <c r="I79" s="452">
        <f t="shared" si="8"/>
        <v>13392.857142857141</v>
      </c>
      <c r="J79" s="452">
        <f t="shared" si="9"/>
        <v>13392.857142857141</v>
      </c>
      <c r="K79" s="452"/>
      <c r="L79" s="452">
        <f t="shared" si="10"/>
        <v>1607.1428571428587</v>
      </c>
      <c r="M79" s="452">
        <f t="shared" si="11"/>
        <v>1607.1428571428587</v>
      </c>
      <c r="N79" s="455">
        <v>15000</v>
      </c>
      <c r="O79" s="234"/>
      <c r="P79" s="206"/>
      <c r="Q79" s="300" t="s">
        <v>1113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 t="s">
        <v>20</v>
      </c>
      <c r="C80" s="449"/>
      <c r="D80" s="453" t="s">
        <v>271</v>
      </c>
      <c r="E80" s="456" t="s">
        <v>985</v>
      </c>
      <c r="F80" s="451" t="s">
        <v>1114</v>
      </c>
      <c r="G80" s="454" t="s">
        <v>24</v>
      </c>
      <c r="H80" s="417" t="s">
        <v>1115</v>
      </c>
      <c r="I80" s="452">
        <f t="shared" si="8"/>
        <v>1649.7767857142856</v>
      </c>
      <c r="J80" s="452">
        <f t="shared" si="9"/>
        <v>1649.7767857142856</v>
      </c>
      <c r="K80" s="452"/>
      <c r="L80" s="452">
        <f t="shared" si="10"/>
        <v>197.97321428571445</v>
      </c>
      <c r="M80" s="452">
        <f t="shared" si="11"/>
        <v>197.97321428571445</v>
      </c>
      <c r="N80" s="455">
        <v>1847.75</v>
      </c>
      <c r="O80" s="234"/>
      <c r="P80" s="206"/>
      <c r="Q80" s="300" t="s">
        <v>1116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 t="s">
        <v>20</v>
      </c>
      <c r="C81" s="449"/>
      <c r="D81" s="453" t="s">
        <v>247</v>
      </c>
      <c r="E81" s="456" t="s">
        <v>260</v>
      </c>
      <c r="F81" s="451" t="s">
        <v>952</v>
      </c>
      <c r="G81" s="454" t="s">
        <v>237</v>
      </c>
      <c r="H81" s="417" t="s">
        <v>1117</v>
      </c>
      <c r="I81" s="452">
        <f t="shared" si="8"/>
        <v>967.85714285714278</v>
      </c>
      <c r="J81" s="452">
        <f t="shared" si="9"/>
        <v>967.85714285714278</v>
      </c>
      <c r="K81" s="452"/>
      <c r="L81" s="452">
        <f t="shared" si="10"/>
        <v>116.14285714285722</v>
      </c>
      <c r="M81" s="452">
        <f t="shared" si="11"/>
        <v>116.14285714285722</v>
      </c>
      <c r="N81" s="455">
        <v>1084</v>
      </c>
      <c r="O81" s="234"/>
      <c r="P81" s="206"/>
      <c r="Q81" s="300" t="s">
        <v>1118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 t="s">
        <v>20</v>
      </c>
      <c r="C82" s="449"/>
      <c r="D82" s="453" t="s">
        <v>279</v>
      </c>
      <c r="E82" s="456" t="s">
        <v>280</v>
      </c>
      <c r="F82" s="451" t="s">
        <v>936</v>
      </c>
      <c r="G82" s="454" t="s">
        <v>24</v>
      </c>
      <c r="H82" s="417" t="s">
        <v>1119</v>
      </c>
      <c r="I82" s="452">
        <f t="shared" si="8"/>
        <v>6498.1607142857147</v>
      </c>
      <c r="J82" s="452">
        <f t="shared" si="9"/>
        <v>6498.1607142857147</v>
      </c>
      <c r="K82" s="452"/>
      <c r="L82" s="452">
        <f t="shared" si="10"/>
        <v>779.77928571428674</v>
      </c>
      <c r="M82" s="452">
        <f t="shared" si="11"/>
        <v>779.77928571428674</v>
      </c>
      <c r="N82" s="455">
        <v>7277.9400000000014</v>
      </c>
      <c r="O82" s="234"/>
      <c r="P82" s="206"/>
      <c r="Q82" s="300" t="s">
        <v>1120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 t="s">
        <v>20</v>
      </c>
      <c r="C83" s="449"/>
      <c r="D83" s="453" t="s">
        <v>319</v>
      </c>
      <c r="E83" s="456" t="s">
        <v>320</v>
      </c>
      <c r="F83" s="451" t="s">
        <v>1065</v>
      </c>
      <c r="G83" s="454" t="s">
        <v>244</v>
      </c>
      <c r="H83" s="417" t="s">
        <v>1121</v>
      </c>
      <c r="I83" s="452">
        <f t="shared" si="8"/>
        <v>892.85714285714278</v>
      </c>
      <c r="J83" s="452">
        <f t="shared" si="9"/>
        <v>892.85714285714278</v>
      </c>
      <c r="K83" s="452"/>
      <c r="L83" s="452">
        <f t="shared" si="10"/>
        <v>107.14285714285722</v>
      </c>
      <c r="M83" s="452">
        <f t="shared" si="11"/>
        <v>107.14285714285722</v>
      </c>
      <c r="N83" s="455">
        <v>1000</v>
      </c>
      <c r="O83" s="234"/>
      <c r="P83" s="206"/>
      <c r="Q83" s="300" t="s">
        <v>1122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 t="s">
        <v>20</v>
      </c>
      <c r="C84" s="449"/>
      <c r="D84" s="453" t="s">
        <v>271</v>
      </c>
      <c r="E84" s="456" t="s">
        <v>985</v>
      </c>
      <c r="F84" s="451" t="s">
        <v>936</v>
      </c>
      <c r="G84" s="454" t="s">
        <v>24</v>
      </c>
      <c r="H84" s="417" t="s">
        <v>1123</v>
      </c>
      <c r="I84" s="452">
        <f t="shared" si="8"/>
        <v>1517.8571428571427</v>
      </c>
      <c r="J84" s="452">
        <f t="shared" si="9"/>
        <v>1517.8571428571427</v>
      </c>
      <c r="K84" s="452"/>
      <c r="L84" s="452">
        <f t="shared" si="10"/>
        <v>182.14285714285734</v>
      </c>
      <c r="M84" s="452">
        <f t="shared" si="11"/>
        <v>182.14285714285734</v>
      </c>
      <c r="N84" s="455">
        <v>1700</v>
      </c>
      <c r="O84" s="234"/>
      <c r="P84" s="206"/>
      <c r="Q84" s="300" t="s">
        <v>1124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 t="s">
        <v>20</v>
      </c>
      <c r="C85" s="449"/>
      <c r="D85" s="453" t="s">
        <v>362</v>
      </c>
      <c r="E85" s="456" t="s">
        <v>363</v>
      </c>
      <c r="F85" s="451" t="s">
        <v>1114</v>
      </c>
      <c r="G85" s="454" t="s">
        <v>230</v>
      </c>
      <c r="H85" s="417" t="s">
        <v>1125</v>
      </c>
      <c r="I85" s="452">
        <f t="shared" si="8"/>
        <v>1433.0357142857142</v>
      </c>
      <c r="J85" s="452">
        <f t="shared" si="9"/>
        <v>1433.0357142857142</v>
      </c>
      <c r="K85" s="452"/>
      <c r="L85" s="452">
        <f t="shared" si="10"/>
        <v>171.96428571428578</v>
      </c>
      <c r="M85" s="452">
        <f t="shared" si="11"/>
        <v>171.96428571428578</v>
      </c>
      <c r="N85" s="455">
        <v>1605</v>
      </c>
      <c r="O85" s="234"/>
      <c r="P85" s="206"/>
      <c r="Q85" s="300" t="s">
        <v>1126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 t="s">
        <v>20</v>
      </c>
      <c r="C86" s="449"/>
      <c r="D86" s="453" t="s">
        <v>271</v>
      </c>
      <c r="E86" s="456" t="s">
        <v>985</v>
      </c>
      <c r="F86" s="451" t="s">
        <v>936</v>
      </c>
      <c r="G86" s="454" t="s">
        <v>24</v>
      </c>
      <c r="H86" s="417" t="s">
        <v>1127</v>
      </c>
      <c r="I86" s="452">
        <f t="shared" si="8"/>
        <v>788.39285714285711</v>
      </c>
      <c r="J86" s="452">
        <f t="shared" si="9"/>
        <v>788.39285714285711</v>
      </c>
      <c r="K86" s="452"/>
      <c r="L86" s="452">
        <f t="shared" si="10"/>
        <v>94.60714285714289</v>
      </c>
      <c r="M86" s="452">
        <f t="shared" si="11"/>
        <v>94.60714285714289</v>
      </c>
      <c r="N86" s="455">
        <v>883</v>
      </c>
      <c r="O86" s="234"/>
      <c r="P86" s="206"/>
      <c r="Q86" s="300" t="s">
        <v>1128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 t="s">
        <v>20</v>
      </c>
      <c r="C87" s="449"/>
      <c r="D87" s="453" t="s">
        <v>380</v>
      </c>
      <c r="E87" s="456" t="s">
        <v>381</v>
      </c>
      <c r="F87" s="451" t="s">
        <v>1080</v>
      </c>
      <c r="G87" s="454" t="s">
        <v>244</v>
      </c>
      <c r="H87" s="417" t="s">
        <v>1129</v>
      </c>
      <c r="I87" s="452">
        <f t="shared" si="8"/>
        <v>2869.6428571428569</v>
      </c>
      <c r="J87" s="452">
        <f t="shared" si="9"/>
        <v>2869.6428571428569</v>
      </c>
      <c r="K87" s="452"/>
      <c r="L87" s="452">
        <f t="shared" si="10"/>
        <v>344.35714285714312</v>
      </c>
      <c r="M87" s="452">
        <f t="shared" si="11"/>
        <v>344.35714285714312</v>
      </c>
      <c r="N87" s="455">
        <v>3214</v>
      </c>
      <c r="O87" s="234"/>
      <c r="P87" s="206"/>
      <c r="Q87" s="300" t="s">
        <v>1130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 t="s">
        <v>20</v>
      </c>
      <c r="C88" s="449"/>
      <c r="D88" s="453" t="s">
        <v>348</v>
      </c>
      <c r="E88" s="456" t="s">
        <v>349</v>
      </c>
      <c r="F88" s="451" t="s">
        <v>1131</v>
      </c>
      <c r="G88" s="454" t="s">
        <v>351</v>
      </c>
      <c r="H88" s="417" t="s">
        <v>1132</v>
      </c>
      <c r="I88" s="452">
        <f t="shared" si="8"/>
        <v>158734.51401869161</v>
      </c>
      <c r="J88" s="452">
        <f t="shared" si="9"/>
        <v>158734.51401869161</v>
      </c>
      <c r="K88" s="452"/>
      <c r="L88" s="452">
        <f t="shared" si="10"/>
        <v>19048.141682243004</v>
      </c>
      <c r="M88" s="452">
        <f t="shared" si="11"/>
        <v>19048.141682243004</v>
      </c>
      <c r="N88" s="459">
        <v>177782.65570093461</v>
      </c>
      <c r="O88" s="234"/>
      <c r="P88" s="206"/>
      <c r="Q88" s="300" t="s">
        <v>1133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8" t="s">
        <v>20</v>
      </c>
      <c r="C89" s="449"/>
      <c r="D89" s="453" t="s">
        <v>348</v>
      </c>
      <c r="E89" s="456" t="s">
        <v>349</v>
      </c>
      <c r="F89" s="451" t="s">
        <v>1131</v>
      </c>
      <c r="G89" s="454" t="s">
        <v>430</v>
      </c>
      <c r="H89" s="417" t="s">
        <v>1134</v>
      </c>
      <c r="I89" s="452">
        <f t="shared" si="8"/>
        <v>2435.16</v>
      </c>
      <c r="J89" s="452">
        <f t="shared" si="9"/>
        <v>2435.16</v>
      </c>
      <c r="K89" s="452"/>
      <c r="L89" s="452">
        <f t="shared" si="10"/>
        <v>292.2192</v>
      </c>
      <c r="M89" s="452">
        <f t="shared" si="11"/>
        <v>292.2192</v>
      </c>
      <c r="N89" s="455">
        <v>2727.3791999999999</v>
      </c>
      <c r="O89" s="234"/>
      <c r="P89" s="206"/>
      <c r="Q89" s="300" t="s">
        <v>1135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8"/>
      <c r="C90" s="449"/>
      <c r="D90" s="453"/>
      <c r="E90" s="456"/>
      <c r="F90" s="451"/>
      <c r="G90" s="454"/>
      <c r="H90" s="417"/>
      <c r="I90" s="452"/>
      <c r="J90" s="452"/>
      <c r="K90" s="452"/>
      <c r="L90" s="452"/>
      <c r="M90" s="452"/>
      <c r="N90" s="455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20</v>
      </c>
      <c r="C92" s="4">
        <v>31</v>
      </c>
      <c r="D92" s="208" t="s">
        <v>33</v>
      </c>
      <c r="E92" s="209"/>
      <c r="F92" s="214"/>
      <c r="G92" s="215"/>
      <c r="H92" s="223"/>
      <c r="I92" s="252">
        <f>J92</f>
        <v>578796.7543758346</v>
      </c>
      <c r="J92" s="253">
        <f>SUM(J8:J89)</f>
        <v>578796.7543758346</v>
      </c>
      <c r="K92" s="253">
        <f>SUM(K8:K89)</f>
        <v>0</v>
      </c>
      <c r="L92" s="252">
        <f>M92</f>
        <v>69455.610525100157</v>
      </c>
      <c r="M92" s="213">
        <f>SUM(M8:M89)</f>
        <v>69455.610525100157</v>
      </c>
      <c r="N92" s="216">
        <f>SUM(N8:N89)</f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34</v>
      </c>
      <c r="C94" s="4"/>
      <c r="D94" s="10" t="s">
        <v>279</v>
      </c>
      <c r="E94" s="9" t="s">
        <v>1136</v>
      </c>
      <c r="F94" s="6" t="s">
        <v>1080</v>
      </c>
      <c r="G94" s="11" t="s">
        <v>24</v>
      </c>
      <c r="H94" s="7" t="s">
        <v>1137</v>
      </c>
      <c r="I94" s="8">
        <f t="shared" ref="I94:I125" si="12">J94</f>
        <v>1216.5178571428571</v>
      </c>
      <c r="J94" s="8">
        <f t="shared" ref="J94:J125" si="13">IF(N94="", "", N94/1.12)</f>
        <v>1216.5178571428571</v>
      </c>
      <c r="K94" s="8"/>
      <c r="L94" s="8">
        <f t="shared" ref="L94:L125" si="14">M94</f>
        <v>145.98214285714289</v>
      </c>
      <c r="M94" s="8">
        <f t="shared" ref="M94:M125" si="15">IF(N94="", "", N94 - J94)</f>
        <v>145.98214285714289</v>
      </c>
      <c r="N94" s="13">
        <v>1362.5</v>
      </c>
      <c r="O94" s="234"/>
      <c r="P94" s="206"/>
      <c r="Q94" s="308" t="s">
        <v>1138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34</v>
      </c>
      <c r="C95" s="4"/>
      <c r="D95" s="10" t="s">
        <v>353</v>
      </c>
      <c r="E95" s="9" t="s">
        <v>354</v>
      </c>
      <c r="F95" s="6" t="s">
        <v>936</v>
      </c>
      <c r="G95" s="11" t="s">
        <v>237</v>
      </c>
      <c r="H95" s="7" t="s">
        <v>1139</v>
      </c>
      <c r="I95" s="8">
        <f t="shared" si="12"/>
        <v>1062.5</v>
      </c>
      <c r="J95" s="8">
        <f t="shared" si="13"/>
        <v>1062.5</v>
      </c>
      <c r="K95" s="8"/>
      <c r="L95" s="8">
        <f t="shared" si="14"/>
        <v>127.5</v>
      </c>
      <c r="M95" s="8">
        <f t="shared" si="15"/>
        <v>127.5</v>
      </c>
      <c r="N95" s="13">
        <v>1190</v>
      </c>
      <c r="O95" s="234"/>
      <c r="P95" s="206"/>
      <c r="Q95" s="309" t="s">
        <v>1140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34</v>
      </c>
      <c r="C96" s="4"/>
      <c r="D96" s="10" t="s">
        <v>355</v>
      </c>
      <c r="E96" s="9" t="s">
        <v>356</v>
      </c>
      <c r="F96" s="6" t="s">
        <v>936</v>
      </c>
      <c r="G96" s="11" t="s">
        <v>237</v>
      </c>
      <c r="H96" s="7" t="s">
        <v>1141</v>
      </c>
      <c r="I96" s="8">
        <f t="shared" si="12"/>
        <v>1334.8214285714275</v>
      </c>
      <c r="J96" s="8">
        <f t="shared" si="13"/>
        <v>1334.8214285714275</v>
      </c>
      <c r="K96" s="8"/>
      <c r="L96" s="8">
        <f t="shared" si="14"/>
        <v>160.17857142857156</v>
      </c>
      <c r="M96" s="8">
        <f t="shared" si="15"/>
        <v>160.17857142857156</v>
      </c>
      <c r="N96" s="13">
        <v>1494.9999999999991</v>
      </c>
      <c r="O96" s="234"/>
      <c r="P96" s="206"/>
      <c r="Q96" s="309" t="s">
        <v>1142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34</v>
      </c>
      <c r="C97" s="4"/>
      <c r="D97" s="10" t="s">
        <v>319</v>
      </c>
      <c r="E97" s="9" t="s">
        <v>320</v>
      </c>
      <c r="F97" s="6" t="s">
        <v>1065</v>
      </c>
      <c r="G97" s="11" t="s">
        <v>244</v>
      </c>
      <c r="H97" s="7" t="s">
        <v>1143</v>
      </c>
      <c r="I97" s="8">
        <f t="shared" si="12"/>
        <v>1607.1428571428569</v>
      </c>
      <c r="J97" s="8">
        <f t="shared" si="13"/>
        <v>1607.1428571428569</v>
      </c>
      <c r="K97" s="8"/>
      <c r="L97" s="8">
        <f t="shared" si="14"/>
        <v>192.85714285714312</v>
      </c>
      <c r="M97" s="8">
        <f t="shared" si="15"/>
        <v>192.85714285714312</v>
      </c>
      <c r="N97" s="13">
        <v>1800</v>
      </c>
      <c r="O97" s="234"/>
      <c r="P97" s="206"/>
      <c r="Q97" s="300" t="s">
        <v>1144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34</v>
      </c>
      <c r="C98" s="4"/>
      <c r="D98" s="10" t="s">
        <v>357</v>
      </c>
      <c r="E98" s="9" t="s">
        <v>358</v>
      </c>
      <c r="F98" s="6" t="s">
        <v>1145</v>
      </c>
      <c r="G98" s="11" t="s">
        <v>30</v>
      </c>
      <c r="H98" s="7" t="s">
        <v>1146</v>
      </c>
      <c r="I98" s="8">
        <f t="shared" si="12"/>
        <v>1383.9285714285713</v>
      </c>
      <c r="J98" s="8">
        <f t="shared" si="13"/>
        <v>1383.9285714285713</v>
      </c>
      <c r="K98" s="8"/>
      <c r="L98" s="8">
        <f t="shared" si="14"/>
        <v>166.07142857142867</v>
      </c>
      <c r="M98" s="8">
        <f t="shared" si="15"/>
        <v>166.07142857142867</v>
      </c>
      <c r="N98" s="13">
        <v>1550</v>
      </c>
      <c r="O98" s="234"/>
      <c r="P98" s="206"/>
      <c r="Q98" s="300" t="s">
        <v>1147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34</v>
      </c>
      <c r="C99" s="4"/>
      <c r="D99" s="10" t="s">
        <v>279</v>
      </c>
      <c r="E99" s="9" t="s">
        <v>1136</v>
      </c>
      <c r="F99" s="6" t="s">
        <v>936</v>
      </c>
      <c r="G99" s="11" t="s">
        <v>24</v>
      </c>
      <c r="H99" s="7" t="s">
        <v>1148</v>
      </c>
      <c r="I99" s="8">
        <f t="shared" si="12"/>
        <v>1605.3571428571427</v>
      </c>
      <c r="J99" s="8">
        <f t="shared" si="13"/>
        <v>1605.3571428571427</v>
      </c>
      <c r="K99" s="8"/>
      <c r="L99" s="8">
        <f t="shared" si="14"/>
        <v>192.64285714285734</v>
      </c>
      <c r="M99" s="8">
        <f t="shared" si="15"/>
        <v>192.64285714285734</v>
      </c>
      <c r="N99" s="13">
        <v>1798</v>
      </c>
      <c r="O99" s="234"/>
      <c r="P99" s="206"/>
      <c r="Q99" s="300" t="s">
        <v>1149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34</v>
      </c>
      <c r="C100" s="4"/>
      <c r="D100" s="10" t="s">
        <v>249</v>
      </c>
      <c r="E100" s="9" t="s">
        <v>250</v>
      </c>
      <c r="F100" s="6" t="s">
        <v>936</v>
      </c>
      <c r="G100" s="11" t="s">
        <v>24</v>
      </c>
      <c r="H100" s="7" t="s">
        <v>1150</v>
      </c>
      <c r="I100" s="8">
        <f t="shared" si="12"/>
        <v>6055.1696428571413</v>
      </c>
      <c r="J100" s="8">
        <f t="shared" si="13"/>
        <v>6055.1696428571413</v>
      </c>
      <c r="K100" s="8"/>
      <c r="L100" s="8">
        <f t="shared" si="14"/>
        <v>726.62035714285776</v>
      </c>
      <c r="M100" s="8">
        <f t="shared" si="15"/>
        <v>726.62035714285776</v>
      </c>
      <c r="N100" s="13">
        <v>6781.7899999999991</v>
      </c>
      <c r="O100" s="234"/>
      <c r="P100" s="206"/>
      <c r="Q100" s="300" t="s">
        <v>1151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34</v>
      </c>
      <c r="C101" s="4"/>
      <c r="D101" s="10" t="s">
        <v>279</v>
      </c>
      <c r="E101" s="9" t="s">
        <v>1136</v>
      </c>
      <c r="F101" s="6" t="s">
        <v>1080</v>
      </c>
      <c r="G101" s="11" t="s">
        <v>24</v>
      </c>
      <c r="H101" s="7" t="s">
        <v>1152</v>
      </c>
      <c r="I101" s="8">
        <f t="shared" si="12"/>
        <v>1410.7142857142856</v>
      </c>
      <c r="J101" s="8">
        <f t="shared" si="13"/>
        <v>1410.7142857142856</v>
      </c>
      <c r="K101" s="8"/>
      <c r="L101" s="8">
        <f t="shared" si="14"/>
        <v>169.28571428571445</v>
      </c>
      <c r="M101" s="8">
        <f t="shared" si="15"/>
        <v>169.28571428571445</v>
      </c>
      <c r="N101" s="13">
        <v>1580</v>
      </c>
      <c r="O101" s="234"/>
      <c r="P101" s="206"/>
      <c r="Q101" s="300" t="s">
        <v>1153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34</v>
      </c>
      <c r="C102" s="4"/>
      <c r="D102" s="10" t="s">
        <v>279</v>
      </c>
      <c r="E102" s="9" t="s">
        <v>1136</v>
      </c>
      <c r="F102" s="6" t="s">
        <v>936</v>
      </c>
      <c r="G102" s="11" t="s">
        <v>24</v>
      </c>
      <c r="H102" s="7" t="s">
        <v>1154</v>
      </c>
      <c r="I102" s="8">
        <f t="shared" si="12"/>
        <v>1017.8571428571428</v>
      </c>
      <c r="J102" s="8">
        <f t="shared" si="13"/>
        <v>1017.8571428571428</v>
      </c>
      <c r="K102" s="8"/>
      <c r="L102" s="8">
        <f t="shared" si="14"/>
        <v>122.14285714285722</v>
      </c>
      <c r="M102" s="8">
        <f t="shared" si="15"/>
        <v>122.14285714285722</v>
      </c>
      <c r="N102" s="13">
        <v>1140</v>
      </c>
      <c r="O102" s="234"/>
      <c r="P102" s="206"/>
      <c r="Q102" s="300" t="s">
        <v>1155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34</v>
      </c>
      <c r="C103" s="4"/>
      <c r="D103" s="10" t="s">
        <v>279</v>
      </c>
      <c r="E103" s="9" t="s">
        <v>1136</v>
      </c>
      <c r="F103" s="6" t="s">
        <v>1080</v>
      </c>
      <c r="G103" s="11" t="s">
        <v>24</v>
      </c>
      <c r="H103" s="7" t="s">
        <v>1156</v>
      </c>
      <c r="I103" s="8">
        <f t="shared" si="12"/>
        <v>1436.8124999999998</v>
      </c>
      <c r="J103" s="8">
        <f t="shared" si="13"/>
        <v>1436.8124999999998</v>
      </c>
      <c r="K103" s="8"/>
      <c r="L103" s="8">
        <f t="shared" si="14"/>
        <v>172.41750000000025</v>
      </c>
      <c r="M103" s="8">
        <f t="shared" si="15"/>
        <v>172.41750000000025</v>
      </c>
      <c r="N103" s="13">
        <v>1609.23</v>
      </c>
      <c r="O103" s="234"/>
      <c r="P103" s="206"/>
      <c r="Q103" s="300" t="s">
        <v>1157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34</v>
      </c>
      <c r="C104" s="4"/>
      <c r="D104" s="10" t="s">
        <v>360</v>
      </c>
      <c r="E104" s="9" t="s">
        <v>361</v>
      </c>
      <c r="F104" s="6" t="s">
        <v>936</v>
      </c>
      <c r="G104" s="11" t="s">
        <v>237</v>
      </c>
      <c r="H104" s="7" t="s">
        <v>1158</v>
      </c>
      <c r="I104" s="8">
        <f t="shared" si="12"/>
        <v>1265.1785714285713</v>
      </c>
      <c r="J104" s="8">
        <f t="shared" si="13"/>
        <v>1265.1785714285713</v>
      </c>
      <c r="K104" s="8"/>
      <c r="L104" s="8">
        <f t="shared" si="14"/>
        <v>151.82142857142867</v>
      </c>
      <c r="M104" s="8">
        <f t="shared" si="15"/>
        <v>151.82142857142867</v>
      </c>
      <c r="N104" s="13">
        <v>1417</v>
      </c>
      <c r="O104" s="234"/>
      <c r="P104" s="206"/>
      <c r="Q104" s="300" t="s">
        <v>1159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34</v>
      </c>
      <c r="C105" s="4"/>
      <c r="D105" s="10" t="s">
        <v>362</v>
      </c>
      <c r="E105" s="9" t="s">
        <v>363</v>
      </c>
      <c r="F105" s="6" t="s">
        <v>1114</v>
      </c>
      <c r="G105" s="11" t="s">
        <v>230</v>
      </c>
      <c r="H105" s="7" t="s">
        <v>1160</v>
      </c>
      <c r="I105" s="8">
        <f t="shared" si="12"/>
        <v>2161.6071428571427</v>
      </c>
      <c r="J105" s="8">
        <f t="shared" si="13"/>
        <v>2161.6071428571427</v>
      </c>
      <c r="K105" s="8"/>
      <c r="L105" s="8">
        <f t="shared" si="14"/>
        <v>259.39285714285734</v>
      </c>
      <c r="M105" s="8">
        <f t="shared" si="15"/>
        <v>259.39285714285734</v>
      </c>
      <c r="N105" s="13">
        <v>2421</v>
      </c>
      <c r="O105" s="234"/>
      <c r="P105" s="206"/>
      <c r="Q105" s="300" t="s">
        <v>1161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34</v>
      </c>
      <c r="C106" s="4"/>
      <c r="D106" s="10" t="s">
        <v>1162</v>
      </c>
      <c r="E106" s="9" t="s">
        <v>1034</v>
      </c>
      <c r="F106" s="6" t="s">
        <v>952</v>
      </c>
      <c r="G106" s="11" t="s">
        <v>237</v>
      </c>
      <c r="H106" s="7" t="s">
        <v>1163</v>
      </c>
      <c r="I106" s="8">
        <f t="shared" si="12"/>
        <v>1158.0357142857142</v>
      </c>
      <c r="J106" s="8">
        <f t="shared" si="13"/>
        <v>1158.0357142857142</v>
      </c>
      <c r="K106" s="8"/>
      <c r="L106" s="8">
        <f t="shared" si="14"/>
        <v>138.96428571428578</v>
      </c>
      <c r="M106" s="8">
        <f t="shared" si="15"/>
        <v>138.96428571428578</v>
      </c>
      <c r="N106" s="13">
        <v>1297</v>
      </c>
      <c r="O106" s="234"/>
      <c r="P106" s="206"/>
      <c r="Q106" s="300" t="s">
        <v>1164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34</v>
      </c>
      <c r="C107" s="4"/>
      <c r="D107" s="10" t="s">
        <v>281</v>
      </c>
      <c r="E107" s="9" t="s">
        <v>365</v>
      </c>
      <c r="F107" s="6" t="s">
        <v>1002</v>
      </c>
      <c r="G107" s="11" t="s">
        <v>24</v>
      </c>
      <c r="H107" s="7" t="s">
        <v>1165</v>
      </c>
      <c r="I107" s="8">
        <f t="shared" si="12"/>
        <v>6888.6160714285697</v>
      </c>
      <c r="J107" s="8">
        <f t="shared" si="13"/>
        <v>6888.6160714285697</v>
      </c>
      <c r="K107" s="8"/>
      <c r="L107" s="8">
        <f t="shared" si="14"/>
        <v>826.63392857142935</v>
      </c>
      <c r="M107" s="8">
        <f t="shared" si="15"/>
        <v>826.63392857142935</v>
      </c>
      <c r="N107" s="13">
        <v>7715.2499999999991</v>
      </c>
      <c r="O107" s="234"/>
      <c r="P107" s="206"/>
      <c r="Q107" s="300" t="s">
        <v>1166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34</v>
      </c>
      <c r="C108" s="4"/>
      <c r="D108" s="10" t="s">
        <v>249</v>
      </c>
      <c r="E108" s="9" t="s">
        <v>250</v>
      </c>
      <c r="F108" s="6" t="s">
        <v>1114</v>
      </c>
      <c r="G108" s="11" t="s">
        <v>24</v>
      </c>
      <c r="H108" s="7" t="s">
        <v>1167</v>
      </c>
      <c r="I108" s="8">
        <f t="shared" si="12"/>
        <v>5017.2857142857138</v>
      </c>
      <c r="J108" s="8">
        <f t="shared" si="13"/>
        <v>5017.2857142857138</v>
      </c>
      <c r="K108" s="8"/>
      <c r="L108" s="8">
        <f t="shared" si="14"/>
        <v>602.07428571428591</v>
      </c>
      <c r="M108" s="8">
        <f t="shared" si="15"/>
        <v>602.07428571428591</v>
      </c>
      <c r="N108" s="13">
        <v>5619.36</v>
      </c>
      <c r="O108" s="234"/>
      <c r="P108" s="206"/>
      <c r="Q108" s="300" t="s">
        <v>1168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34</v>
      </c>
      <c r="C109" s="4"/>
      <c r="D109" s="10" t="s">
        <v>362</v>
      </c>
      <c r="E109" s="9" t="s">
        <v>363</v>
      </c>
      <c r="F109" s="6" t="s">
        <v>1169</v>
      </c>
      <c r="G109" s="11" t="s">
        <v>230</v>
      </c>
      <c r="H109" s="7" t="s">
        <v>1170</v>
      </c>
      <c r="I109" s="8">
        <f t="shared" si="12"/>
        <v>3017.8571428571427</v>
      </c>
      <c r="J109" s="8">
        <f t="shared" si="13"/>
        <v>3017.8571428571427</v>
      </c>
      <c r="K109" s="8"/>
      <c r="L109" s="8">
        <f t="shared" si="14"/>
        <v>362.14285714285734</v>
      </c>
      <c r="M109" s="8">
        <f t="shared" si="15"/>
        <v>362.14285714285734</v>
      </c>
      <c r="N109" s="13">
        <v>3380</v>
      </c>
      <c r="O109" s="234"/>
      <c r="P109" s="206"/>
      <c r="Q109" s="300" t="s">
        <v>1171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34</v>
      </c>
      <c r="C110" s="4"/>
      <c r="D110" s="10" t="s">
        <v>366</v>
      </c>
      <c r="E110" s="9" t="s">
        <v>367</v>
      </c>
      <c r="F110" s="6" t="s">
        <v>936</v>
      </c>
      <c r="G110" s="11" t="s">
        <v>237</v>
      </c>
      <c r="H110" s="7" t="s">
        <v>1172</v>
      </c>
      <c r="I110" s="8">
        <f t="shared" si="12"/>
        <v>1232.1428571428571</v>
      </c>
      <c r="J110" s="8">
        <f t="shared" si="13"/>
        <v>1232.1428571428571</v>
      </c>
      <c r="K110" s="8"/>
      <c r="L110" s="8">
        <f t="shared" si="14"/>
        <v>147.85714285714289</v>
      </c>
      <c r="M110" s="8">
        <f t="shared" si="15"/>
        <v>147.85714285714289</v>
      </c>
      <c r="N110" s="13">
        <v>1380</v>
      </c>
      <c r="O110" s="234"/>
      <c r="P110" s="206"/>
      <c r="Q110" s="300" t="s">
        <v>1173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34</v>
      </c>
      <c r="C111" s="4"/>
      <c r="D111" s="10" t="s">
        <v>262</v>
      </c>
      <c r="E111" s="9" t="s">
        <v>263</v>
      </c>
      <c r="F111" s="6" t="s">
        <v>952</v>
      </c>
      <c r="G111" s="11" t="s">
        <v>237</v>
      </c>
      <c r="H111" s="7" t="s">
        <v>1174</v>
      </c>
      <c r="I111" s="8">
        <f t="shared" si="12"/>
        <v>1559.8214285714275</v>
      </c>
      <c r="J111" s="8">
        <f t="shared" si="13"/>
        <v>1559.8214285714275</v>
      </c>
      <c r="K111" s="8"/>
      <c r="L111" s="8">
        <f t="shared" si="14"/>
        <v>187.17857142857156</v>
      </c>
      <c r="M111" s="8">
        <f t="shared" si="15"/>
        <v>187.17857142857156</v>
      </c>
      <c r="N111" s="13">
        <v>1746.9999999999991</v>
      </c>
      <c r="O111" s="234"/>
      <c r="P111" s="206"/>
      <c r="Q111" s="300" t="s">
        <v>1175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34</v>
      </c>
      <c r="C112" s="4"/>
      <c r="D112" s="10" t="s">
        <v>247</v>
      </c>
      <c r="E112" s="9" t="s">
        <v>1176</v>
      </c>
      <c r="F112" s="6" t="s">
        <v>1177</v>
      </c>
      <c r="G112" s="11" t="s">
        <v>237</v>
      </c>
      <c r="H112" s="7" t="s">
        <v>1178</v>
      </c>
      <c r="I112" s="8">
        <f t="shared" si="12"/>
        <v>1141.0714285714278</v>
      </c>
      <c r="J112" s="8">
        <f t="shared" si="13"/>
        <v>1141.0714285714278</v>
      </c>
      <c r="K112" s="8"/>
      <c r="L112" s="8">
        <f t="shared" si="14"/>
        <v>136.92857142857133</v>
      </c>
      <c r="M112" s="8">
        <f t="shared" si="15"/>
        <v>136.92857142857133</v>
      </c>
      <c r="N112" s="13">
        <v>1277.9999999999991</v>
      </c>
      <c r="O112" s="234"/>
      <c r="P112" s="206"/>
      <c r="Q112" s="300" t="s">
        <v>1179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34</v>
      </c>
      <c r="C113" s="4"/>
      <c r="D113" s="10" t="s">
        <v>369</v>
      </c>
      <c r="E113" s="9" t="s">
        <v>370</v>
      </c>
      <c r="F113" s="6" t="s">
        <v>936</v>
      </c>
      <c r="G113" s="11" t="s">
        <v>158</v>
      </c>
      <c r="H113" s="7" t="s">
        <v>1180</v>
      </c>
      <c r="I113" s="8">
        <f t="shared" si="12"/>
        <v>707.14285714285711</v>
      </c>
      <c r="J113" s="8">
        <f t="shared" si="13"/>
        <v>707.14285714285711</v>
      </c>
      <c r="K113" s="8"/>
      <c r="L113" s="8">
        <f t="shared" si="14"/>
        <v>84.85714285714289</v>
      </c>
      <c r="M113" s="8">
        <f t="shared" si="15"/>
        <v>84.85714285714289</v>
      </c>
      <c r="N113" s="13">
        <v>792</v>
      </c>
      <c r="O113" s="234"/>
      <c r="P113" s="206"/>
      <c r="Q113" s="300" t="s">
        <v>1181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34</v>
      </c>
      <c r="C114" s="4"/>
      <c r="D114" s="10" t="s">
        <v>319</v>
      </c>
      <c r="E114" s="9" t="s">
        <v>320</v>
      </c>
      <c r="F114" s="6" t="s">
        <v>1065</v>
      </c>
      <c r="G114" s="11" t="s">
        <v>244</v>
      </c>
      <c r="H114" s="7" t="s">
        <v>1182</v>
      </c>
      <c r="I114" s="8">
        <f t="shared" si="12"/>
        <v>2288.3928571428569</v>
      </c>
      <c r="J114" s="8">
        <f t="shared" si="13"/>
        <v>2288.3928571428569</v>
      </c>
      <c r="K114" s="8"/>
      <c r="L114" s="8">
        <f t="shared" si="14"/>
        <v>274.60714285714312</v>
      </c>
      <c r="M114" s="8">
        <f t="shared" si="15"/>
        <v>274.60714285714312</v>
      </c>
      <c r="N114" s="13">
        <v>2563</v>
      </c>
      <c r="O114" s="234"/>
      <c r="P114" s="206"/>
      <c r="Q114" s="300" t="s">
        <v>1183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34</v>
      </c>
      <c r="C115" s="4"/>
      <c r="D115" s="10" t="s">
        <v>371</v>
      </c>
      <c r="E115" s="9" t="s">
        <v>372</v>
      </c>
      <c r="F115" s="6" t="s">
        <v>936</v>
      </c>
      <c r="G115" s="11" t="s">
        <v>237</v>
      </c>
      <c r="H115" s="7" t="s">
        <v>1184</v>
      </c>
      <c r="I115" s="8">
        <f t="shared" si="12"/>
        <v>7867.4642857142826</v>
      </c>
      <c r="J115" s="8">
        <f t="shared" si="13"/>
        <v>7867.4642857142826</v>
      </c>
      <c r="K115" s="8"/>
      <c r="L115" s="8">
        <f t="shared" si="14"/>
        <v>944.09571428571508</v>
      </c>
      <c r="M115" s="8">
        <f t="shared" si="15"/>
        <v>944.09571428571508</v>
      </c>
      <c r="N115" s="13">
        <v>8811.5599999999977</v>
      </c>
      <c r="O115" s="234"/>
      <c r="P115" s="206"/>
      <c r="Q115" s="300" t="s">
        <v>1185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34</v>
      </c>
      <c r="C116" s="4"/>
      <c r="D116" s="10" t="s">
        <v>255</v>
      </c>
      <c r="E116" s="9" t="s">
        <v>256</v>
      </c>
      <c r="F116" s="6" t="s">
        <v>936</v>
      </c>
      <c r="G116" s="11" t="s">
        <v>244</v>
      </c>
      <c r="H116" s="7" t="s">
        <v>1186</v>
      </c>
      <c r="I116" s="8">
        <f t="shared" si="12"/>
        <v>1449.0803571428571</v>
      </c>
      <c r="J116" s="8">
        <f t="shared" si="13"/>
        <v>1449.0803571428571</v>
      </c>
      <c r="K116" s="8"/>
      <c r="L116" s="8">
        <f t="shared" si="14"/>
        <v>173.88964285714292</v>
      </c>
      <c r="M116" s="8">
        <f t="shared" si="15"/>
        <v>173.88964285714292</v>
      </c>
      <c r="N116" s="13">
        <v>1622.97</v>
      </c>
      <c r="O116" s="234"/>
      <c r="P116" s="206"/>
      <c r="Q116" s="300" t="s">
        <v>1187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34</v>
      </c>
      <c r="C117" s="4"/>
      <c r="D117" s="10" t="s">
        <v>343</v>
      </c>
      <c r="E117" s="9" t="s">
        <v>373</v>
      </c>
      <c r="F117" s="6" t="s">
        <v>1105</v>
      </c>
      <c r="G117" s="11" t="s">
        <v>230</v>
      </c>
      <c r="H117" s="7" t="s">
        <v>1188</v>
      </c>
      <c r="I117" s="8">
        <f t="shared" si="12"/>
        <v>1819.8035714285713</v>
      </c>
      <c r="J117" s="8">
        <f t="shared" si="13"/>
        <v>1819.8035714285713</v>
      </c>
      <c r="K117" s="8"/>
      <c r="L117" s="8">
        <f t="shared" si="14"/>
        <v>218.37642857142873</v>
      </c>
      <c r="M117" s="8">
        <f t="shared" si="15"/>
        <v>218.37642857142873</v>
      </c>
      <c r="N117" s="13">
        <v>2038.18</v>
      </c>
      <c r="O117" s="234"/>
      <c r="P117" s="206"/>
      <c r="Q117" s="300" t="s">
        <v>1189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34</v>
      </c>
      <c r="C118" s="4"/>
      <c r="D118" s="10" t="s">
        <v>374</v>
      </c>
      <c r="E118" s="9" t="s">
        <v>375</v>
      </c>
      <c r="F118" s="6" t="s">
        <v>1190</v>
      </c>
      <c r="G118" s="11" t="s">
        <v>230</v>
      </c>
      <c r="H118" s="7" t="s">
        <v>1191</v>
      </c>
      <c r="I118" s="8">
        <f t="shared" si="12"/>
        <v>9441.9642857142844</v>
      </c>
      <c r="J118" s="8">
        <f t="shared" si="13"/>
        <v>9441.9642857142844</v>
      </c>
      <c r="K118" s="8"/>
      <c r="L118" s="8">
        <f t="shared" si="14"/>
        <v>1133.0357142857156</v>
      </c>
      <c r="M118" s="8">
        <f t="shared" si="15"/>
        <v>1133.0357142857156</v>
      </c>
      <c r="N118" s="13">
        <v>10575</v>
      </c>
      <c r="O118" s="234"/>
      <c r="P118" s="206"/>
      <c r="Q118" s="300" t="s">
        <v>1192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34</v>
      </c>
      <c r="C119" s="4"/>
      <c r="D119" s="10" t="s">
        <v>376</v>
      </c>
      <c r="E119" s="9" t="s">
        <v>377</v>
      </c>
      <c r="F119" s="6" t="s">
        <v>1177</v>
      </c>
      <c r="G119" s="11" t="s">
        <v>237</v>
      </c>
      <c r="H119" s="7" t="s">
        <v>1193</v>
      </c>
      <c r="I119" s="8">
        <f t="shared" si="12"/>
        <v>1607.1428571428569</v>
      </c>
      <c r="J119" s="8">
        <f t="shared" si="13"/>
        <v>1607.1428571428569</v>
      </c>
      <c r="K119" s="8"/>
      <c r="L119" s="8">
        <f t="shared" si="14"/>
        <v>192.85714285714312</v>
      </c>
      <c r="M119" s="8">
        <f t="shared" si="15"/>
        <v>192.85714285714312</v>
      </c>
      <c r="N119" s="13">
        <v>1800</v>
      </c>
      <c r="O119" s="234"/>
      <c r="P119" s="206"/>
      <c r="Q119" s="300" t="s">
        <v>1194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34</v>
      </c>
      <c r="C120" s="4"/>
      <c r="D120" s="10" t="s">
        <v>378</v>
      </c>
      <c r="E120" s="9" t="s">
        <v>1195</v>
      </c>
      <c r="F120" s="6" t="s">
        <v>936</v>
      </c>
      <c r="G120" s="11" t="s">
        <v>237</v>
      </c>
      <c r="H120" s="7" t="s">
        <v>1196</v>
      </c>
      <c r="I120" s="8">
        <f t="shared" si="12"/>
        <v>1404.0178571428571</v>
      </c>
      <c r="J120" s="8">
        <f t="shared" si="13"/>
        <v>1404.0178571428571</v>
      </c>
      <c r="K120" s="8"/>
      <c r="L120" s="8">
        <f t="shared" si="14"/>
        <v>168.48214285714289</v>
      </c>
      <c r="M120" s="8">
        <f t="shared" si="15"/>
        <v>168.48214285714289</v>
      </c>
      <c r="N120" s="13">
        <v>1572.5</v>
      </c>
      <c r="O120" s="234"/>
      <c r="P120" s="206"/>
      <c r="Q120" s="300" t="s">
        <v>1197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34</v>
      </c>
      <c r="C121" s="4"/>
      <c r="D121" s="10" t="s">
        <v>378</v>
      </c>
      <c r="E121" s="9" t="s">
        <v>1195</v>
      </c>
      <c r="F121" s="6" t="s">
        <v>936</v>
      </c>
      <c r="G121" s="11" t="s">
        <v>237</v>
      </c>
      <c r="H121" s="7" t="s">
        <v>1198</v>
      </c>
      <c r="I121" s="8">
        <f t="shared" si="12"/>
        <v>8571.4285714285688</v>
      </c>
      <c r="J121" s="8">
        <f t="shared" si="13"/>
        <v>8571.4285714285688</v>
      </c>
      <c r="K121" s="8"/>
      <c r="L121" s="8">
        <f t="shared" si="14"/>
        <v>1028.5714285714294</v>
      </c>
      <c r="M121" s="8">
        <f t="shared" si="15"/>
        <v>1028.5714285714294</v>
      </c>
      <c r="N121" s="13">
        <v>9599.9999999999982</v>
      </c>
      <c r="O121" s="234"/>
      <c r="P121" s="206"/>
      <c r="Q121" s="300" t="s">
        <v>1199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34</v>
      </c>
      <c r="C122" s="4"/>
      <c r="D122" s="10" t="s">
        <v>380</v>
      </c>
      <c r="E122" s="9" t="s">
        <v>381</v>
      </c>
      <c r="F122" s="6" t="s">
        <v>1080</v>
      </c>
      <c r="G122" s="11" t="s">
        <v>244</v>
      </c>
      <c r="H122" s="7" t="s">
        <v>1200</v>
      </c>
      <c r="I122" s="8">
        <f t="shared" si="12"/>
        <v>1517.8571428571427</v>
      </c>
      <c r="J122" s="8">
        <f t="shared" si="13"/>
        <v>1517.8571428571427</v>
      </c>
      <c r="K122" s="8"/>
      <c r="L122" s="8">
        <f t="shared" si="14"/>
        <v>182.14285714285734</v>
      </c>
      <c r="M122" s="8">
        <f t="shared" si="15"/>
        <v>182.14285714285734</v>
      </c>
      <c r="N122" s="13">
        <v>1700</v>
      </c>
      <c r="O122" s="234"/>
      <c r="P122" s="206"/>
      <c r="Q122" s="300" t="s">
        <v>1201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34</v>
      </c>
      <c r="C123" s="4"/>
      <c r="D123" s="10" t="s">
        <v>382</v>
      </c>
      <c r="E123" s="9" t="s">
        <v>383</v>
      </c>
      <c r="F123" s="6" t="s">
        <v>1202</v>
      </c>
      <c r="G123" s="11" t="s">
        <v>24</v>
      </c>
      <c r="H123" s="7" t="s">
        <v>1203</v>
      </c>
      <c r="I123" s="8">
        <f t="shared" si="12"/>
        <v>2928.5714285714284</v>
      </c>
      <c r="J123" s="8">
        <f t="shared" si="13"/>
        <v>2928.5714285714284</v>
      </c>
      <c r="K123" s="8"/>
      <c r="L123" s="8">
        <f t="shared" si="14"/>
        <v>351.42857142857156</v>
      </c>
      <c r="M123" s="8">
        <f t="shared" si="15"/>
        <v>351.42857142857156</v>
      </c>
      <c r="N123" s="13">
        <v>3280</v>
      </c>
      <c r="O123" s="234"/>
      <c r="P123" s="206"/>
      <c r="Q123" s="300" t="s">
        <v>1204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34</v>
      </c>
      <c r="C124" s="4"/>
      <c r="D124" s="10" t="s">
        <v>374</v>
      </c>
      <c r="E124" s="9" t="s">
        <v>375</v>
      </c>
      <c r="F124" s="6" t="s">
        <v>1205</v>
      </c>
      <c r="G124" s="11" t="s">
        <v>230</v>
      </c>
      <c r="H124" s="7" t="s">
        <v>1206</v>
      </c>
      <c r="I124" s="8">
        <f t="shared" si="12"/>
        <v>28325.892857142855</v>
      </c>
      <c r="J124" s="8">
        <f t="shared" si="13"/>
        <v>28325.892857142855</v>
      </c>
      <c r="K124" s="8"/>
      <c r="L124" s="8">
        <f t="shared" si="14"/>
        <v>3399.1071428571449</v>
      </c>
      <c r="M124" s="8">
        <f t="shared" si="15"/>
        <v>3399.1071428571449</v>
      </c>
      <c r="N124" s="13">
        <v>31725</v>
      </c>
      <c r="O124" s="234"/>
      <c r="P124" s="206"/>
      <c r="Q124" s="300" t="s">
        <v>1207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34</v>
      </c>
      <c r="C125" s="4"/>
      <c r="D125" s="10" t="s">
        <v>287</v>
      </c>
      <c r="E125" s="9" t="s">
        <v>288</v>
      </c>
      <c r="F125" s="6" t="s">
        <v>936</v>
      </c>
      <c r="G125" s="11" t="s">
        <v>244</v>
      </c>
      <c r="H125" s="7" t="s">
        <v>1208</v>
      </c>
      <c r="I125" s="8">
        <f t="shared" si="12"/>
        <v>1754.4642857142856</v>
      </c>
      <c r="J125" s="8">
        <f t="shared" si="13"/>
        <v>1754.4642857142856</v>
      </c>
      <c r="K125" s="8"/>
      <c r="L125" s="8">
        <f t="shared" si="14"/>
        <v>210.53571428571445</v>
      </c>
      <c r="M125" s="8">
        <f t="shared" si="15"/>
        <v>210.53571428571445</v>
      </c>
      <c r="N125" s="13">
        <v>1965</v>
      </c>
      <c r="O125" s="234"/>
      <c r="P125" s="206"/>
      <c r="Q125" s="300" t="s">
        <v>1209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34</v>
      </c>
      <c r="C126" s="4"/>
      <c r="D126" s="10" t="s">
        <v>374</v>
      </c>
      <c r="E126" s="9" t="s">
        <v>375</v>
      </c>
      <c r="F126" s="6" t="s">
        <v>952</v>
      </c>
      <c r="G126" s="11" t="s">
        <v>230</v>
      </c>
      <c r="H126" s="7" t="s">
        <v>1210</v>
      </c>
      <c r="I126" s="8">
        <f t="shared" ref="I126:I157" si="16">J126</f>
        <v>9604.4642857142844</v>
      </c>
      <c r="J126" s="8">
        <f t="shared" ref="J126:J156" si="17">IF(N126="", "", N126/1.12)</f>
        <v>9604.4642857142844</v>
      </c>
      <c r="K126" s="8"/>
      <c r="L126" s="8">
        <f t="shared" ref="L126:L157" si="18">M126</f>
        <v>1152.5357142857156</v>
      </c>
      <c r="M126" s="8">
        <f t="shared" ref="M126:M157" si="19">IF(N126="", "", N126 - J126)</f>
        <v>1152.5357142857156</v>
      </c>
      <c r="N126" s="13">
        <v>10757</v>
      </c>
      <c r="O126" s="234"/>
      <c r="P126" s="206"/>
      <c r="Q126" s="300" t="s">
        <v>1211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34</v>
      </c>
      <c r="C127" s="4"/>
      <c r="D127" s="10" t="s">
        <v>249</v>
      </c>
      <c r="E127" s="9" t="s">
        <v>250</v>
      </c>
      <c r="F127" s="6" t="s">
        <v>936</v>
      </c>
      <c r="G127" s="11" t="s">
        <v>24</v>
      </c>
      <c r="H127" s="7" t="s">
        <v>1212</v>
      </c>
      <c r="I127" s="8">
        <f t="shared" si="16"/>
        <v>4514.7946428571422</v>
      </c>
      <c r="J127" s="8">
        <f t="shared" si="17"/>
        <v>4514.7946428571422</v>
      </c>
      <c r="K127" s="8"/>
      <c r="L127" s="8">
        <f t="shared" si="18"/>
        <v>541.7753571428575</v>
      </c>
      <c r="M127" s="8">
        <f t="shared" si="19"/>
        <v>541.7753571428575</v>
      </c>
      <c r="N127" s="13">
        <v>5056.57</v>
      </c>
      <c r="O127" s="234"/>
      <c r="P127" s="206"/>
      <c r="Q127" s="300" t="s">
        <v>1213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34</v>
      </c>
      <c r="C128" s="4"/>
      <c r="D128" s="10" t="s">
        <v>385</v>
      </c>
      <c r="E128" s="9" t="s">
        <v>386</v>
      </c>
      <c r="F128" s="6" t="s">
        <v>1177</v>
      </c>
      <c r="G128" s="11" t="s">
        <v>24</v>
      </c>
      <c r="H128" s="7" t="s">
        <v>1214</v>
      </c>
      <c r="I128" s="8">
        <f t="shared" si="16"/>
        <v>1035.7142857142856</v>
      </c>
      <c r="J128" s="8">
        <f t="shared" si="17"/>
        <v>1035.7142857142856</v>
      </c>
      <c r="K128" s="8"/>
      <c r="L128" s="8">
        <f t="shared" si="18"/>
        <v>124.28571428571445</v>
      </c>
      <c r="M128" s="8">
        <f t="shared" si="19"/>
        <v>124.28571428571445</v>
      </c>
      <c r="N128" s="13">
        <v>1160</v>
      </c>
      <c r="O128" s="234"/>
      <c r="P128" s="206"/>
      <c r="Q128" s="300" t="s">
        <v>1215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34</v>
      </c>
      <c r="C129" s="4"/>
      <c r="D129" s="10" t="s">
        <v>366</v>
      </c>
      <c r="E129" s="9" t="s">
        <v>367</v>
      </c>
      <c r="F129" s="6" t="s">
        <v>936</v>
      </c>
      <c r="G129" s="11" t="s">
        <v>237</v>
      </c>
      <c r="H129" s="7" t="s">
        <v>1216</v>
      </c>
      <c r="I129" s="8">
        <f t="shared" si="16"/>
        <v>1178.5714285714278</v>
      </c>
      <c r="J129" s="8">
        <f t="shared" si="17"/>
        <v>1178.5714285714278</v>
      </c>
      <c r="K129" s="8"/>
      <c r="L129" s="8">
        <f t="shared" si="18"/>
        <v>141.42857142857133</v>
      </c>
      <c r="M129" s="8">
        <f t="shared" si="19"/>
        <v>141.42857142857133</v>
      </c>
      <c r="N129" s="13">
        <v>1319.9999999999991</v>
      </c>
      <c r="O129" s="234"/>
      <c r="P129" s="206"/>
      <c r="Q129" s="300" t="s">
        <v>1217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34</v>
      </c>
      <c r="C130" s="4"/>
      <c r="D130" s="10" t="s">
        <v>374</v>
      </c>
      <c r="E130" s="9" t="s">
        <v>375</v>
      </c>
      <c r="F130" s="6" t="s">
        <v>952</v>
      </c>
      <c r="G130" s="11" t="s">
        <v>230</v>
      </c>
      <c r="H130" s="7" t="s">
        <v>1218</v>
      </c>
      <c r="I130" s="8">
        <f t="shared" si="16"/>
        <v>1339.2857142857142</v>
      </c>
      <c r="J130" s="8">
        <f t="shared" si="17"/>
        <v>1339.2857142857142</v>
      </c>
      <c r="K130" s="8"/>
      <c r="L130" s="8">
        <f t="shared" si="18"/>
        <v>160.71428571428578</v>
      </c>
      <c r="M130" s="8">
        <f t="shared" si="19"/>
        <v>160.71428571428578</v>
      </c>
      <c r="N130" s="13">
        <v>1500</v>
      </c>
      <c r="O130" s="234"/>
      <c r="P130" s="206"/>
      <c r="Q130" s="300" t="s">
        <v>1219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34</v>
      </c>
      <c r="C131" s="4"/>
      <c r="D131" s="10" t="s">
        <v>247</v>
      </c>
      <c r="E131" s="9" t="s">
        <v>1176</v>
      </c>
      <c r="F131" s="6" t="s">
        <v>952</v>
      </c>
      <c r="G131" s="11" t="s">
        <v>237</v>
      </c>
      <c r="H131" s="7" t="s">
        <v>1220</v>
      </c>
      <c r="I131" s="8">
        <f t="shared" si="16"/>
        <v>1383.0357142857142</v>
      </c>
      <c r="J131" s="8">
        <f t="shared" si="17"/>
        <v>1383.0357142857142</v>
      </c>
      <c r="K131" s="8"/>
      <c r="L131" s="8">
        <f t="shared" si="18"/>
        <v>165.96428571428578</v>
      </c>
      <c r="M131" s="8">
        <f t="shared" si="19"/>
        <v>165.96428571428578</v>
      </c>
      <c r="N131" s="13">
        <v>1549</v>
      </c>
      <c r="O131" s="234"/>
      <c r="P131" s="206"/>
      <c r="Q131" s="300" t="s">
        <v>1221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34</v>
      </c>
      <c r="C132" s="4"/>
      <c r="D132" s="10" t="s">
        <v>380</v>
      </c>
      <c r="E132" s="9" t="s">
        <v>381</v>
      </c>
      <c r="F132" s="6" t="s">
        <v>1080</v>
      </c>
      <c r="G132" s="11" t="s">
        <v>244</v>
      </c>
      <c r="H132" s="7" t="s">
        <v>1222</v>
      </c>
      <c r="I132" s="8">
        <f t="shared" si="16"/>
        <v>1785.7142857142856</v>
      </c>
      <c r="J132" s="8">
        <f t="shared" si="17"/>
        <v>1785.7142857142856</v>
      </c>
      <c r="K132" s="8"/>
      <c r="L132" s="8">
        <f t="shared" si="18"/>
        <v>214.28571428571445</v>
      </c>
      <c r="M132" s="8">
        <f t="shared" si="19"/>
        <v>214.28571428571445</v>
      </c>
      <c r="N132" s="13">
        <v>2000</v>
      </c>
      <c r="O132" s="234"/>
      <c r="P132" s="206"/>
      <c r="Q132" s="300" t="s">
        <v>1223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34</v>
      </c>
      <c r="C133" s="4"/>
      <c r="D133" s="10" t="s">
        <v>387</v>
      </c>
      <c r="E133" s="9" t="s">
        <v>1224</v>
      </c>
      <c r="F133" s="6" t="s">
        <v>1225</v>
      </c>
      <c r="G133" s="11" t="s">
        <v>244</v>
      </c>
      <c r="H133" s="7" t="s">
        <v>1226</v>
      </c>
      <c r="I133" s="8">
        <f t="shared" si="16"/>
        <v>1339.2857142857142</v>
      </c>
      <c r="J133" s="8">
        <f t="shared" si="17"/>
        <v>1339.2857142857142</v>
      </c>
      <c r="K133" s="8"/>
      <c r="L133" s="8">
        <f t="shared" si="18"/>
        <v>160.71428571428578</v>
      </c>
      <c r="M133" s="8">
        <f t="shared" si="19"/>
        <v>160.71428571428578</v>
      </c>
      <c r="N133" s="13">
        <v>1500</v>
      </c>
      <c r="O133" s="234"/>
      <c r="P133" s="206"/>
      <c r="Q133" s="300" t="s">
        <v>1227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34</v>
      </c>
      <c r="C134" s="4"/>
      <c r="D134" s="10" t="s">
        <v>390</v>
      </c>
      <c r="E134" s="9" t="s">
        <v>1228</v>
      </c>
      <c r="F134" s="6" t="s">
        <v>261</v>
      </c>
      <c r="G134" s="11" t="s">
        <v>30</v>
      </c>
      <c r="H134" s="7" t="s">
        <v>1229</v>
      </c>
      <c r="I134" s="8">
        <f t="shared" si="16"/>
        <v>892.85714285714266</v>
      </c>
      <c r="J134" s="8">
        <f t="shared" si="17"/>
        <v>892.85714285714266</v>
      </c>
      <c r="K134" s="8"/>
      <c r="L134" s="8">
        <f t="shared" si="18"/>
        <v>107.14285714285722</v>
      </c>
      <c r="M134" s="8">
        <f t="shared" si="19"/>
        <v>107.14285714285722</v>
      </c>
      <c r="N134" s="13">
        <v>999.99999999999989</v>
      </c>
      <c r="O134" s="234"/>
      <c r="P134" s="206"/>
      <c r="Q134" s="300" t="s">
        <v>1230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34</v>
      </c>
      <c r="C135" s="4"/>
      <c r="D135" s="10" t="s">
        <v>392</v>
      </c>
      <c r="E135" s="9" t="s">
        <v>393</v>
      </c>
      <c r="F135" s="6" t="s">
        <v>1231</v>
      </c>
      <c r="G135" s="11" t="s">
        <v>244</v>
      </c>
      <c r="H135" s="7" t="s">
        <v>1232</v>
      </c>
      <c r="I135" s="8">
        <f t="shared" si="16"/>
        <v>1399.9999999999998</v>
      </c>
      <c r="J135" s="8">
        <f t="shared" si="17"/>
        <v>1399.9999999999998</v>
      </c>
      <c r="K135" s="8"/>
      <c r="L135" s="8">
        <f t="shared" si="18"/>
        <v>168.00000000000023</v>
      </c>
      <c r="M135" s="8">
        <f t="shared" si="19"/>
        <v>168.00000000000023</v>
      </c>
      <c r="N135" s="13">
        <v>1568</v>
      </c>
      <c r="O135" s="234"/>
      <c r="P135" s="206"/>
      <c r="Q135" s="300" t="s">
        <v>1233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34</v>
      </c>
      <c r="C136" s="4"/>
      <c r="D136" s="10" t="s">
        <v>245</v>
      </c>
      <c r="E136" s="9" t="s">
        <v>1234</v>
      </c>
      <c r="F136" s="6" t="s">
        <v>1235</v>
      </c>
      <c r="G136" s="11" t="s">
        <v>24</v>
      </c>
      <c r="H136" s="7" t="s">
        <v>1236</v>
      </c>
      <c r="I136" s="8">
        <f t="shared" si="16"/>
        <v>12602.348214285712</v>
      </c>
      <c r="J136" s="8">
        <f t="shared" si="17"/>
        <v>12602.348214285712</v>
      </c>
      <c r="K136" s="8"/>
      <c r="L136" s="8">
        <f t="shared" si="18"/>
        <v>1512.2817857142873</v>
      </c>
      <c r="M136" s="8">
        <f t="shared" si="19"/>
        <v>1512.2817857142873</v>
      </c>
      <c r="N136" s="13">
        <v>14114.63</v>
      </c>
      <c r="O136" s="234"/>
      <c r="P136" s="206"/>
      <c r="Q136" s="300" t="s">
        <v>1237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34</v>
      </c>
      <c r="C137" s="4"/>
      <c r="D137" s="10" t="s">
        <v>247</v>
      </c>
      <c r="E137" s="9" t="s">
        <v>1176</v>
      </c>
      <c r="F137" s="6" t="s">
        <v>936</v>
      </c>
      <c r="G137" s="11" t="s">
        <v>237</v>
      </c>
      <c r="H137" s="7" t="s">
        <v>1238</v>
      </c>
      <c r="I137" s="8">
        <f t="shared" si="16"/>
        <v>1141.0714285714278</v>
      </c>
      <c r="J137" s="8">
        <f t="shared" si="17"/>
        <v>1141.0714285714278</v>
      </c>
      <c r="K137" s="8"/>
      <c r="L137" s="8">
        <f t="shared" si="18"/>
        <v>136.92857142857133</v>
      </c>
      <c r="M137" s="8">
        <f t="shared" si="19"/>
        <v>136.92857142857133</v>
      </c>
      <c r="N137" s="13">
        <v>1277.9999999999991</v>
      </c>
      <c r="O137" s="234"/>
      <c r="P137" s="206"/>
      <c r="Q137" s="300" t="s">
        <v>1239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34</v>
      </c>
      <c r="C138" s="4"/>
      <c r="D138" s="10" t="s">
        <v>249</v>
      </c>
      <c r="E138" s="9" t="s">
        <v>397</v>
      </c>
      <c r="F138" s="6" t="s">
        <v>936</v>
      </c>
      <c r="G138" s="11" t="s">
        <v>24</v>
      </c>
      <c r="H138" s="7" t="s">
        <v>1240</v>
      </c>
      <c r="I138" s="8">
        <f t="shared" si="16"/>
        <v>6488.1071428571413</v>
      </c>
      <c r="J138" s="8">
        <f t="shared" si="17"/>
        <v>6488.1071428571413</v>
      </c>
      <c r="K138" s="8"/>
      <c r="L138" s="8">
        <f t="shared" si="18"/>
        <v>778.57285714285808</v>
      </c>
      <c r="M138" s="8">
        <f t="shared" si="19"/>
        <v>778.57285714285808</v>
      </c>
      <c r="N138" s="13">
        <v>7266.6799999999994</v>
      </c>
      <c r="O138" s="234"/>
      <c r="P138" s="206"/>
      <c r="Q138" s="300" t="s">
        <v>1241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34</v>
      </c>
      <c r="C139" s="4"/>
      <c r="D139" s="10" t="s">
        <v>271</v>
      </c>
      <c r="E139" s="9" t="s">
        <v>985</v>
      </c>
      <c r="F139" s="6" t="s">
        <v>936</v>
      </c>
      <c r="G139" s="11" t="s">
        <v>24</v>
      </c>
      <c r="H139" s="7" t="s">
        <v>1242</v>
      </c>
      <c r="I139" s="8">
        <f t="shared" si="16"/>
        <v>1684.8214285714275</v>
      </c>
      <c r="J139" s="8">
        <f t="shared" si="17"/>
        <v>1684.8214285714275</v>
      </c>
      <c r="K139" s="8"/>
      <c r="L139" s="8">
        <f t="shared" si="18"/>
        <v>202.17857142857156</v>
      </c>
      <c r="M139" s="8">
        <f t="shared" si="19"/>
        <v>202.17857142857156</v>
      </c>
      <c r="N139" s="13">
        <v>1886.9999999999991</v>
      </c>
      <c r="O139" s="234"/>
      <c r="P139" s="206"/>
      <c r="Q139" s="300" t="s">
        <v>1243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34</v>
      </c>
      <c r="C140" s="4"/>
      <c r="D140" s="10" t="s">
        <v>319</v>
      </c>
      <c r="E140" s="9" t="s">
        <v>320</v>
      </c>
      <c r="F140" s="6" t="s">
        <v>1065</v>
      </c>
      <c r="G140" s="11" t="s">
        <v>244</v>
      </c>
      <c r="H140" s="7" t="s">
        <v>1244</v>
      </c>
      <c r="I140" s="8">
        <f t="shared" si="16"/>
        <v>2627.5892857142849</v>
      </c>
      <c r="J140" s="8">
        <f t="shared" si="17"/>
        <v>2627.5892857142849</v>
      </c>
      <c r="K140" s="8"/>
      <c r="L140" s="8">
        <f t="shared" si="18"/>
        <v>315.31071428571431</v>
      </c>
      <c r="M140" s="8">
        <f t="shared" si="19"/>
        <v>315.31071428571431</v>
      </c>
      <c r="N140" s="13">
        <v>2942.8999999999992</v>
      </c>
      <c r="O140" s="234"/>
      <c r="P140" s="206"/>
      <c r="Q140" s="300" t="s">
        <v>1245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34</v>
      </c>
      <c r="C141" s="4"/>
      <c r="D141" s="10" t="s">
        <v>398</v>
      </c>
      <c r="E141" s="9" t="s">
        <v>1246</v>
      </c>
      <c r="F141" s="6" t="s">
        <v>936</v>
      </c>
      <c r="G141" s="11" t="s">
        <v>30</v>
      </c>
      <c r="H141" s="7" t="s">
        <v>1247</v>
      </c>
      <c r="I141" s="8">
        <f t="shared" si="16"/>
        <v>4446.4285714285697</v>
      </c>
      <c r="J141" s="8">
        <f t="shared" si="17"/>
        <v>4446.4285714285697</v>
      </c>
      <c r="K141" s="8"/>
      <c r="L141" s="8">
        <f t="shared" si="18"/>
        <v>533.57142857142935</v>
      </c>
      <c r="M141" s="8">
        <f t="shared" si="19"/>
        <v>533.57142857142935</v>
      </c>
      <c r="N141" s="13">
        <v>4979.9999999999991</v>
      </c>
      <c r="O141" s="234"/>
      <c r="P141" s="206"/>
      <c r="Q141" s="300" t="s">
        <v>1248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34</v>
      </c>
      <c r="C142" s="4"/>
      <c r="D142" s="10" t="s">
        <v>271</v>
      </c>
      <c r="E142" s="9" t="s">
        <v>985</v>
      </c>
      <c r="F142" s="6" t="s">
        <v>936</v>
      </c>
      <c r="G142" s="11" t="s">
        <v>24</v>
      </c>
      <c r="H142" s="7" t="s">
        <v>1249</v>
      </c>
      <c r="I142" s="8">
        <f t="shared" si="16"/>
        <v>1013.6160714285713</v>
      </c>
      <c r="J142" s="8">
        <f t="shared" si="17"/>
        <v>1013.6160714285713</v>
      </c>
      <c r="K142" s="8"/>
      <c r="L142" s="8">
        <f t="shared" si="18"/>
        <v>121.63392857142867</v>
      </c>
      <c r="M142" s="8">
        <f t="shared" si="19"/>
        <v>121.63392857142867</v>
      </c>
      <c r="N142" s="13">
        <v>1135.25</v>
      </c>
      <c r="O142" s="234"/>
      <c r="P142" s="206"/>
      <c r="Q142" s="300" t="s">
        <v>1250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34</v>
      </c>
      <c r="C143" s="4"/>
      <c r="D143" s="10" t="s">
        <v>400</v>
      </c>
      <c r="E143" s="9" t="s">
        <v>401</v>
      </c>
      <c r="F143" s="6" t="s">
        <v>952</v>
      </c>
      <c r="G143" s="11" t="s">
        <v>30</v>
      </c>
      <c r="H143" s="7" t="s">
        <v>1251</v>
      </c>
      <c r="I143" s="8">
        <f t="shared" si="16"/>
        <v>8696.4285714285688</v>
      </c>
      <c r="J143" s="8">
        <f t="shared" si="17"/>
        <v>8696.4285714285688</v>
      </c>
      <c r="K143" s="8"/>
      <c r="L143" s="8">
        <f t="shared" si="18"/>
        <v>1043.5714285714294</v>
      </c>
      <c r="M143" s="8">
        <f t="shared" si="19"/>
        <v>1043.5714285714294</v>
      </c>
      <c r="N143" s="13">
        <v>9739.9999999999982</v>
      </c>
      <c r="O143" s="234"/>
      <c r="P143" s="206"/>
      <c r="Q143" s="300" t="s">
        <v>1252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34</v>
      </c>
      <c r="C144" s="4"/>
      <c r="D144" s="10" t="s">
        <v>400</v>
      </c>
      <c r="E144" s="9" t="s">
        <v>401</v>
      </c>
      <c r="F144" s="6" t="s">
        <v>952</v>
      </c>
      <c r="G144" s="11" t="s">
        <v>30</v>
      </c>
      <c r="H144" s="7" t="s">
        <v>1253</v>
      </c>
      <c r="I144" s="8">
        <f t="shared" si="16"/>
        <v>8473.2142857142826</v>
      </c>
      <c r="J144" s="8">
        <f t="shared" si="17"/>
        <v>8473.2142857142826</v>
      </c>
      <c r="K144" s="8"/>
      <c r="L144" s="8">
        <f t="shared" si="18"/>
        <v>1016.7857142857156</v>
      </c>
      <c r="M144" s="8">
        <f t="shared" si="19"/>
        <v>1016.7857142857156</v>
      </c>
      <c r="N144" s="13">
        <v>9489.9999999999982</v>
      </c>
      <c r="O144" s="234"/>
      <c r="P144" s="206"/>
      <c r="Q144" s="300" t="s">
        <v>1254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34</v>
      </c>
      <c r="C145" s="4"/>
      <c r="D145" s="10" t="s">
        <v>400</v>
      </c>
      <c r="E145" s="9" t="s">
        <v>401</v>
      </c>
      <c r="F145" s="6" t="s">
        <v>952</v>
      </c>
      <c r="G145" s="11" t="s">
        <v>30</v>
      </c>
      <c r="H145" s="7" t="s">
        <v>1255</v>
      </c>
      <c r="I145" s="8">
        <f t="shared" si="16"/>
        <v>8126.7857142857138</v>
      </c>
      <c r="J145" s="8">
        <f t="shared" si="17"/>
        <v>8126.7857142857138</v>
      </c>
      <c r="K145" s="8"/>
      <c r="L145" s="8">
        <f t="shared" si="18"/>
        <v>975.21428571428623</v>
      </c>
      <c r="M145" s="8">
        <f t="shared" si="19"/>
        <v>975.21428571428623</v>
      </c>
      <c r="N145" s="13">
        <v>9102</v>
      </c>
      <c r="O145" s="234"/>
      <c r="P145" s="206"/>
      <c r="Q145" s="300" t="s">
        <v>1256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34</v>
      </c>
      <c r="C146" s="4"/>
      <c r="D146" s="10" t="s">
        <v>400</v>
      </c>
      <c r="E146" s="9" t="s">
        <v>401</v>
      </c>
      <c r="F146" s="6" t="s">
        <v>952</v>
      </c>
      <c r="G146" s="11" t="s">
        <v>30</v>
      </c>
      <c r="H146" s="7" t="s">
        <v>1257</v>
      </c>
      <c r="I146" s="8">
        <f t="shared" si="16"/>
        <v>5357.895833333343</v>
      </c>
      <c r="J146" s="8">
        <f t="shared" si="17"/>
        <v>5357.895833333343</v>
      </c>
      <c r="K146" s="8"/>
      <c r="L146" s="8">
        <f t="shared" si="18"/>
        <v>642.94750000000204</v>
      </c>
      <c r="M146" s="8">
        <f t="shared" si="19"/>
        <v>642.94750000000204</v>
      </c>
      <c r="N146" s="13">
        <v>6000.8433333333451</v>
      </c>
      <c r="O146" s="234"/>
      <c r="P146" s="206"/>
      <c r="Q146" s="300" t="s">
        <v>1258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34</v>
      </c>
      <c r="C147" s="4"/>
      <c r="D147" s="10" t="s">
        <v>317</v>
      </c>
      <c r="E147" s="9" t="s">
        <v>402</v>
      </c>
      <c r="F147" s="6" t="s">
        <v>952</v>
      </c>
      <c r="G147" s="11" t="s">
        <v>230</v>
      </c>
      <c r="H147" s="7" t="s">
        <v>1259</v>
      </c>
      <c r="I147" s="8">
        <f t="shared" si="16"/>
        <v>6160.7142857142853</v>
      </c>
      <c r="J147" s="8">
        <f t="shared" si="17"/>
        <v>6160.7142857142853</v>
      </c>
      <c r="K147" s="8"/>
      <c r="L147" s="8">
        <f t="shared" si="18"/>
        <v>739.28571428571468</v>
      </c>
      <c r="M147" s="8">
        <f t="shared" si="19"/>
        <v>739.28571428571468</v>
      </c>
      <c r="N147" s="13">
        <v>6900</v>
      </c>
      <c r="O147" s="234"/>
      <c r="P147" s="206"/>
      <c r="Q147" s="300" t="s">
        <v>1260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34</v>
      </c>
      <c r="C148" s="4"/>
      <c r="D148" s="10" t="s">
        <v>403</v>
      </c>
      <c r="E148" s="9" t="s">
        <v>404</v>
      </c>
      <c r="F148" s="6" t="s">
        <v>1261</v>
      </c>
      <c r="G148" s="11" t="s">
        <v>230</v>
      </c>
      <c r="H148" s="7" t="s">
        <v>1262</v>
      </c>
      <c r="I148" s="8">
        <f t="shared" si="16"/>
        <v>3214.2857142857138</v>
      </c>
      <c r="J148" s="8">
        <f t="shared" si="17"/>
        <v>3214.2857142857138</v>
      </c>
      <c r="K148" s="8"/>
      <c r="L148" s="8">
        <f t="shared" si="18"/>
        <v>385.71428571428623</v>
      </c>
      <c r="M148" s="8">
        <f t="shared" si="19"/>
        <v>385.71428571428623</v>
      </c>
      <c r="N148" s="13">
        <v>3600</v>
      </c>
      <c r="O148" s="234"/>
      <c r="P148" s="206"/>
      <c r="Q148" s="300" t="s">
        <v>1263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34</v>
      </c>
      <c r="C149" s="4"/>
      <c r="D149" s="10" t="s">
        <v>406</v>
      </c>
      <c r="E149" s="9" t="s">
        <v>407</v>
      </c>
      <c r="F149" s="6" t="s">
        <v>1261</v>
      </c>
      <c r="G149" s="11" t="s">
        <v>230</v>
      </c>
      <c r="H149" s="7" t="s">
        <v>1264</v>
      </c>
      <c r="I149" s="8">
        <f t="shared" si="16"/>
        <v>3214.2857142857138</v>
      </c>
      <c r="J149" s="8">
        <f t="shared" si="17"/>
        <v>3214.2857142857138</v>
      </c>
      <c r="K149" s="8"/>
      <c r="L149" s="8">
        <f t="shared" si="18"/>
        <v>385.71428571428623</v>
      </c>
      <c r="M149" s="8">
        <f t="shared" si="19"/>
        <v>385.71428571428623</v>
      </c>
      <c r="N149" s="13">
        <v>3600</v>
      </c>
      <c r="O149" s="234"/>
      <c r="P149" s="206"/>
      <c r="Q149" s="300" t="s">
        <v>1265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34</v>
      </c>
      <c r="C150" s="4"/>
      <c r="D150" s="10" t="s">
        <v>408</v>
      </c>
      <c r="E150" s="9" t="s">
        <v>409</v>
      </c>
      <c r="F150" s="6" t="s">
        <v>1261</v>
      </c>
      <c r="G150" s="11" t="s">
        <v>170</v>
      </c>
      <c r="H150" s="7" t="s">
        <v>1266</v>
      </c>
      <c r="I150" s="8">
        <f t="shared" si="16"/>
        <v>2232.1428571428569</v>
      </c>
      <c r="J150" s="8">
        <f t="shared" si="17"/>
        <v>2232.1428571428569</v>
      </c>
      <c r="K150" s="8"/>
      <c r="L150" s="8">
        <f t="shared" si="18"/>
        <v>267.85714285714312</v>
      </c>
      <c r="M150" s="8">
        <f t="shared" si="19"/>
        <v>267.85714285714312</v>
      </c>
      <c r="N150" s="13">
        <v>2500</v>
      </c>
      <c r="O150" s="234"/>
      <c r="P150" s="206"/>
      <c r="Q150" s="300" t="s">
        <v>1267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34</v>
      </c>
      <c r="C151" s="4"/>
      <c r="D151" s="10" t="s">
        <v>410</v>
      </c>
      <c r="E151" s="9" t="s">
        <v>411</v>
      </c>
      <c r="F151" s="6" t="s">
        <v>1268</v>
      </c>
      <c r="G151" s="11" t="s">
        <v>230</v>
      </c>
      <c r="H151" s="7" t="s">
        <v>1269</v>
      </c>
      <c r="I151" s="8">
        <f t="shared" si="16"/>
        <v>8241.0714285714257</v>
      </c>
      <c r="J151" s="8">
        <f t="shared" si="17"/>
        <v>8241.0714285714257</v>
      </c>
      <c r="K151" s="8"/>
      <c r="L151" s="8">
        <f t="shared" si="18"/>
        <v>988.92857142857247</v>
      </c>
      <c r="M151" s="8">
        <f t="shared" si="19"/>
        <v>988.92857142857247</v>
      </c>
      <c r="N151" s="13">
        <v>9229.9999999999982</v>
      </c>
      <c r="O151" s="234"/>
      <c r="P151" s="206"/>
      <c r="Q151" s="300" t="s">
        <v>1270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34</v>
      </c>
      <c r="C152" s="4"/>
      <c r="D152" s="10" t="s">
        <v>413</v>
      </c>
      <c r="E152" s="9" t="s">
        <v>414</v>
      </c>
      <c r="F152" s="6" t="s">
        <v>1271</v>
      </c>
      <c r="G152" s="11" t="s">
        <v>30</v>
      </c>
      <c r="H152" s="7" t="s">
        <v>1272</v>
      </c>
      <c r="I152" s="8">
        <f t="shared" si="16"/>
        <v>7803.5714285714275</v>
      </c>
      <c r="J152" s="8">
        <f t="shared" si="17"/>
        <v>7803.5714285714275</v>
      </c>
      <c r="K152" s="8"/>
      <c r="L152" s="8">
        <f t="shared" si="18"/>
        <v>936.42857142857247</v>
      </c>
      <c r="M152" s="8">
        <f t="shared" si="19"/>
        <v>936.42857142857247</v>
      </c>
      <c r="N152" s="13">
        <v>8740</v>
      </c>
      <c r="O152" s="234"/>
      <c r="P152" s="206"/>
      <c r="Q152" s="300" t="s">
        <v>1273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34</v>
      </c>
      <c r="C153" s="4"/>
      <c r="D153" s="10" t="s">
        <v>413</v>
      </c>
      <c r="E153" s="9" t="s">
        <v>414</v>
      </c>
      <c r="F153" s="6" t="s">
        <v>1271</v>
      </c>
      <c r="G153" s="11" t="s">
        <v>30</v>
      </c>
      <c r="H153" s="7" t="s">
        <v>1274</v>
      </c>
      <c r="I153" s="8">
        <f t="shared" si="16"/>
        <v>3227.6785714285711</v>
      </c>
      <c r="J153" s="8">
        <f t="shared" si="17"/>
        <v>3227.6785714285711</v>
      </c>
      <c r="K153" s="8"/>
      <c r="L153" s="8">
        <f t="shared" si="18"/>
        <v>387.3214285714289</v>
      </c>
      <c r="M153" s="8">
        <f t="shared" si="19"/>
        <v>387.3214285714289</v>
      </c>
      <c r="N153" s="13">
        <v>3615</v>
      </c>
      <c r="O153" s="234"/>
      <c r="P153" s="206"/>
      <c r="Q153" s="300" t="s">
        <v>1275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34</v>
      </c>
      <c r="C154" s="4"/>
      <c r="D154" s="10" t="s">
        <v>413</v>
      </c>
      <c r="E154" s="9" t="s">
        <v>414</v>
      </c>
      <c r="F154" s="6" t="s">
        <v>1271</v>
      </c>
      <c r="G154" s="11" t="s">
        <v>30</v>
      </c>
      <c r="H154" s="7" t="s">
        <v>1276</v>
      </c>
      <c r="I154" s="8">
        <f t="shared" si="16"/>
        <v>2580.3571428571427</v>
      </c>
      <c r="J154" s="8">
        <f t="shared" si="17"/>
        <v>2580.3571428571427</v>
      </c>
      <c r="K154" s="8"/>
      <c r="L154" s="8">
        <f t="shared" si="18"/>
        <v>309.64285714285734</v>
      </c>
      <c r="M154" s="8">
        <f t="shared" si="19"/>
        <v>309.64285714285734</v>
      </c>
      <c r="N154" s="13">
        <v>2890</v>
      </c>
      <c r="O154" s="234"/>
      <c r="P154" s="206"/>
      <c r="Q154" s="300" t="s">
        <v>1277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34</v>
      </c>
      <c r="C155" s="257"/>
      <c r="D155" s="342" t="s">
        <v>413</v>
      </c>
      <c r="E155" s="256" t="s">
        <v>414</v>
      </c>
      <c r="F155" s="343" t="s">
        <v>1271</v>
      </c>
      <c r="G155" s="344" t="s">
        <v>30</v>
      </c>
      <c r="H155" s="250" t="s">
        <v>1278</v>
      </c>
      <c r="I155" s="255">
        <f t="shared" si="16"/>
        <v>2142.8571428571427</v>
      </c>
      <c r="J155" s="255">
        <f t="shared" si="17"/>
        <v>2142.8571428571427</v>
      </c>
      <c r="K155" s="255"/>
      <c r="L155" s="255">
        <f t="shared" si="18"/>
        <v>257.14285714285734</v>
      </c>
      <c r="M155" s="255">
        <f t="shared" si="19"/>
        <v>257.14285714285734</v>
      </c>
      <c r="N155" s="254">
        <v>2400</v>
      </c>
      <c r="O155" s="234"/>
      <c r="P155" s="206"/>
      <c r="Q155" s="300" t="s">
        <v>1279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34</v>
      </c>
      <c r="C156" s="347"/>
      <c r="D156" s="348" t="s">
        <v>413</v>
      </c>
      <c r="E156" s="349" t="s">
        <v>414</v>
      </c>
      <c r="F156" s="350" t="s">
        <v>1271</v>
      </c>
      <c r="G156" s="351" t="s">
        <v>30</v>
      </c>
      <c r="H156" s="352" t="s">
        <v>1280</v>
      </c>
      <c r="I156" s="353">
        <f t="shared" si="16"/>
        <v>2040.1785714285713</v>
      </c>
      <c r="J156" s="353">
        <f t="shared" si="17"/>
        <v>2040.1785714285713</v>
      </c>
      <c r="K156" s="353"/>
      <c r="L156" s="353">
        <f t="shared" si="18"/>
        <v>244.82142857142867</v>
      </c>
      <c r="M156" s="353">
        <f t="shared" si="19"/>
        <v>244.82142857142867</v>
      </c>
      <c r="N156" s="354">
        <v>2285</v>
      </c>
      <c r="O156" s="234"/>
      <c r="P156" s="206"/>
      <c r="Q156" s="300" t="s">
        <v>1281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34</v>
      </c>
      <c r="C159" s="4">
        <v>28</v>
      </c>
      <c r="D159" s="208" t="s">
        <v>33</v>
      </c>
      <c r="E159" s="209"/>
      <c r="F159" s="214"/>
      <c r="G159" s="215"/>
      <c r="H159" s="223"/>
      <c r="I159" s="213">
        <f>J159</f>
        <v>237244.83333333328</v>
      </c>
      <c r="J159" s="213">
        <f>SUM(J94:J156)</f>
        <v>237244.83333333328</v>
      </c>
      <c r="K159" s="213">
        <f>SUM(K94:K156)</f>
        <v>0</v>
      </c>
      <c r="L159" s="339">
        <f>M159</f>
        <v>28469.380000000026</v>
      </c>
      <c r="M159" s="213">
        <f>SUM(M94:M156)</f>
        <v>28469.380000000026</v>
      </c>
      <c r="N159" s="216">
        <f>SUM(N94:N156)</f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35</v>
      </c>
      <c r="C161" s="4"/>
      <c r="D161" s="10" t="s">
        <v>416</v>
      </c>
      <c r="E161" s="9" t="s">
        <v>417</v>
      </c>
      <c r="F161" s="6" t="s">
        <v>1282</v>
      </c>
      <c r="G161" s="11" t="s">
        <v>24</v>
      </c>
      <c r="H161" s="7" t="s">
        <v>1283</v>
      </c>
      <c r="I161" s="8">
        <f t="shared" ref="I161:I182" si="20">J161</f>
        <v>2419.6428571428569</v>
      </c>
      <c r="J161" s="8">
        <f t="shared" ref="J161:J188" si="21">IF(N161="", "", N161/1.12)</f>
        <v>2419.6428571428569</v>
      </c>
      <c r="K161" s="8"/>
      <c r="L161" s="8">
        <f t="shared" ref="L161:L188" si="22">M161</f>
        <v>290.35714285714312</v>
      </c>
      <c r="M161" s="8">
        <f t="shared" ref="M161:M188" si="23">IF(N161="", "", N161 - J161)</f>
        <v>290.35714285714312</v>
      </c>
      <c r="N161" s="13">
        <v>2710</v>
      </c>
      <c r="O161" s="234"/>
      <c r="P161" s="206"/>
      <c r="Q161" s="300" t="s">
        <v>1284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35</v>
      </c>
      <c r="C162" s="4"/>
      <c r="D162" s="10" t="s">
        <v>241</v>
      </c>
      <c r="E162" s="9" t="s">
        <v>242</v>
      </c>
      <c r="F162" s="6" t="s">
        <v>243</v>
      </c>
      <c r="G162" s="11" t="s">
        <v>244</v>
      </c>
      <c r="H162" s="7" t="s">
        <v>1285</v>
      </c>
      <c r="I162" s="8">
        <f t="shared" si="20"/>
        <v>2678.5714285714284</v>
      </c>
      <c r="J162" s="8">
        <f t="shared" si="21"/>
        <v>2678.5714285714284</v>
      </c>
      <c r="K162" s="8"/>
      <c r="L162" s="8">
        <f t="shared" si="22"/>
        <v>321.42857142857156</v>
      </c>
      <c r="M162" s="8">
        <f t="shared" si="23"/>
        <v>321.42857142857156</v>
      </c>
      <c r="N162" s="13">
        <v>3000</v>
      </c>
      <c r="O162" s="234"/>
      <c r="P162" s="206"/>
      <c r="Q162" s="300" t="s">
        <v>1286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35</v>
      </c>
      <c r="C163" s="4"/>
      <c r="D163" s="10" t="s">
        <v>241</v>
      </c>
      <c r="E163" s="9" t="s">
        <v>242</v>
      </c>
      <c r="F163" s="6" t="s">
        <v>243</v>
      </c>
      <c r="G163" s="11" t="s">
        <v>244</v>
      </c>
      <c r="H163" s="7" t="s">
        <v>1287</v>
      </c>
      <c r="I163" s="8">
        <f t="shared" si="20"/>
        <v>2678.5714285714284</v>
      </c>
      <c r="J163" s="8">
        <f t="shared" si="21"/>
        <v>2678.5714285714284</v>
      </c>
      <c r="K163" s="8"/>
      <c r="L163" s="8">
        <f t="shared" si="22"/>
        <v>321.42857142857156</v>
      </c>
      <c r="M163" s="8">
        <f t="shared" si="23"/>
        <v>321.42857142857156</v>
      </c>
      <c r="N163" s="13">
        <v>3000</v>
      </c>
      <c r="O163" s="234"/>
      <c r="P163" s="206"/>
      <c r="Q163" s="300" t="s">
        <v>1288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35</v>
      </c>
      <c r="C164" s="4"/>
      <c r="D164" s="10" t="s">
        <v>241</v>
      </c>
      <c r="E164" s="9" t="s">
        <v>242</v>
      </c>
      <c r="F164" s="6" t="s">
        <v>243</v>
      </c>
      <c r="G164" s="11" t="s">
        <v>244</v>
      </c>
      <c r="H164" s="7" t="s">
        <v>1289</v>
      </c>
      <c r="I164" s="8">
        <f t="shared" si="20"/>
        <v>2678.5714285714284</v>
      </c>
      <c r="J164" s="8">
        <f t="shared" si="21"/>
        <v>2678.5714285714284</v>
      </c>
      <c r="K164" s="8"/>
      <c r="L164" s="8">
        <f t="shared" si="22"/>
        <v>321.42857142857156</v>
      </c>
      <c r="M164" s="8">
        <f t="shared" si="23"/>
        <v>321.42857142857156</v>
      </c>
      <c r="N164" s="13">
        <v>3000</v>
      </c>
      <c r="O164" s="234"/>
      <c r="P164" s="206"/>
      <c r="Q164" s="306" t="s">
        <v>1290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35</v>
      </c>
      <c r="C165" s="4"/>
      <c r="D165" s="10" t="s">
        <v>241</v>
      </c>
      <c r="E165" s="9" t="s">
        <v>242</v>
      </c>
      <c r="F165" s="6" t="s">
        <v>243</v>
      </c>
      <c r="G165" s="11" t="s">
        <v>244</v>
      </c>
      <c r="H165" s="7" t="s">
        <v>1291</v>
      </c>
      <c r="I165" s="8">
        <f t="shared" si="20"/>
        <v>2678.5714285714284</v>
      </c>
      <c r="J165" s="8">
        <f t="shared" si="21"/>
        <v>2678.5714285714284</v>
      </c>
      <c r="K165" s="8"/>
      <c r="L165" s="8">
        <f t="shared" si="22"/>
        <v>321.42857142857156</v>
      </c>
      <c r="M165" s="8">
        <f t="shared" si="23"/>
        <v>321.42857142857156</v>
      </c>
      <c r="N165" s="13">
        <v>3000</v>
      </c>
      <c r="O165" s="234"/>
      <c r="P165" s="206"/>
      <c r="Q165" s="307" t="s">
        <v>1292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35</v>
      </c>
      <c r="C166" s="4"/>
      <c r="D166" s="10" t="s">
        <v>241</v>
      </c>
      <c r="E166" s="9" t="s">
        <v>242</v>
      </c>
      <c r="F166" s="6" t="s">
        <v>243</v>
      </c>
      <c r="G166" s="11" t="s">
        <v>244</v>
      </c>
      <c r="H166" s="7" t="s">
        <v>1293</v>
      </c>
      <c r="I166" s="8">
        <f t="shared" si="20"/>
        <v>2678.5714285714284</v>
      </c>
      <c r="J166" s="8">
        <f t="shared" si="21"/>
        <v>2678.5714285714284</v>
      </c>
      <c r="K166" s="8"/>
      <c r="L166" s="8">
        <f t="shared" si="22"/>
        <v>321.42857142857156</v>
      </c>
      <c r="M166" s="8">
        <f t="shared" si="23"/>
        <v>321.42857142857156</v>
      </c>
      <c r="N166" s="13">
        <v>3000</v>
      </c>
      <c r="O166" s="234"/>
      <c r="P166" s="206"/>
      <c r="Q166" s="300" t="s">
        <v>1294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35</v>
      </c>
      <c r="C167" s="4"/>
      <c r="D167" s="10" t="s">
        <v>241</v>
      </c>
      <c r="E167" s="9" t="s">
        <v>242</v>
      </c>
      <c r="F167" s="6" t="s">
        <v>243</v>
      </c>
      <c r="G167" s="11" t="s">
        <v>244</v>
      </c>
      <c r="H167" s="7" t="s">
        <v>1295</v>
      </c>
      <c r="I167" s="8">
        <f t="shared" si="20"/>
        <v>2678.5714285714284</v>
      </c>
      <c r="J167" s="8">
        <f t="shared" si="21"/>
        <v>2678.5714285714284</v>
      </c>
      <c r="K167" s="8"/>
      <c r="L167" s="8">
        <f t="shared" si="22"/>
        <v>321.42857142857156</v>
      </c>
      <c r="M167" s="8">
        <f t="shared" si="23"/>
        <v>321.42857142857156</v>
      </c>
      <c r="N167" s="13">
        <v>3000</v>
      </c>
      <c r="O167" s="234"/>
      <c r="P167" s="206"/>
      <c r="Q167" s="300" t="s">
        <v>1296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35</v>
      </c>
      <c r="C168" s="4"/>
      <c r="D168" s="10" t="s">
        <v>241</v>
      </c>
      <c r="E168" s="9" t="s">
        <v>242</v>
      </c>
      <c r="F168" s="6" t="s">
        <v>243</v>
      </c>
      <c r="G168" s="11" t="s">
        <v>244</v>
      </c>
      <c r="H168" s="7" t="s">
        <v>1297</v>
      </c>
      <c r="I168" s="8">
        <f t="shared" si="20"/>
        <v>2678.5714285714284</v>
      </c>
      <c r="J168" s="8">
        <f t="shared" si="21"/>
        <v>2678.5714285714284</v>
      </c>
      <c r="K168" s="8"/>
      <c r="L168" s="8">
        <f t="shared" si="22"/>
        <v>321.42857142857156</v>
      </c>
      <c r="M168" s="8">
        <f t="shared" si="23"/>
        <v>321.42857142857156</v>
      </c>
      <c r="N168" s="13">
        <v>3000</v>
      </c>
      <c r="O168" s="234"/>
      <c r="P168" s="206"/>
      <c r="Q168" s="300" t="s">
        <v>1298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35</v>
      </c>
      <c r="C169" s="4"/>
      <c r="D169" s="10" t="s">
        <v>418</v>
      </c>
      <c r="E169" s="9" t="s">
        <v>1299</v>
      </c>
      <c r="F169" s="6" t="s">
        <v>1300</v>
      </c>
      <c r="G169" s="11" t="s">
        <v>158</v>
      </c>
      <c r="H169" s="7" t="s">
        <v>1301</v>
      </c>
      <c r="I169" s="8">
        <f t="shared" si="20"/>
        <v>0</v>
      </c>
      <c r="J169" s="8">
        <f t="shared" si="21"/>
        <v>0</v>
      </c>
      <c r="K169" s="8"/>
      <c r="L169" s="8">
        <f t="shared" si="22"/>
        <v>0</v>
      </c>
      <c r="M169" s="8">
        <f t="shared" si="23"/>
        <v>0</v>
      </c>
      <c r="N169" s="13">
        <v>0</v>
      </c>
      <c r="O169" s="234"/>
      <c r="P169" s="206"/>
      <c r="Q169" s="300" t="s">
        <v>1302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35</v>
      </c>
      <c r="C170" s="4"/>
      <c r="D170" s="10" t="s">
        <v>307</v>
      </c>
      <c r="E170" s="9" t="s">
        <v>421</v>
      </c>
      <c r="F170" s="6" t="s">
        <v>1039</v>
      </c>
      <c r="G170" s="11" t="s">
        <v>230</v>
      </c>
      <c r="H170" s="7" t="s">
        <v>1303</v>
      </c>
      <c r="I170" s="8">
        <f t="shared" si="20"/>
        <v>2566.9642857142849</v>
      </c>
      <c r="J170" s="8">
        <f t="shared" si="21"/>
        <v>2566.9642857142849</v>
      </c>
      <c r="K170" s="8"/>
      <c r="L170" s="8">
        <f t="shared" si="22"/>
        <v>308.03571428571422</v>
      </c>
      <c r="M170" s="8">
        <f t="shared" si="23"/>
        <v>308.03571428571422</v>
      </c>
      <c r="N170" s="13">
        <v>2874.9999999999991</v>
      </c>
      <c r="O170" s="234"/>
      <c r="P170" s="206"/>
      <c r="Q170" s="300" t="s">
        <v>1304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35</v>
      </c>
      <c r="C171" s="4"/>
      <c r="D171" s="10" t="s">
        <v>422</v>
      </c>
      <c r="E171" s="9" t="s">
        <v>423</v>
      </c>
      <c r="F171" s="6" t="s">
        <v>1305</v>
      </c>
      <c r="G171" s="11" t="s">
        <v>230</v>
      </c>
      <c r="H171" s="7" t="s">
        <v>1306</v>
      </c>
      <c r="I171" s="8">
        <f t="shared" si="20"/>
        <v>4285.7142857142853</v>
      </c>
      <c r="J171" s="8">
        <f t="shared" si="21"/>
        <v>4285.7142857142853</v>
      </c>
      <c r="K171" s="8"/>
      <c r="L171" s="8">
        <f t="shared" si="22"/>
        <v>514.28571428571468</v>
      </c>
      <c r="M171" s="8">
        <f t="shared" si="23"/>
        <v>514.28571428571468</v>
      </c>
      <c r="N171" s="13">
        <v>4800</v>
      </c>
      <c r="O171" s="234"/>
      <c r="P171" s="206"/>
      <c r="Q171" s="300" t="s">
        <v>1307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35</v>
      </c>
      <c r="C172" s="4"/>
      <c r="D172" s="10" t="s">
        <v>422</v>
      </c>
      <c r="E172" s="9" t="s">
        <v>423</v>
      </c>
      <c r="F172" s="6" t="s">
        <v>1305</v>
      </c>
      <c r="G172" s="11" t="s">
        <v>230</v>
      </c>
      <c r="H172" s="7" t="s">
        <v>1308</v>
      </c>
      <c r="I172" s="8">
        <f t="shared" si="20"/>
        <v>4285.7142857142853</v>
      </c>
      <c r="J172" s="8">
        <f t="shared" si="21"/>
        <v>4285.7142857142853</v>
      </c>
      <c r="K172" s="8"/>
      <c r="L172" s="8">
        <f t="shared" si="22"/>
        <v>514.28571428571468</v>
      </c>
      <c r="M172" s="8">
        <f t="shared" si="23"/>
        <v>514.28571428571468</v>
      </c>
      <c r="N172" s="13">
        <v>4800</v>
      </c>
      <c r="O172" s="234"/>
      <c r="P172" s="206"/>
      <c r="Q172" s="300" t="s">
        <v>1309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35</v>
      </c>
      <c r="C173" s="4"/>
      <c r="D173" s="10" t="s">
        <v>413</v>
      </c>
      <c r="E173" s="9" t="s">
        <v>1310</v>
      </c>
      <c r="F173" s="6" t="s">
        <v>1271</v>
      </c>
      <c r="G173" s="11" t="s">
        <v>30</v>
      </c>
      <c r="H173" s="7" t="s">
        <v>1311</v>
      </c>
      <c r="I173" s="8">
        <f t="shared" si="20"/>
        <v>2946.4285714285711</v>
      </c>
      <c r="J173" s="8">
        <f t="shared" si="21"/>
        <v>2946.4285714285711</v>
      </c>
      <c r="K173" s="8"/>
      <c r="L173" s="8">
        <f t="shared" si="22"/>
        <v>353.5714285714289</v>
      </c>
      <c r="M173" s="8">
        <f t="shared" si="23"/>
        <v>353.5714285714289</v>
      </c>
      <c r="N173" s="13">
        <v>3300</v>
      </c>
      <c r="O173" s="234"/>
      <c r="P173" s="206"/>
      <c r="Q173" s="300" t="s">
        <v>1312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35</v>
      </c>
      <c r="C174" s="4"/>
      <c r="D174" s="10" t="s">
        <v>413</v>
      </c>
      <c r="E174" s="9" t="s">
        <v>1310</v>
      </c>
      <c r="F174" s="6" t="s">
        <v>1271</v>
      </c>
      <c r="G174" s="11" t="s">
        <v>30</v>
      </c>
      <c r="H174" s="7" t="s">
        <v>1313</v>
      </c>
      <c r="I174" s="8">
        <f t="shared" si="20"/>
        <v>2544.6428571428569</v>
      </c>
      <c r="J174" s="8">
        <f t="shared" si="21"/>
        <v>2544.6428571428569</v>
      </c>
      <c r="K174" s="8"/>
      <c r="L174" s="8">
        <f t="shared" si="22"/>
        <v>305.35714285714312</v>
      </c>
      <c r="M174" s="8">
        <f t="shared" si="23"/>
        <v>305.35714285714312</v>
      </c>
      <c r="N174" s="13">
        <v>2850</v>
      </c>
      <c r="O174" s="234"/>
      <c r="P174" s="206"/>
      <c r="Q174" s="300" t="s">
        <v>1314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35</v>
      </c>
      <c r="C175" s="4"/>
      <c r="D175" s="10" t="s">
        <v>413</v>
      </c>
      <c r="E175" s="9" t="s">
        <v>1310</v>
      </c>
      <c r="F175" s="6" t="s">
        <v>1271</v>
      </c>
      <c r="G175" s="11" t="s">
        <v>30</v>
      </c>
      <c r="H175" s="7" t="s">
        <v>1315</v>
      </c>
      <c r="I175" s="8">
        <f t="shared" si="20"/>
        <v>6169.6428571428569</v>
      </c>
      <c r="J175" s="8">
        <f t="shared" si="21"/>
        <v>6169.6428571428569</v>
      </c>
      <c r="K175" s="8"/>
      <c r="L175" s="8">
        <f t="shared" si="22"/>
        <v>740.35714285714312</v>
      </c>
      <c r="M175" s="8">
        <f t="shared" si="23"/>
        <v>740.35714285714312</v>
      </c>
      <c r="N175" s="13">
        <v>6910</v>
      </c>
      <c r="O175" s="234"/>
      <c r="P175" s="206"/>
      <c r="Q175" s="300" t="s">
        <v>1316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35</v>
      </c>
      <c r="C176" s="4"/>
      <c r="D176" s="10" t="s">
        <v>413</v>
      </c>
      <c r="E176" s="9" t="s">
        <v>1310</v>
      </c>
      <c r="F176" s="6" t="s">
        <v>1271</v>
      </c>
      <c r="G176" s="11" t="s">
        <v>30</v>
      </c>
      <c r="H176" s="7" t="s">
        <v>1317</v>
      </c>
      <c r="I176" s="8">
        <f t="shared" si="20"/>
        <v>4330.3571428571413</v>
      </c>
      <c r="J176" s="8">
        <f t="shared" si="21"/>
        <v>4330.3571428571413</v>
      </c>
      <c r="K176" s="8"/>
      <c r="L176" s="8">
        <f t="shared" si="22"/>
        <v>519.64285714285779</v>
      </c>
      <c r="M176" s="8">
        <f t="shared" si="23"/>
        <v>519.64285714285779</v>
      </c>
      <c r="N176" s="13">
        <v>4849.9999999999991</v>
      </c>
      <c r="O176" s="234"/>
      <c r="P176" s="206"/>
      <c r="Q176" s="300" t="s">
        <v>1318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35</v>
      </c>
      <c r="C177" s="4"/>
      <c r="D177" s="10" t="s">
        <v>413</v>
      </c>
      <c r="E177" s="9" t="s">
        <v>1310</v>
      </c>
      <c r="F177" s="6" t="s">
        <v>1271</v>
      </c>
      <c r="G177" s="11" t="s">
        <v>30</v>
      </c>
      <c r="H177" s="7" t="s">
        <v>1319</v>
      </c>
      <c r="I177" s="8">
        <f t="shared" si="20"/>
        <v>7607.5249929198635</v>
      </c>
      <c r="J177" s="8">
        <f t="shared" si="21"/>
        <v>7607.5249929198635</v>
      </c>
      <c r="K177" s="8"/>
      <c r="L177" s="8">
        <f t="shared" si="22"/>
        <v>912.90299915038486</v>
      </c>
      <c r="M177" s="8">
        <f t="shared" si="23"/>
        <v>912.90299915038486</v>
      </c>
      <c r="N177" s="13">
        <v>8520.4279920702484</v>
      </c>
      <c r="O177" s="234"/>
      <c r="P177" s="206"/>
      <c r="Q177" s="300" t="s">
        <v>1320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35</v>
      </c>
      <c r="C178" s="4"/>
      <c r="D178" s="10" t="s">
        <v>425</v>
      </c>
      <c r="E178" s="9" t="s">
        <v>1321</v>
      </c>
      <c r="F178" s="6" t="s">
        <v>1282</v>
      </c>
      <c r="G178" s="11" t="s">
        <v>30</v>
      </c>
      <c r="H178" s="7" t="s">
        <v>1322</v>
      </c>
      <c r="I178" s="8">
        <f t="shared" si="20"/>
        <v>91.964285714285708</v>
      </c>
      <c r="J178" s="8">
        <f t="shared" si="21"/>
        <v>91.964285714285708</v>
      </c>
      <c r="K178" s="8"/>
      <c r="L178" s="8">
        <f t="shared" si="22"/>
        <v>11.035714285714292</v>
      </c>
      <c r="M178" s="8">
        <f t="shared" si="23"/>
        <v>11.035714285714292</v>
      </c>
      <c r="N178" s="13">
        <v>103</v>
      </c>
      <c r="O178" s="234"/>
      <c r="P178" s="206"/>
      <c r="Q178" s="300" t="s">
        <v>1323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35</v>
      </c>
      <c r="C179" s="4"/>
      <c r="D179" s="10" t="s">
        <v>425</v>
      </c>
      <c r="E179" s="9" t="s">
        <v>1321</v>
      </c>
      <c r="F179" s="6" t="s">
        <v>1282</v>
      </c>
      <c r="G179" s="11" t="s">
        <v>30</v>
      </c>
      <c r="H179" s="7" t="s">
        <v>1324</v>
      </c>
      <c r="I179" s="8">
        <f t="shared" si="20"/>
        <v>732.14285714285711</v>
      </c>
      <c r="J179" s="8">
        <f t="shared" si="21"/>
        <v>732.14285714285711</v>
      </c>
      <c r="K179" s="8"/>
      <c r="L179" s="8">
        <f t="shared" si="22"/>
        <v>87.85714285714289</v>
      </c>
      <c r="M179" s="8">
        <f t="shared" si="23"/>
        <v>87.85714285714289</v>
      </c>
      <c r="N179" s="13">
        <v>820</v>
      </c>
      <c r="O179" s="234"/>
      <c r="P179" s="206"/>
      <c r="Q179" s="300" t="s">
        <v>1325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35</v>
      </c>
      <c r="C180" s="4"/>
      <c r="D180" s="10" t="s">
        <v>362</v>
      </c>
      <c r="E180" s="9" t="s">
        <v>427</v>
      </c>
      <c r="F180" s="6" t="s">
        <v>1282</v>
      </c>
      <c r="G180" s="11" t="s">
        <v>24</v>
      </c>
      <c r="H180" s="7" t="s">
        <v>1326</v>
      </c>
      <c r="I180" s="8">
        <f t="shared" si="20"/>
        <v>769.64285714285711</v>
      </c>
      <c r="J180" s="8">
        <f t="shared" si="21"/>
        <v>769.64285714285711</v>
      </c>
      <c r="K180" s="8"/>
      <c r="L180" s="8">
        <f t="shared" si="22"/>
        <v>92.35714285714289</v>
      </c>
      <c r="M180" s="8">
        <f t="shared" si="23"/>
        <v>92.35714285714289</v>
      </c>
      <c r="N180" s="13">
        <v>862</v>
      </c>
      <c r="O180" s="234"/>
      <c r="P180" s="206"/>
      <c r="Q180" s="300" t="s">
        <v>1327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35</v>
      </c>
      <c r="C181" s="4"/>
      <c r="D181" s="10" t="s">
        <v>425</v>
      </c>
      <c r="E181" s="9" t="s">
        <v>1321</v>
      </c>
      <c r="F181" s="6" t="s">
        <v>1282</v>
      </c>
      <c r="G181" s="11" t="s">
        <v>30</v>
      </c>
      <c r="H181" s="7" t="s">
        <v>1328</v>
      </c>
      <c r="I181" s="8">
        <f t="shared" si="20"/>
        <v>647.32142857142856</v>
      </c>
      <c r="J181" s="8">
        <f t="shared" si="21"/>
        <v>647.32142857142856</v>
      </c>
      <c r="K181" s="8"/>
      <c r="L181" s="8">
        <f t="shared" si="22"/>
        <v>77.678571428571445</v>
      </c>
      <c r="M181" s="8">
        <f t="shared" si="23"/>
        <v>77.678571428571445</v>
      </c>
      <c r="N181" s="13">
        <v>725</v>
      </c>
      <c r="O181" s="234"/>
      <c r="P181" s="206"/>
      <c r="Q181" s="300" t="s">
        <v>1329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35</v>
      </c>
      <c r="C182" s="4"/>
      <c r="D182" s="10" t="s">
        <v>425</v>
      </c>
      <c r="E182" s="9" t="s">
        <v>1321</v>
      </c>
      <c r="F182" s="6" t="s">
        <v>1282</v>
      </c>
      <c r="G182" s="11" t="s">
        <v>30</v>
      </c>
      <c r="H182" s="7" t="s">
        <v>1330</v>
      </c>
      <c r="I182" s="8">
        <f t="shared" si="20"/>
        <v>538.39285714285711</v>
      </c>
      <c r="J182" s="8">
        <f t="shared" si="21"/>
        <v>538.39285714285711</v>
      </c>
      <c r="K182" s="8"/>
      <c r="L182" s="8">
        <f t="shared" si="22"/>
        <v>64.60714285714289</v>
      </c>
      <c r="M182" s="8">
        <f t="shared" si="23"/>
        <v>64.60714285714289</v>
      </c>
      <c r="N182" s="13">
        <v>603</v>
      </c>
      <c r="O182" s="234"/>
      <c r="P182" s="206"/>
      <c r="Q182" s="300" t="s">
        <v>1331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35</v>
      </c>
      <c r="C183" s="4"/>
      <c r="D183" s="10" t="s">
        <v>21</v>
      </c>
      <c r="E183" s="9" t="s">
        <v>22</v>
      </c>
      <c r="F183" s="6" t="s">
        <v>23</v>
      </c>
      <c r="G183" s="443" t="s">
        <v>24</v>
      </c>
      <c r="H183" s="422" t="s">
        <v>1332</v>
      </c>
      <c r="I183" s="422" t="str">
        <f>G183</f>
        <v>Supplies</v>
      </c>
      <c r="J183" s="8">
        <f t="shared" si="21"/>
        <v>2678.5714285714284</v>
      </c>
      <c r="K183" s="8"/>
      <c r="L183" s="8">
        <f t="shared" si="22"/>
        <v>321.42857142857156</v>
      </c>
      <c r="M183" s="8">
        <f t="shared" si="23"/>
        <v>321.42857142857156</v>
      </c>
      <c r="N183" s="13">
        <v>3000</v>
      </c>
      <c r="O183" s="234"/>
      <c r="P183" s="206"/>
      <c r="Q183" s="300" t="s">
        <v>1333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35</v>
      </c>
      <c r="C184" s="4"/>
      <c r="D184" s="10" t="s">
        <v>271</v>
      </c>
      <c r="E184" s="9" t="s">
        <v>272</v>
      </c>
      <c r="F184" s="6" t="s">
        <v>1282</v>
      </c>
      <c r="G184" s="11" t="s">
        <v>30</v>
      </c>
      <c r="H184" s="7" t="s">
        <v>1334</v>
      </c>
      <c r="I184" s="8">
        <f>J184</f>
        <v>705.35714285714266</v>
      </c>
      <c r="J184" s="8">
        <f t="shared" si="21"/>
        <v>705.35714285714266</v>
      </c>
      <c r="K184" s="8"/>
      <c r="L184" s="8">
        <f t="shared" si="22"/>
        <v>84.642857142857224</v>
      </c>
      <c r="M184" s="8">
        <f t="shared" si="23"/>
        <v>84.642857142857224</v>
      </c>
      <c r="N184" s="13">
        <v>789.99999999999989</v>
      </c>
      <c r="O184" s="234"/>
      <c r="P184" s="206"/>
      <c r="Q184" s="300" t="s">
        <v>1335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35</v>
      </c>
      <c r="C185" s="373"/>
      <c r="D185" s="374" t="s">
        <v>428</v>
      </c>
      <c r="E185" s="375" t="s">
        <v>349</v>
      </c>
      <c r="F185" s="376" t="s">
        <v>1282</v>
      </c>
      <c r="G185" s="377" t="s">
        <v>351</v>
      </c>
      <c r="H185" s="378" t="s">
        <v>1336</v>
      </c>
      <c r="I185" s="379">
        <f>J185</f>
        <v>158734.51401869161</v>
      </c>
      <c r="J185" s="379">
        <f t="shared" si="21"/>
        <v>158734.51401869161</v>
      </c>
      <c r="K185" s="379"/>
      <c r="L185" s="379">
        <f t="shared" si="22"/>
        <v>19048.141682243004</v>
      </c>
      <c r="M185" s="379">
        <f t="shared" si="23"/>
        <v>19048.141682243004</v>
      </c>
      <c r="N185" s="380">
        <v>177782.65570093461</v>
      </c>
      <c r="O185" s="234"/>
      <c r="P185" s="206"/>
      <c r="Q185" s="300" t="s">
        <v>1337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35</v>
      </c>
      <c r="C186" s="373"/>
      <c r="D186" s="374" t="s">
        <v>428</v>
      </c>
      <c r="E186" s="375" t="s">
        <v>349</v>
      </c>
      <c r="F186" s="376" t="s">
        <v>1282</v>
      </c>
      <c r="G186" s="377" t="s">
        <v>430</v>
      </c>
      <c r="H186" s="378" t="s">
        <v>1338</v>
      </c>
      <c r="I186" s="379">
        <f>J186</f>
        <v>30166.381818181817</v>
      </c>
      <c r="J186" s="379">
        <f t="shared" si="21"/>
        <v>30166.381818181817</v>
      </c>
      <c r="K186" s="379"/>
      <c r="L186" s="379">
        <f t="shared" si="22"/>
        <v>3619.9658181818195</v>
      </c>
      <c r="M186" s="379">
        <f t="shared" si="23"/>
        <v>3619.9658181818195</v>
      </c>
      <c r="N186" s="381">
        <v>33786.347636363636</v>
      </c>
      <c r="O186" s="234"/>
      <c r="P186" s="206"/>
      <c r="Q186" s="300" t="s">
        <v>1339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35</v>
      </c>
      <c r="C187" s="383"/>
      <c r="D187" s="384" t="s">
        <v>428</v>
      </c>
      <c r="E187" s="385" t="s">
        <v>349</v>
      </c>
      <c r="F187" s="386" t="s">
        <v>1282</v>
      </c>
      <c r="G187" s="387" t="s">
        <v>351</v>
      </c>
      <c r="H187" s="388" t="s">
        <v>1340</v>
      </c>
      <c r="I187" s="389">
        <f>J187</f>
        <v>158734.51401869161</v>
      </c>
      <c r="J187" s="389">
        <f t="shared" si="21"/>
        <v>158734.51401869161</v>
      </c>
      <c r="K187" s="389"/>
      <c r="L187" s="389">
        <f t="shared" si="22"/>
        <v>19048.141682243004</v>
      </c>
      <c r="M187" s="389">
        <f t="shared" si="23"/>
        <v>19048.141682243004</v>
      </c>
      <c r="N187" s="390">
        <v>177782.65570093461</v>
      </c>
      <c r="O187" s="234"/>
      <c r="P187" s="206"/>
      <c r="Q187" s="300" t="s">
        <v>1341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35</v>
      </c>
      <c r="C188" s="392"/>
      <c r="D188" s="393" t="s">
        <v>428</v>
      </c>
      <c r="E188" s="394" t="s">
        <v>349</v>
      </c>
      <c r="F188" s="395" t="s">
        <v>1282</v>
      </c>
      <c r="G188" s="396" t="s">
        <v>430</v>
      </c>
      <c r="H188" s="397" t="s">
        <v>1342</v>
      </c>
      <c r="I188" s="398">
        <f>J188</f>
        <v>37435.981818181805</v>
      </c>
      <c r="J188" s="398">
        <f t="shared" si="21"/>
        <v>37435.981818181805</v>
      </c>
      <c r="K188" s="398"/>
      <c r="L188" s="398">
        <f t="shared" si="22"/>
        <v>4492.3178181818221</v>
      </c>
      <c r="M188" s="398">
        <f t="shared" si="23"/>
        <v>4492.3178181818221</v>
      </c>
      <c r="N188" s="399">
        <v>41928.299636363627</v>
      </c>
      <c r="O188" s="234"/>
      <c r="P188" s="206"/>
      <c r="Q188" s="300" t="s">
        <v>1343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35</v>
      </c>
      <c r="C194" s="17">
        <v>31</v>
      </c>
      <c r="D194" s="208" t="s">
        <v>33</v>
      </c>
      <c r="E194" s="209"/>
      <c r="F194" s="214"/>
      <c r="G194" s="215"/>
      <c r="H194" s="223"/>
      <c r="I194" s="213">
        <f>J194</f>
        <v>447141.41666666669</v>
      </c>
      <c r="J194" s="213">
        <f>SUM(J161:J188)</f>
        <v>447141.41666666669</v>
      </c>
      <c r="K194" s="213">
        <f>SUM(K161:K188)</f>
        <v>0</v>
      </c>
      <c r="L194" s="213">
        <f>M194</f>
        <v>53656.970000000038</v>
      </c>
      <c r="M194" s="213">
        <f>SUM(M161:M188)</f>
        <v>53656.970000000038</v>
      </c>
      <c r="N194" s="216">
        <f>SUM(N161:N188)</f>
        <v>500798.38666666672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36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36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36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36</v>
      </c>
      <c r="C199" s="240">
        <v>30</v>
      </c>
      <c r="D199" s="242" t="s">
        <v>33</v>
      </c>
      <c r="E199" s="243"/>
      <c r="F199" s="244"/>
      <c r="G199" s="245"/>
      <c r="H199" s="246"/>
      <c r="I199" s="247">
        <f>J199</f>
        <v>0</v>
      </c>
      <c r="J199" s="247">
        <f>SUM(J196:J198)</f>
        <v>0</v>
      </c>
      <c r="K199" s="247">
        <f>SUM(K196:K198)</f>
        <v>0</v>
      </c>
      <c r="L199" s="247">
        <f>M199</f>
        <v>0</v>
      </c>
      <c r="M199" s="247">
        <f>SUM(M196:M198)</f>
        <v>0</v>
      </c>
      <c r="N199" s="248">
        <f>SUM(N196:N198)</f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37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37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37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37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37</v>
      </c>
      <c r="C205" s="240">
        <v>31</v>
      </c>
      <c r="D205" s="242" t="s">
        <v>33</v>
      </c>
      <c r="E205" s="243"/>
      <c r="F205" s="244"/>
      <c r="G205" s="245"/>
      <c r="H205" s="246"/>
      <c r="I205" s="247">
        <f>J205</f>
        <v>0</v>
      </c>
      <c r="J205" s="247">
        <f>SUM(J201:J204)</f>
        <v>0</v>
      </c>
      <c r="K205" s="247">
        <f>SUM(K201:K204)</f>
        <v>0</v>
      </c>
      <c r="L205" s="247">
        <f>M205</f>
        <v>0</v>
      </c>
      <c r="M205" s="247">
        <f>SUM(M201:M204)</f>
        <v>0</v>
      </c>
      <c r="N205" s="248">
        <f>SUM(N201:N204)</f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38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38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38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38</v>
      </c>
      <c r="C210" s="240">
        <v>30</v>
      </c>
      <c r="D210" s="242" t="s">
        <v>33</v>
      </c>
      <c r="E210" s="243"/>
      <c r="F210" s="244"/>
      <c r="G210" s="245"/>
      <c r="H210" s="246"/>
      <c r="I210" s="247">
        <f>J210</f>
        <v>0</v>
      </c>
      <c r="J210" s="247">
        <f>SUM(J207:J209)</f>
        <v>0</v>
      </c>
      <c r="K210" s="247">
        <f>SUM(K207:K209)</f>
        <v>0</v>
      </c>
      <c r="L210" s="247">
        <f>M210</f>
        <v>0</v>
      </c>
      <c r="M210" s="247">
        <f>SUM(M207:M209)</f>
        <v>0</v>
      </c>
      <c r="N210" s="248">
        <f>SUM(N207:N209)</f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39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39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39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39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39</v>
      </c>
      <c r="C216" s="240">
        <v>31</v>
      </c>
      <c r="D216" s="242" t="s">
        <v>33</v>
      </c>
      <c r="E216" s="243"/>
      <c r="F216" s="244"/>
      <c r="G216" s="245"/>
      <c r="H216" s="246"/>
      <c r="I216" s="247">
        <f>J216</f>
        <v>0</v>
      </c>
      <c r="J216" s="247">
        <f>SUM(J212:J215)</f>
        <v>0</v>
      </c>
      <c r="K216" s="247">
        <f>SUM(K212:K215)</f>
        <v>0</v>
      </c>
      <c r="L216" s="247">
        <f>M216</f>
        <v>0</v>
      </c>
      <c r="M216" s="247">
        <f>SUM(M212:M215)</f>
        <v>0</v>
      </c>
      <c r="N216" s="248">
        <f>SUM(N212:N215)</f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40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40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40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40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40</v>
      </c>
      <c r="C222" s="240">
        <v>31</v>
      </c>
      <c r="D222" s="242" t="s">
        <v>33</v>
      </c>
      <c r="E222" s="243"/>
      <c r="F222" s="244"/>
      <c r="G222" s="245"/>
      <c r="H222" s="246"/>
      <c r="I222" s="247">
        <f>J222</f>
        <v>0</v>
      </c>
      <c r="J222" s="247">
        <f>SUM(J218:J221)</f>
        <v>0</v>
      </c>
      <c r="K222" s="247">
        <f>SUM(K218:K221)</f>
        <v>0</v>
      </c>
      <c r="L222" s="247">
        <f>M222</f>
        <v>0</v>
      </c>
      <c r="M222" s="247">
        <f>SUM(M218:M221)</f>
        <v>0</v>
      </c>
      <c r="N222" s="248">
        <f>SUM(N218:N221)</f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41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41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41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41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41</v>
      </c>
      <c r="C228" s="240">
        <v>30</v>
      </c>
      <c r="D228" s="242" t="s">
        <v>33</v>
      </c>
      <c r="E228" s="243"/>
      <c r="F228" s="244"/>
      <c r="G228" s="245"/>
      <c r="H228" s="246"/>
      <c r="I228" s="247">
        <f>J228</f>
        <v>0</v>
      </c>
      <c r="J228" s="247">
        <f>SUM(J224:J227)</f>
        <v>0</v>
      </c>
      <c r="K228" s="247">
        <f>SUM(K224:K227)</f>
        <v>0</v>
      </c>
      <c r="L228" s="247">
        <f>M228</f>
        <v>0</v>
      </c>
      <c r="M228" s="247">
        <f>SUM(M224:M227)</f>
        <v>0</v>
      </c>
      <c r="N228" s="248">
        <f>SUM(N224:N227)</f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42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42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42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42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42</v>
      </c>
      <c r="C234" s="240">
        <v>31</v>
      </c>
      <c r="D234" s="242" t="s">
        <v>33</v>
      </c>
      <c r="E234" s="243"/>
      <c r="F234" s="244"/>
      <c r="G234" s="245"/>
      <c r="H234" s="246"/>
      <c r="I234" s="247">
        <f>J234</f>
        <v>0</v>
      </c>
      <c r="J234" s="247">
        <f>SUM(J230:J233)</f>
        <v>0</v>
      </c>
      <c r="K234" s="247">
        <f>SUM(K230:K233)</f>
        <v>0</v>
      </c>
      <c r="L234" s="247">
        <f>M234</f>
        <v>0</v>
      </c>
      <c r="M234" s="247">
        <f>SUM(M230:M233)</f>
        <v>0</v>
      </c>
      <c r="N234" s="248">
        <f>SUM(N230:N233)</f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43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43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43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43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43</v>
      </c>
      <c r="C240" s="240">
        <v>30</v>
      </c>
      <c r="D240" s="242" t="s">
        <v>33</v>
      </c>
      <c r="E240" s="243"/>
      <c r="F240" s="244"/>
      <c r="G240" s="245"/>
      <c r="H240" s="246"/>
      <c r="I240" s="247">
        <f>J240</f>
        <v>0</v>
      </c>
      <c r="J240" s="247">
        <f>SUM(J236:J239)</f>
        <v>0</v>
      </c>
      <c r="K240" s="247">
        <f>SUM(K236:K239)</f>
        <v>0</v>
      </c>
      <c r="L240" s="247">
        <f>M240</f>
        <v>0</v>
      </c>
      <c r="M240" s="247">
        <f>SUM(M236:M239)</f>
        <v>0</v>
      </c>
      <c r="N240" s="248">
        <f>SUM(N236:N239)</f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44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44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44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44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44</v>
      </c>
      <c r="C246" s="240">
        <v>31</v>
      </c>
      <c r="D246" s="242" t="s">
        <v>33</v>
      </c>
      <c r="E246" s="243"/>
      <c r="F246" s="244"/>
      <c r="G246" s="245"/>
      <c r="H246" s="246"/>
      <c r="I246" s="247">
        <f>J246</f>
        <v>0</v>
      </c>
      <c r="J246" s="247">
        <f>SUM(J242:J245)</f>
        <v>0</v>
      </c>
      <c r="K246" s="247">
        <f>SUM(K242:K245)</f>
        <v>0</v>
      </c>
      <c r="L246" s="247">
        <f>M246</f>
        <v>0</v>
      </c>
      <c r="M246" s="247">
        <f>SUM(M242:M245)</f>
        <v>0</v>
      </c>
      <c r="N246" s="248">
        <f>SUM(N242:N245)</f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AE1000"/>
  <sheetViews>
    <sheetView topLeftCell="N10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566" t="s">
        <v>49</v>
      </c>
      <c r="D3" s="554"/>
      <c r="E3" s="554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  <c r="S3" s="554"/>
      <c r="T3" s="554"/>
      <c r="U3" s="554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563" t="str">
        <f>GJ!E4</f>
        <v>Global City Smiles Dental and Medical Wellness Inc.</v>
      </c>
      <c r="F7" s="554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3</v>
      </c>
      <c r="D8" s="28"/>
      <c r="E8" s="572" t="str">
        <f>GJ!E5</f>
        <v>Unit 1501 15th Floor MDI Corporate Center 39th St. Cor 10th Ave. Fort Bonifacio Taguig City</v>
      </c>
      <c r="F8" s="554"/>
      <c r="G8" s="554"/>
      <c r="H8" s="554"/>
      <c r="I8" s="554"/>
      <c r="J8" s="554"/>
      <c r="K8" s="554"/>
      <c r="L8" s="554"/>
      <c r="M8" s="554"/>
      <c r="N8" s="554"/>
      <c r="O8" s="554"/>
      <c r="P8" s="554"/>
      <c r="Q8" s="554"/>
      <c r="R8" s="554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4</v>
      </c>
      <c r="D9" s="28"/>
      <c r="E9" s="28" t="str">
        <f>GJ!E6</f>
        <v>613-594-172-000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5</v>
      </c>
      <c r="D10" s="28"/>
      <c r="E10" s="33" t="str">
        <f>GJ!E7</f>
        <v>044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568" t="s">
        <v>6</v>
      </c>
      <c r="D13" s="569"/>
      <c r="E13" s="564" t="s">
        <v>50</v>
      </c>
      <c r="F13" s="35" t="s">
        <v>51</v>
      </c>
      <c r="G13" s="36" t="s">
        <v>52</v>
      </c>
      <c r="H13" s="37" t="s">
        <v>53</v>
      </c>
      <c r="I13" s="38" t="s">
        <v>54</v>
      </c>
      <c r="J13" s="35" t="s">
        <v>55</v>
      </c>
      <c r="K13" s="36" t="s">
        <v>56</v>
      </c>
      <c r="L13" s="35" t="s">
        <v>57</v>
      </c>
      <c r="M13" s="36" t="s">
        <v>58</v>
      </c>
      <c r="N13" s="37" t="s">
        <v>59</v>
      </c>
      <c r="O13" s="36" t="s">
        <v>60</v>
      </c>
      <c r="P13" s="39" t="s">
        <v>61</v>
      </c>
      <c r="Q13" s="40" t="s">
        <v>62</v>
      </c>
      <c r="R13" s="35" t="s">
        <v>63</v>
      </c>
      <c r="S13" s="41" t="s">
        <v>64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567">
        <v>2025</v>
      </c>
      <c r="D14" s="552"/>
      <c r="E14" s="565"/>
      <c r="F14" s="43" t="s">
        <v>66</v>
      </c>
      <c r="G14" s="44" t="s">
        <v>67</v>
      </c>
      <c r="H14" s="43" t="s">
        <v>68</v>
      </c>
      <c r="I14" s="44" t="s">
        <v>69</v>
      </c>
      <c r="J14" s="43" t="s">
        <v>70</v>
      </c>
      <c r="K14" s="44" t="s">
        <v>71</v>
      </c>
      <c r="L14" s="43" t="s">
        <v>72</v>
      </c>
      <c r="M14" s="44" t="s">
        <v>73</v>
      </c>
      <c r="N14" s="43" t="s">
        <v>24</v>
      </c>
      <c r="O14" s="44" t="s">
        <v>74</v>
      </c>
      <c r="P14" s="43" t="s">
        <v>75</v>
      </c>
      <c r="Q14" s="44" t="s">
        <v>76</v>
      </c>
      <c r="R14" s="43" t="s">
        <v>77</v>
      </c>
      <c r="S14" s="45" t="s">
        <v>78</v>
      </c>
      <c r="T14" s="43" t="s">
        <v>79</v>
      </c>
      <c r="U14" s="46" t="s">
        <v>80</v>
      </c>
      <c r="V14" s="34"/>
      <c r="W14" s="34"/>
      <c r="X14" s="34"/>
      <c r="Y14" s="34"/>
      <c r="Z14" s="47"/>
      <c r="AA14" s="21"/>
      <c r="AB14" s="47"/>
      <c r="AC14" s="48"/>
      <c r="AD14" s="48">
        <f ca="1">AE15-AE14</f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88</v>
      </c>
      <c r="D15" s="50" t="s">
        <v>675</v>
      </c>
      <c r="E15" s="51" t="s">
        <v>1347</v>
      </c>
      <c r="F15" s="52">
        <v>-1484.37</v>
      </c>
      <c r="G15" s="53" t="str">
        <f t="shared" ref="G15:G46" si="0">IF(N15&gt;0, N15*0.12, IF(O15&gt;0, O15*0.12, IF(P15&gt;0, P15*0.12, IF(Q15&gt;0, Q15*0.12, ""))))</f>
        <v/>
      </c>
      <c r="H15" s="52">
        <f t="shared" ref="H15:H62" si="1">IF(LEFT(E15,3)="BIR", F15*-1, IF(AND(LEFT(S15,15)="Clinicians Fee-", T15&gt;0), T15*-0.05, IF(O15&gt;0, O15*-0.05, IF(R15&gt;0, R15*-0.1, ""))))</f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1348</v>
      </c>
      <c r="T15" s="52">
        <v>1562.4947368421051</v>
      </c>
      <c r="U15" s="55"/>
      <c r="V15" s="19"/>
      <c r="W15" s="19"/>
      <c r="X15" s="19"/>
      <c r="Y15" s="19"/>
      <c r="Z15" s="47">
        <f t="shared" ref="Z15:Z46" si="2">F15</f>
        <v>-1484.37</v>
      </c>
      <c r="AA15" s="21"/>
      <c r="AB15" s="47">
        <f t="shared" ref="AB15:AB30" si="3">SUM(G15:T15)</f>
        <v>1484.37</v>
      </c>
      <c r="AC15" s="48">
        <f t="shared" ref="AC15:AC30" si="4">Z15+AB15</f>
        <v>0</v>
      </c>
      <c r="AD15" s="48" t="e">
        <f t="array" aca="1" ref="AD15:AD28" ca="1">UNIQUE(S15:S171)</f>
        <v>#NAME?</v>
      </c>
      <c r="AE15" s="21">
        <f t="shared" ref="AE15:AE29" ca="1" si="5">SUMIF($S$15:$S$167,AD15,$T$15:$T$111)</f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1349</v>
      </c>
      <c r="F16" s="52">
        <v>-7795.09</v>
      </c>
      <c r="G16" s="53" t="str">
        <f t="shared" si="0"/>
        <v/>
      </c>
      <c r="H16" s="52">
        <f t="shared" si="1"/>
        <v>-410.26789473684215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1348</v>
      </c>
      <c r="T16" s="52">
        <v>8205.3578947368424</v>
      </c>
      <c r="U16" s="55"/>
      <c r="V16" s="19"/>
      <c r="W16" s="19"/>
      <c r="X16" s="19"/>
      <c r="Y16" s="19"/>
      <c r="Z16" s="47">
        <f t="shared" si="2"/>
        <v>-7795.09</v>
      </c>
      <c r="AA16" s="21"/>
      <c r="AB16" s="47">
        <f t="shared" si="3"/>
        <v>7795.09</v>
      </c>
      <c r="AC16" s="48">
        <f t="shared" si="4"/>
        <v>0</v>
      </c>
      <c r="AD16" s="48" t="e">
        <f ca="1"/>
        <v>#NAME?</v>
      </c>
      <c r="AE16" s="21">
        <f t="shared" ca="1" si="5"/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1350</v>
      </c>
      <c r="F17" s="52">
        <v>-39322.89</v>
      </c>
      <c r="G17" s="53" t="str">
        <f t="shared" si="0"/>
        <v/>
      </c>
      <c r="H17" s="52">
        <f t="shared" si="1"/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1351</v>
      </c>
      <c r="T17" s="52">
        <v>41392.515789473677</v>
      </c>
      <c r="U17" s="55"/>
      <c r="V17" s="19"/>
      <c r="W17" s="19"/>
      <c r="X17" s="19"/>
      <c r="Y17" s="19"/>
      <c r="Z17" s="47">
        <f t="shared" si="2"/>
        <v>-39322.89</v>
      </c>
      <c r="AA17" s="21"/>
      <c r="AB17" s="47">
        <f t="shared" si="3"/>
        <v>39322.889999999992</v>
      </c>
      <c r="AC17" s="48">
        <f t="shared" si="4"/>
        <v>0</v>
      </c>
      <c r="AD17" s="48" t="e">
        <f ca="1"/>
        <v>#NAME?</v>
      </c>
      <c r="AE17" s="21">
        <f t="shared" ca="1" si="5"/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1352</v>
      </c>
      <c r="F18" s="52">
        <v>-24856.07</v>
      </c>
      <c r="G18" s="53" t="str">
        <f t="shared" si="0"/>
        <v/>
      </c>
      <c r="H18" s="52">
        <f t="shared" si="1"/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1351</v>
      </c>
      <c r="T18" s="52">
        <v>26164.284210526319</v>
      </c>
      <c r="U18" s="55"/>
      <c r="V18" s="19"/>
      <c r="W18" s="19"/>
      <c r="X18" s="19"/>
      <c r="Y18" s="19"/>
      <c r="Z18" s="47">
        <f t="shared" si="2"/>
        <v>-24856.07</v>
      </c>
      <c r="AA18" s="21"/>
      <c r="AB18" s="47">
        <f t="shared" si="3"/>
        <v>24856.070000000003</v>
      </c>
      <c r="AC18" s="48">
        <f t="shared" si="4"/>
        <v>0</v>
      </c>
      <c r="AD18" s="48" t="e">
        <f ca="1"/>
        <v>#NAME?</v>
      </c>
      <c r="AE18" s="21">
        <f t="shared" ca="1" si="5"/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1353</v>
      </c>
      <c r="F19" s="52">
        <v>-63223.33</v>
      </c>
      <c r="G19" s="53" t="str">
        <f t="shared" si="0"/>
        <v/>
      </c>
      <c r="H19" s="52">
        <f t="shared" si="1"/>
        <v>-3327.5436842105264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1351</v>
      </c>
      <c r="T19" s="52">
        <v>66550.873684210528</v>
      </c>
      <c r="U19" s="55"/>
      <c r="V19" s="19"/>
      <c r="W19" s="19"/>
      <c r="X19" s="19"/>
      <c r="Y19" s="19"/>
      <c r="Z19" s="47">
        <f t="shared" si="2"/>
        <v>-63223.33</v>
      </c>
      <c r="AA19" s="21"/>
      <c r="AB19" s="47">
        <f t="shared" si="3"/>
        <v>63223.33</v>
      </c>
      <c r="AC19" s="48">
        <f t="shared" si="4"/>
        <v>0</v>
      </c>
      <c r="AD19" s="48" t="e">
        <f ca="1"/>
        <v>#NAME?</v>
      </c>
      <c r="AE19" s="21">
        <f t="shared" ca="1" si="5"/>
        <v>0</v>
      </c>
    </row>
    <row r="20" spans="1:31" ht="129.75" customHeight="1" x14ac:dyDescent="1.1000000000000001">
      <c r="A20" s="19"/>
      <c r="B20" s="19"/>
      <c r="C20" s="49"/>
      <c r="D20" s="50" t="s">
        <v>684</v>
      </c>
      <c r="E20" s="51" t="s">
        <v>1354</v>
      </c>
      <c r="F20" s="52">
        <v>-17615.93</v>
      </c>
      <c r="G20" s="53" t="str">
        <f t="shared" si="0"/>
        <v/>
      </c>
      <c r="H20" s="52">
        <f t="shared" si="1"/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f t="shared" si="2"/>
        <v>-17615.93</v>
      </c>
      <c r="AA20" s="21"/>
      <c r="AB20" s="47">
        <f t="shared" si="3"/>
        <v>17615.93</v>
      </c>
      <c r="AC20" s="48">
        <f t="shared" si="4"/>
        <v>0</v>
      </c>
      <c r="AD20" s="48" t="e">
        <f ca="1"/>
        <v>#NAME?</v>
      </c>
      <c r="AE20" s="21">
        <f t="shared" ca="1" si="5"/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242</v>
      </c>
      <c r="F21" s="52">
        <v>-3000</v>
      </c>
      <c r="G21" s="53">
        <f t="shared" si="0"/>
        <v>321.42857142857133</v>
      </c>
      <c r="H21" s="52" t="str">
        <f t="shared" si="1"/>
        <v/>
      </c>
      <c r="I21" s="53"/>
      <c r="J21" s="52"/>
      <c r="K21" s="53"/>
      <c r="L21" s="52"/>
      <c r="M21" s="53"/>
      <c r="N21" s="52"/>
      <c r="O21" s="53"/>
      <c r="P21" s="52">
        <v>2678.571428571428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f t="shared" si="2"/>
        <v>-3000</v>
      </c>
      <c r="AA21" s="21"/>
      <c r="AB21" s="47">
        <f t="shared" si="3"/>
        <v>2999.9999999999991</v>
      </c>
      <c r="AC21" s="48">
        <f t="shared" si="4"/>
        <v>0</v>
      </c>
      <c r="AD21" s="48" t="e">
        <f ca="1"/>
        <v>#NAME?</v>
      </c>
      <c r="AE21" s="21">
        <f t="shared" ca="1" si="5"/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256</v>
      </c>
      <c r="F22" s="52">
        <v>-2000</v>
      </c>
      <c r="G22" s="53">
        <f t="shared" si="0"/>
        <v>214.28571428571431</v>
      </c>
      <c r="H22" s="52" t="str">
        <f t="shared" si="1"/>
        <v/>
      </c>
      <c r="I22" s="53"/>
      <c r="J22" s="52"/>
      <c r="K22" s="53"/>
      <c r="L22" s="52"/>
      <c r="M22" s="53"/>
      <c r="N22" s="52"/>
      <c r="O22" s="53"/>
      <c r="P22" s="52">
        <v>1785.714285714286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f t="shared" si="2"/>
        <v>-2000</v>
      </c>
      <c r="AA22" s="21"/>
      <c r="AB22" s="47">
        <f t="shared" si="3"/>
        <v>2000.0000000000002</v>
      </c>
      <c r="AC22" s="48">
        <f t="shared" si="4"/>
        <v>0</v>
      </c>
      <c r="AD22" s="48" t="e">
        <f ca="1"/>
        <v>#NAME?</v>
      </c>
      <c r="AE22" s="21">
        <f t="shared" ca="1" si="5"/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256</v>
      </c>
      <c r="F23" s="52">
        <v>-3379.73</v>
      </c>
      <c r="G23" s="53">
        <f t="shared" si="0"/>
        <v>362.11392857142852</v>
      </c>
      <c r="H23" s="52" t="str">
        <f t="shared" si="1"/>
        <v/>
      </c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f t="shared" si="2"/>
        <v>-3379.73</v>
      </c>
      <c r="AA23" s="21"/>
      <c r="AB23" s="47">
        <f t="shared" si="3"/>
        <v>3379.7299999999996</v>
      </c>
      <c r="AC23" s="48">
        <f t="shared" si="4"/>
        <v>0</v>
      </c>
      <c r="AD23" s="48" t="e">
        <f ca="1"/>
        <v>#NAME?</v>
      </c>
      <c r="AE23" s="21">
        <f t="shared" ca="1" si="5"/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288</v>
      </c>
      <c r="F24" s="52">
        <v>-1000</v>
      </c>
      <c r="G24" s="53">
        <f t="shared" si="0"/>
        <v>107.14285714285712</v>
      </c>
      <c r="H24" s="52" t="str">
        <f t="shared" si="1"/>
        <v/>
      </c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f t="shared" si="2"/>
        <v>-1000</v>
      </c>
      <c r="AA24" s="21"/>
      <c r="AB24" s="47">
        <f t="shared" si="3"/>
        <v>999.99999999999989</v>
      </c>
      <c r="AC24" s="48">
        <f t="shared" si="4"/>
        <v>0</v>
      </c>
      <c r="AD24" s="48" t="e">
        <f ca="1"/>
        <v>#NAME?</v>
      </c>
      <c r="AE24" s="21">
        <f t="shared" ca="1" si="5"/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320</v>
      </c>
      <c r="F25" s="52">
        <v>-1500</v>
      </c>
      <c r="G25" s="53">
        <f t="shared" si="0"/>
        <v>160.71428571428567</v>
      </c>
      <c r="H25" s="52" t="str">
        <f t="shared" si="1"/>
        <v/>
      </c>
      <c r="I25" s="53"/>
      <c r="J25" s="52"/>
      <c r="K25" s="53"/>
      <c r="L25" s="52"/>
      <c r="M25" s="53"/>
      <c r="N25" s="52"/>
      <c r="O25" s="53"/>
      <c r="P25" s="52">
        <v>1339.285714285714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f t="shared" si="2"/>
        <v>-1500</v>
      </c>
      <c r="AA25" s="21"/>
      <c r="AB25" s="47">
        <f t="shared" si="3"/>
        <v>1499.9999999999995</v>
      </c>
      <c r="AC25" s="48">
        <f t="shared" si="4"/>
        <v>0</v>
      </c>
      <c r="AD25" s="48" t="e">
        <f ca="1"/>
        <v>#NAME?</v>
      </c>
      <c r="AE25" s="21">
        <f t="shared" ca="1" si="5"/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1355</v>
      </c>
      <c r="F26" s="52">
        <v>-8600</v>
      </c>
      <c r="G26" s="53">
        <f t="shared" si="0"/>
        <v>921.42857142857122</v>
      </c>
      <c r="H26" s="52" t="str">
        <f t="shared" si="1"/>
        <v/>
      </c>
      <c r="I26" s="53"/>
      <c r="J26" s="52"/>
      <c r="K26" s="53"/>
      <c r="L26" s="52"/>
      <c r="M26" s="53"/>
      <c r="N26" s="52">
        <f>-F26/1.12</f>
        <v>7678.5714285714275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f t="shared" si="2"/>
        <v>-8600</v>
      </c>
      <c r="AA26" s="21"/>
      <c r="AB26" s="47">
        <f t="shared" si="3"/>
        <v>8599.9999999999982</v>
      </c>
      <c r="AC26" s="48">
        <f t="shared" si="4"/>
        <v>0</v>
      </c>
      <c r="AD26" s="48" t="e">
        <f ca="1"/>
        <v>#NAME?</v>
      </c>
      <c r="AE26" s="21">
        <f t="shared" ca="1" si="5"/>
        <v>0</v>
      </c>
    </row>
    <row r="27" spans="1:31" ht="129.75" customHeight="1" x14ac:dyDescent="1.1000000000000001">
      <c r="A27" s="19"/>
      <c r="B27" s="19"/>
      <c r="C27" s="49"/>
      <c r="D27" s="50" t="s">
        <v>691</v>
      </c>
      <c r="E27" s="51" t="s">
        <v>1356</v>
      </c>
      <c r="F27" s="52">
        <v>-12723</v>
      </c>
      <c r="G27" s="53">
        <f t="shared" si="0"/>
        <v>1363.1785714285713</v>
      </c>
      <c r="H27" s="52" t="str">
        <f t="shared" si="1"/>
        <v/>
      </c>
      <c r="I27" s="53"/>
      <c r="J27" s="52"/>
      <c r="K27" s="53"/>
      <c r="L27" s="52"/>
      <c r="M27" s="58"/>
      <c r="N27" s="52">
        <f>-F27/1.12</f>
        <v>11359.821428571428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f t="shared" si="2"/>
        <v>-12723</v>
      </c>
      <c r="AA27" s="21"/>
      <c r="AB27" s="47">
        <f t="shared" si="3"/>
        <v>12722.999999999998</v>
      </c>
      <c r="AC27" s="48">
        <f t="shared" si="4"/>
        <v>0</v>
      </c>
      <c r="AD27" s="48" t="e">
        <f ca="1"/>
        <v>#NAME?</v>
      </c>
      <c r="AE27" s="21">
        <f t="shared" ca="1" si="5"/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1357</v>
      </c>
      <c r="F28" s="52">
        <v>-59240.36</v>
      </c>
      <c r="G28" s="53" t="str">
        <f t="shared" si="0"/>
        <v/>
      </c>
      <c r="H28" s="52">
        <f t="shared" si="1"/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1358</v>
      </c>
      <c r="T28" s="52">
        <v>59240.36</v>
      </c>
      <c r="U28" s="55"/>
      <c r="V28" s="19"/>
      <c r="W28" s="19"/>
      <c r="X28" s="19"/>
      <c r="Y28" s="19"/>
      <c r="Z28" s="47">
        <f t="shared" si="2"/>
        <v>-59240.36</v>
      </c>
      <c r="AA28" s="21"/>
      <c r="AB28" s="47">
        <f t="shared" si="3"/>
        <v>118480.72</v>
      </c>
      <c r="AC28" s="48">
        <f t="shared" si="4"/>
        <v>59240.36</v>
      </c>
      <c r="AD28" s="48" t="e">
        <f ca="1"/>
        <v>#NAME?</v>
      </c>
      <c r="AE28" s="21">
        <f t="shared" ca="1" si="5"/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1359</v>
      </c>
      <c r="F29" s="52">
        <v>-5000</v>
      </c>
      <c r="G29" s="53" t="str">
        <f t="shared" si="0"/>
        <v/>
      </c>
      <c r="H29" s="52" t="str">
        <f t="shared" si="1"/>
        <v/>
      </c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f t="shared" si="2"/>
        <v>-5000</v>
      </c>
      <c r="AA29" s="21"/>
      <c r="AB29" s="47">
        <f t="shared" si="3"/>
        <v>5000</v>
      </c>
      <c r="AC29" s="48">
        <f t="shared" si="4"/>
        <v>0</v>
      </c>
      <c r="AD29" s="48"/>
      <c r="AE29" s="21">
        <f t="shared" ca="1" si="5"/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1360</v>
      </c>
      <c r="F30" s="52">
        <v>-2595</v>
      </c>
      <c r="G30" s="53">
        <f t="shared" si="0"/>
        <v>278.03571428571422</v>
      </c>
      <c r="H30" s="52" t="str">
        <f t="shared" si="1"/>
        <v/>
      </c>
      <c r="I30" s="53"/>
      <c r="J30" s="52"/>
      <c r="K30" s="53"/>
      <c r="L30" s="52"/>
      <c r="M30" s="53"/>
      <c r="N30" s="52">
        <f>-F30/1.12</f>
        <v>2316.9642857142853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f t="shared" si="2"/>
        <v>-2595</v>
      </c>
      <c r="AA30" s="21"/>
      <c r="AB30" s="47">
        <f t="shared" si="3"/>
        <v>2594.9999999999995</v>
      </c>
      <c r="AC30" s="48">
        <f t="shared" si="4"/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1361</v>
      </c>
      <c r="F31" s="52">
        <v>-38125.33</v>
      </c>
      <c r="G31" s="53" t="str">
        <f t="shared" si="0"/>
        <v/>
      </c>
      <c r="H31" s="52" t="str">
        <f t="shared" si="1"/>
        <v/>
      </c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160</v>
      </c>
      <c r="T31" s="52">
        <v>38125.33</v>
      </c>
      <c r="U31" s="55"/>
      <c r="V31" s="19"/>
      <c r="W31" s="19"/>
      <c r="X31" s="19"/>
      <c r="Y31" s="19"/>
      <c r="Z31" s="47">
        <f t="shared" si="2"/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1362</v>
      </c>
      <c r="F32" s="52">
        <v>-27326.17</v>
      </c>
      <c r="G32" s="53" t="str">
        <f t="shared" si="0"/>
        <v/>
      </c>
      <c r="H32" s="52" t="str">
        <f t="shared" si="1"/>
        <v/>
      </c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212</v>
      </c>
      <c r="T32" s="52">
        <v>27326.17</v>
      </c>
      <c r="U32" s="55"/>
      <c r="V32" s="19"/>
      <c r="W32" s="19"/>
      <c r="X32" s="19"/>
      <c r="Y32" s="19"/>
      <c r="Z32" s="47">
        <f t="shared" si="2"/>
        <v>-27326.17</v>
      </c>
      <c r="AA32" s="21"/>
      <c r="AB32" s="47">
        <f t="shared" ref="AB32:AB47" si="6">SUM(G32:T32)</f>
        <v>27326.17</v>
      </c>
      <c r="AC32" s="48">
        <f t="shared" ref="AC32:AC71" si="7">Z32+AB32</f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1363</v>
      </c>
      <c r="F33" s="52">
        <v>-5850</v>
      </c>
      <c r="G33" s="53">
        <f t="shared" si="0"/>
        <v>626.78571428571422</v>
      </c>
      <c r="H33" s="52" t="str">
        <f t="shared" si="1"/>
        <v/>
      </c>
      <c r="I33" s="53"/>
      <c r="J33" s="52"/>
      <c r="K33" s="53"/>
      <c r="L33" s="52"/>
      <c r="M33" s="53"/>
      <c r="N33" s="52">
        <f>-F33/1.12</f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f t="shared" si="2"/>
        <v>-5850</v>
      </c>
      <c r="AA33" s="21"/>
      <c r="AB33" s="47">
        <f t="shared" si="6"/>
        <v>5850</v>
      </c>
      <c r="AC33" s="48">
        <f t="shared" si="7"/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1364</v>
      </c>
      <c r="F34" s="52">
        <v>-4500</v>
      </c>
      <c r="G34" s="53">
        <f t="shared" si="0"/>
        <v>482.14285714285711</v>
      </c>
      <c r="H34" s="52" t="str">
        <f t="shared" si="1"/>
        <v/>
      </c>
      <c r="I34" s="53"/>
      <c r="J34" s="52"/>
      <c r="K34" s="53"/>
      <c r="L34" s="52"/>
      <c r="M34" s="53"/>
      <c r="N34" s="52">
        <f>-F34/1.12</f>
        <v>4017.8571428571427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f t="shared" si="2"/>
        <v>-4500</v>
      </c>
      <c r="AA34" s="21"/>
      <c r="AB34" s="47">
        <f t="shared" si="6"/>
        <v>4500</v>
      </c>
      <c r="AC34" s="48">
        <f t="shared" si="7"/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1365</v>
      </c>
      <c r="F35" s="61">
        <v>-86523.7</v>
      </c>
      <c r="G35" s="53">
        <f t="shared" si="0"/>
        <v>9270.3964285714283</v>
      </c>
      <c r="H35" s="52" t="str">
        <f t="shared" si="1"/>
        <v/>
      </c>
      <c r="I35" s="62"/>
      <c r="J35" s="61"/>
      <c r="K35" s="62"/>
      <c r="L35" s="61"/>
      <c r="M35" s="62"/>
      <c r="N35" s="52">
        <f>-F35/1.12</f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f t="shared" si="2"/>
        <v>-86523.7</v>
      </c>
      <c r="AA35" s="21"/>
      <c r="AB35" s="47">
        <f t="shared" si="6"/>
        <v>86523.7</v>
      </c>
      <c r="AC35" s="48">
        <f t="shared" si="7"/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1366</v>
      </c>
      <c r="F36" s="52">
        <v>-1699</v>
      </c>
      <c r="G36" s="53">
        <f t="shared" si="0"/>
        <v>182.03639999999999</v>
      </c>
      <c r="H36" s="52" t="str">
        <f t="shared" si="1"/>
        <v/>
      </c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f t="shared" si="2"/>
        <v>-1699</v>
      </c>
      <c r="AA36" s="21"/>
      <c r="AB36" s="47">
        <f t="shared" si="6"/>
        <v>1699.0064</v>
      </c>
      <c r="AC36" s="48">
        <f t="shared" si="7"/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326</v>
      </c>
      <c r="F37" s="67">
        <v>-13915</v>
      </c>
      <c r="G37" s="53">
        <f t="shared" si="0"/>
        <v>1490.8928571428567</v>
      </c>
      <c r="H37" s="52" t="str">
        <f t="shared" si="1"/>
        <v/>
      </c>
      <c r="I37" s="68"/>
      <c r="J37" s="67"/>
      <c r="K37" s="68"/>
      <c r="L37" s="67"/>
      <c r="M37" s="68"/>
      <c r="N37" s="67"/>
      <c r="O37" s="68"/>
      <c r="P37" s="67">
        <v>12424.107142857139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f t="shared" si="2"/>
        <v>-13915</v>
      </c>
      <c r="AA37" s="21"/>
      <c r="AB37" s="47">
        <f t="shared" si="6"/>
        <v>13914.999999999996</v>
      </c>
      <c r="AC37" s="48">
        <f t="shared" si="7"/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330</v>
      </c>
      <c r="F38" s="67">
        <v>-2800</v>
      </c>
      <c r="G38" s="53">
        <f t="shared" si="0"/>
        <v>300</v>
      </c>
      <c r="H38" s="52" t="str">
        <f t="shared" si="1"/>
        <v/>
      </c>
      <c r="I38" s="68"/>
      <c r="J38" s="67"/>
      <c r="K38" s="68"/>
      <c r="L38" s="67"/>
      <c r="M38" s="68"/>
      <c r="N38" s="67"/>
      <c r="O38" s="68"/>
      <c r="P38" s="67">
        <v>2500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f t="shared" si="2"/>
        <v>-2800</v>
      </c>
      <c r="AA38" s="21"/>
      <c r="AB38" s="47">
        <f t="shared" si="6"/>
        <v>2800</v>
      </c>
      <c r="AC38" s="48">
        <f t="shared" si="7"/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320</v>
      </c>
      <c r="F39" s="67">
        <v>-3200</v>
      </c>
      <c r="G39" s="53">
        <f t="shared" si="0"/>
        <v>342.85714285714283</v>
      </c>
      <c r="H39" s="52" t="str">
        <f t="shared" si="1"/>
        <v/>
      </c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f t="shared" si="2"/>
        <v>-3200</v>
      </c>
      <c r="AA39" s="21"/>
      <c r="AB39" s="47">
        <f t="shared" si="6"/>
        <v>3199.9999999999995</v>
      </c>
      <c r="AC39" s="48">
        <f t="shared" si="7"/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333</v>
      </c>
      <c r="F40" s="67">
        <v>-1770</v>
      </c>
      <c r="G40" s="53">
        <f t="shared" si="0"/>
        <v>189.64285714285714</v>
      </c>
      <c r="H40" s="52" t="str">
        <f t="shared" si="1"/>
        <v/>
      </c>
      <c r="I40" s="68"/>
      <c r="J40" s="67"/>
      <c r="K40" s="68"/>
      <c r="L40" s="67"/>
      <c r="M40" s="68"/>
      <c r="N40" s="67"/>
      <c r="O40" s="68"/>
      <c r="P40" s="67">
        <v>1580.3571428571429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f t="shared" si="2"/>
        <v>-1770</v>
      </c>
      <c r="AA40" s="21"/>
      <c r="AB40" s="47">
        <f t="shared" si="6"/>
        <v>1770</v>
      </c>
      <c r="AC40" s="48">
        <f t="shared" si="7"/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333</v>
      </c>
      <c r="F41" s="67">
        <v>-1000</v>
      </c>
      <c r="G41" s="53">
        <f t="shared" si="0"/>
        <v>107.14285714285712</v>
      </c>
      <c r="H41" s="52" t="str">
        <f t="shared" si="1"/>
        <v/>
      </c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f t="shared" si="2"/>
        <v>-1000</v>
      </c>
      <c r="AA41" s="21"/>
      <c r="AB41" s="47">
        <f t="shared" si="6"/>
        <v>999.99999999999989</v>
      </c>
      <c r="AC41" s="48">
        <f t="shared" si="7"/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256</v>
      </c>
      <c r="F42" s="67">
        <v>-2857.79</v>
      </c>
      <c r="G42" s="53">
        <f t="shared" si="0"/>
        <v>306.19178571428569</v>
      </c>
      <c r="H42" s="52" t="str">
        <f t="shared" si="1"/>
        <v/>
      </c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f t="shared" si="2"/>
        <v>-2857.79</v>
      </c>
      <c r="AA42" s="21"/>
      <c r="AB42" s="47">
        <f t="shared" si="6"/>
        <v>2857.79</v>
      </c>
      <c r="AC42" s="48">
        <f t="shared" si="7"/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341</v>
      </c>
      <c r="F43" s="67">
        <v>-1500</v>
      </c>
      <c r="G43" s="53">
        <f t="shared" si="0"/>
        <v>160.71428571428567</v>
      </c>
      <c r="H43" s="52" t="str">
        <f t="shared" si="1"/>
        <v/>
      </c>
      <c r="I43" s="68"/>
      <c r="J43" s="67"/>
      <c r="K43" s="68"/>
      <c r="L43" s="67"/>
      <c r="M43" s="68"/>
      <c r="N43" s="67"/>
      <c r="O43" s="68"/>
      <c r="P43" s="67">
        <v>1339.285714285714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f t="shared" si="2"/>
        <v>-1500</v>
      </c>
      <c r="AA43" s="21"/>
      <c r="AB43" s="47">
        <f t="shared" si="6"/>
        <v>1499.9999999999995</v>
      </c>
      <c r="AC43" s="48">
        <f t="shared" si="7"/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320</v>
      </c>
      <c r="F44" s="67">
        <v>-1000</v>
      </c>
      <c r="G44" s="53">
        <f t="shared" si="0"/>
        <v>107.14285714285712</v>
      </c>
      <c r="H44" s="52" t="str">
        <f t="shared" si="1"/>
        <v/>
      </c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f t="shared" si="2"/>
        <v>-1000</v>
      </c>
      <c r="AA44" s="21"/>
      <c r="AB44" s="47">
        <f t="shared" si="6"/>
        <v>999.99999999999989</v>
      </c>
      <c r="AC44" s="48">
        <f t="shared" si="7"/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381</v>
      </c>
      <c r="F45" s="67">
        <v>-3214</v>
      </c>
      <c r="G45" s="53">
        <f t="shared" si="0"/>
        <v>344.35714285714283</v>
      </c>
      <c r="H45" s="52" t="str">
        <f t="shared" si="1"/>
        <v/>
      </c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f t="shared" si="2"/>
        <v>-3214</v>
      </c>
      <c r="AA45" s="21"/>
      <c r="AB45" s="47">
        <f t="shared" si="6"/>
        <v>3213.9999999999995</v>
      </c>
      <c r="AC45" s="48">
        <f t="shared" si="7"/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1367</v>
      </c>
      <c r="F46" s="67">
        <v>-599</v>
      </c>
      <c r="G46" s="53">
        <f t="shared" si="0"/>
        <v>64.178400000000011</v>
      </c>
      <c r="H46" s="52" t="str">
        <f t="shared" si="1"/>
        <v/>
      </c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f t="shared" si="2"/>
        <v>-599</v>
      </c>
      <c r="AA46" s="21"/>
      <c r="AB46" s="47">
        <f t="shared" si="6"/>
        <v>598.99840000000006</v>
      </c>
      <c r="AC46" s="48">
        <f t="shared" si="7"/>
        <v>-1.5999999999394277E-3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1368</v>
      </c>
      <c r="F47" s="52">
        <v>-510.88</v>
      </c>
      <c r="G47" s="53" t="str">
        <f t="shared" ref="G47:G67" si="8">IF(N47&gt;0, N47*0.12, IF(O47&gt;0, O47*0.12, IF(P47&gt;0, P47*0.12, IF(Q47&gt;0, Q47*0.12, ""))))</f>
        <v/>
      </c>
      <c r="H47" s="52" t="str">
        <f t="shared" si="1"/>
        <v/>
      </c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30</v>
      </c>
      <c r="T47" s="52">
        <v>510.88</v>
      </c>
      <c r="U47" s="55"/>
      <c r="V47" s="19"/>
      <c r="W47" s="19"/>
      <c r="X47" s="19"/>
      <c r="Y47" s="19"/>
      <c r="Z47" s="47">
        <f t="shared" ref="Z47:Z78" si="9">F47</f>
        <v>-510.88</v>
      </c>
      <c r="AA47" s="21"/>
      <c r="AB47" s="47">
        <f t="shared" si="6"/>
        <v>510.88</v>
      </c>
      <c r="AC47" s="48">
        <f t="shared" si="7"/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1369</v>
      </c>
      <c r="F48" s="52">
        <v>-28934.55</v>
      </c>
      <c r="G48" s="53" t="str">
        <f t="shared" si="8"/>
        <v/>
      </c>
      <c r="H48" s="52" t="str">
        <f t="shared" si="1"/>
        <v/>
      </c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169</v>
      </c>
      <c r="T48" s="52"/>
      <c r="U48" s="55">
        <v>-1000</v>
      </c>
      <c r="V48" s="19"/>
      <c r="W48" s="19"/>
      <c r="X48" s="19"/>
      <c r="Y48" s="19"/>
      <c r="Z48" s="47">
        <f t="shared" si="9"/>
        <v>-28934.55</v>
      </c>
      <c r="AA48" s="21"/>
      <c r="AB48" s="47">
        <f>SUM(G48:U48)</f>
        <v>28934.549999999996</v>
      </c>
      <c r="AC48" s="48">
        <f t="shared" si="7"/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1370</v>
      </c>
      <c r="F49" s="52">
        <v>-19731</v>
      </c>
      <c r="G49" s="53" t="str">
        <f t="shared" si="8"/>
        <v/>
      </c>
      <c r="H49" s="52" t="str">
        <f t="shared" si="1"/>
        <v/>
      </c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1371</v>
      </c>
      <c r="T49" s="52">
        <v>9932.7999999999993</v>
      </c>
      <c r="U49" s="55"/>
      <c r="V49" s="19"/>
      <c r="W49" s="19"/>
      <c r="X49" s="19"/>
      <c r="Y49" s="19"/>
      <c r="Z49" s="47">
        <f t="shared" si="9"/>
        <v>-19731</v>
      </c>
      <c r="AA49" s="21"/>
      <c r="AB49" s="47">
        <f t="shared" ref="AB49:AB67" si="10">SUM(G49:T49)-U49</f>
        <v>19731</v>
      </c>
      <c r="AC49" s="48">
        <f t="shared" si="7"/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1372</v>
      </c>
      <c r="F50" s="52">
        <v>-6900</v>
      </c>
      <c r="G50" s="53">
        <f t="shared" si="8"/>
        <v>739.28571428571422</v>
      </c>
      <c r="H50" s="52" t="str">
        <f t="shared" si="1"/>
        <v/>
      </c>
      <c r="I50" s="53"/>
      <c r="J50" s="52"/>
      <c r="K50" s="53"/>
      <c r="L50" s="52"/>
      <c r="M50" s="53"/>
      <c r="N50" s="52">
        <f>-F50/1.12</f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f t="shared" si="9"/>
        <v>-6900</v>
      </c>
      <c r="AA50" s="21"/>
      <c r="AB50" s="47">
        <f t="shared" si="10"/>
        <v>6900</v>
      </c>
      <c r="AC50" s="48">
        <f t="shared" si="7"/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1373</v>
      </c>
      <c r="F51" s="52">
        <v>-86298.01</v>
      </c>
      <c r="G51" s="53">
        <f t="shared" si="8"/>
        <v>9246.2153571428553</v>
      </c>
      <c r="H51" s="52" t="str">
        <f t="shared" si="1"/>
        <v/>
      </c>
      <c r="I51" s="53"/>
      <c r="J51" s="52"/>
      <c r="K51" s="53"/>
      <c r="L51" s="52"/>
      <c r="M51" s="53"/>
      <c r="N51" s="52">
        <f>-F51/1.12</f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f t="shared" si="9"/>
        <v>-86298.01</v>
      </c>
      <c r="AA51" s="21"/>
      <c r="AB51" s="47">
        <f t="shared" si="10"/>
        <v>86298.00999999998</v>
      </c>
      <c r="AC51" s="48">
        <f t="shared" si="7"/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1374</v>
      </c>
      <c r="F52" s="52">
        <v>-10655</v>
      </c>
      <c r="G52" s="53" t="str">
        <f t="shared" si="8"/>
        <v/>
      </c>
      <c r="H52" s="52" t="str">
        <f t="shared" si="1"/>
        <v/>
      </c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213</v>
      </c>
      <c r="T52" s="52">
        <v>10655</v>
      </c>
      <c r="U52" s="55"/>
      <c r="V52" s="19"/>
      <c r="W52" s="19"/>
      <c r="X52" s="19"/>
      <c r="Y52" s="19"/>
      <c r="Z52" s="47">
        <f t="shared" si="9"/>
        <v>-10655</v>
      </c>
      <c r="AA52" s="21"/>
      <c r="AB52" s="47">
        <f t="shared" si="10"/>
        <v>10655</v>
      </c>
      <c r="AC52" s="48">
        <f t="shared" si="7"/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1375</v>
      </c>
      <c r="F53" s="52">
        <v>-20000</v>
      </c>
      <c r="G53" s="53" t="str">
        <f t="shared" si="8"/>
        <v/>
      </c>
      <c r="H53" s="52">
        <f t="shared" si="1"/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f t="shared" si="9"/>
        <v>-20000</v>
      </c>
      <c r="AA53" s="21"/>
      <c r="AB53" s="47">
        <f t="shared" si="10"/>
        <v>19999.998</v>
      </c>
      <c r="AC53" s="48">
        <f t="shared" si="7"/>
        <v>-2.0000000004074536E-3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1376</v>
      </c>
      <c r="F54" s="52">
        <v>-3600</v>
      </c>
      <c r="G54" s="53">
        <f t="shared" si="8"/>
        <v>385.71428571428567</v>
      </c>
      <c r="H54" s="52" t="str">
        <f t="shared" si="1"/>
        <v/>
      </c>
      <c r="I54" s="53"/>
      <c r="J54" s="52"/>
      <c r="K54" s="53"/>
      <c r="L54" s="52"/>
      <c r="M54" s="53"/>
      <c r="N54" s="52">
        <f>-F54/1.12</f>
        <v>3214.2857142857138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f t="shared" si="9"/>
        <v>-3600</v>
      </c>
      <c r="AA54" s="21"/>
      <c r="AB54" s="47">
        <f t="shared" si="10"/>
        <v>3599.9999999999995</v>
      </c>
      <c r="AC54" s="48">
        <f t="shared" si="7"/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1377</v>
      </c>
      <c r="F55" s="52">
        <v>-1000</v>
      </c>
      <c r="G55" s="53" t="str">
        <f t="shared" si="8"/>
        <v/>
      </c>
      <c r="H55" s="52" t="str">
        <f t="shared" si="1"/>
        <v/>
      </c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170</v>
      </c>
      <c r="T55" s="52">
        <v>1000</v>
      </c>
      <c r="U55" s="55"/>
      <c r="V55" s="19"/>
      <c r="W55" s="19"/>
      <c r="X55" s="19"/>
      <c r="Y55" s="19"/>
      <c r="Z55" s="47">
        <f t="shared" si="9"/>
        <v>-1000</v>
      </c>
      <c r="AA55" s="21"/>
      <c r="AB55" s="47">
        <f t="shared" si="10"/>
        <v>1000</v>
      </c>
      <c r="AC55" s="48">
        <f t="shared" si="7"/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1378</v>
      </c>
      <c r="F56" s="52">
        <v>-2400</v>
      </c>
      <c r="G56" s="53">
        <f t="shared" si="8"/>
        <v>257.14285714285711</v>
      </c>
      <c r="H56" s="52" t="str">
        <f t="shared" si="1"/>
        <v/>
      </c>
      <c r="I56" s="53"/>
      <c r="J56" s="52"/>
      <c r="K56" s="53"/>
      <c r="L56" s="52"/>
      <c r="M56" s="53"/>
      <c r="N56" s="52">
        <f>-F56/1.12</f>
        <v>2142.8571428571427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f t="shared" si="9"/>
        <v>-2400</v>
      </c>
      <c r="AA56" s="21"/>
      <c r="AB56" s="47">
        <f t="shared" si="10"/>
        <v>2400</v>
      </c>
      <c r="AC56" s="48">
        <f t="shared" si="7"/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1379</v>
      </c>
      <c r="F57" s="52">
        <v>-3816.96</v>
      </c>
      <c r="G57" s="53" t="str">
        <f t="shared" si="8"/>
        <v/>
      </c>
      <c r="H57" s="52">
        <f t="shared" si="1"/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1348</v>
      </c>
      <c r="T57" s="52">
        <f>-F57/0.95</f>
        <v>4017.8526315789477</v>
      </c>
      <c r="U57" s="55"/>
      <c r="V57" s="19"/>
      <c r="W57" s="19"/>
      <c r="X57" s="19"/>
      <c r="Y57" s="19"/>
      <c r="Z57" s="47">
        <f t="shared" si="9"/>
        <v>-3816.96</v>
      </c>
      <c r="AA57" s="21"/>
      <c r="AB57" s="47">
        <f t="shared" si="10"/>
        <v>3816.9600000000005</v>
      </c>
      <c r="AC57" s="48">
        <f t="shared" si="7"/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1380</v>
      </c>
      <c r="F58" s="52">
        <v>-10331.25</v>
      </c>
      <c r="G58" s="53" t="str">
        <f t="shared" si="8"/>
        <v/>
      </c>
      <c r="H58" s="52">
        <f t="shared" si="1"/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1348</v>
      </c>
      <c r="T58" s="52">
        <f>-F58/0.95</f>
        <v>10875</v>
      </c>
      <c r="U58" s="55"/>
      <c r="V58" s="19"/>
      <c r="W58" s="19"/>
      <c r="X58" s="19"/>
      <c r="Y58" s="19"/>
      <c r="Z58" s="47">
        <f t="shared" si="9"/>
        <v>-10331.25</v>
      </c>
      <c r="AA58" s="21"/>
      <c r="AB58" s="47">
        <f t="shared" si="10"/>
        <v>10331.25</v>
      </c>
      <c r="AC58" s="48">
        <f t="shared" si="7"/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1381</v>
      </c>
      <c r="F59" s="52">
        <v>-4740</v>
      </c>
      <c r="G59" s="53">
        <f t="shared" si="8"/>
        <v>507.85714285714283</v>
      </c>
      <c r="H59" s="52" t="str">
        <f t="shared" si="1"/>
        <v/>
      </c>
      <c r="I59" s="53"/>
      <c r="J59" s="52"/>
      <c r="K59" s="53"/>
      <c r="L59" s="52"/>
      <c r="M59" s="53"/>
      <c r="N59" s="52">
        <f>-F59/1.12</f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f t="shared" si="9"/>
        <v>-4740</v>
      </c>
      <c r="AA59" s="21"/>
      <c r="AB59" s="47">
        <f t="shared" si="10"/>
        <v>4740</v>
      </c>
      <c r="AC59" s="48">
        <f t="shared" si="7"/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1359</v>
      </c>
      <c r="F60" s="52">
        <v>-5000</v>
      </c>
      <c r="G60" s="53" t="str">
        <f t="shared" si="8"/>
        <v/>
      </c>
      <c r="H60" s="52" t="str">
        <f t="shared" si="1"/>
        <v/>
      </c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f t="shared" si="9"/>
        <v>-5000</v>
      </c>
      <c r="AA60" s="21"/>
      <c r="AB60" s="47">
        <f t="shared" si="10"/>
        <v>5000</v>
      </c>
      <c r="AC60" s="48">
        <f t="shared" si="7"/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1382</v>
      </c>
      <c r="F61" s="52">
        <v>-8950</v>
      </c>
      <c r="G61" s="53">
        <f t="shared" si="8"/>
        <v>958.92857142857122</v>
      </c>
      <c r="H61" s="52" t="str">
        <f t="shared" si="1"/>
        <v/>
      </c>
      <c r="I61" s="53"/>
      <c r="J61" s="52"/>
      <c r="K61" s="53"/>
      <c r="L61" s="52"/>
      <c r="M61" s="53"/>
      <c r="N61" s="52">
        <f>-F61/1.12</f>
        <v>7991.0714285714275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f t="shared" si="9"/>
        <v>-8950</v>
      </c>
      <c r="AA61" s="21"/>
      <c r="AB61" s="47">
        <f t="shared" si="10"/>
        <v>8949.9999999999982</v>
      </c>
      <c r="AC61" s="48">
        <f t="shared" si="7"/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1383</v>
      </c>
      <c r="F62" s="52">
        <v>-169845.93</v>
      </c>
      <c r="G62" s="53">
        <f t="shared" si="8"/>
        <v>19048.142399999997</v>
      </c>
      <c r="H62" s="52">
        <f t="shared" si="1"/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f t="shared" si="9"/>
        <v>-169845.93</v>
      </c>
      <c r="AA62" s="21"/>
      <c r="AB62" s="47">
        <f t="shared" si="10"/>
        <v>169845.93639999998</v>
      </c>
      <c r="AC62" s="48">
        <f t="shared" si="7"/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1384</v>
      </c>
      <c r="F63" s="52">
        <v>-36882.01</v>
      </c>
      <c r="G63" s="53" t="str">
        <f t="shared" si="8"/>
        <v/>
      </c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430</v>
      </c>
      <c r="T63" s="52">
        <v>33529.1</v>
      </c>
      <c r="U63" s="55"/>
      <c r="V63" s="19"/>
      <c r="W63" s="19"/>
      <c r="X63" s="19"/>
      <c r="Y63" s="19"/>
      <c r="Z63" s="47">
        <f t="shared" si="9"/>
        <v>-36882.01</v>
      </c>
      <c r="AA63" s="21"/>
      <c r="AB63" s="47">
        <f t="shared" si="10"/>
        <v>32858.517999999996</v>
      </c>
      <c r="AC63" s="48">
        <f t="shared" si="7"/>
        <v>-4023.4920000000056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1385</v>
      </c>
      <c r="F64" s="52">
        <v>-3291.73</v>
      </c>
      <c r="G64" s="53">
        <f t="shared" si="8"/>
        <v>395.00759999999997</v>
      </c>
      <c r="H64" s="52" t="str">
        <f>IF(LEFT(E64,3)="BIR", F64*-1, IF(AND(LEFT(S64,15)="Clinicians Fee-", T64&gt;0), T64*-0.05, IF(O64&gt;0, O64*-0.05, IF(R64&gt;0, R64*-0.1, ""))))</f>
        <v/>
      </c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f t="shared" si="9"/>
        <v>-3291.73</v>
      </c>
      <c r="AA64" s="21"/>
      <c r="AB64" s="47">
        <f t="shared" si="10"/>
        <v>3686.7375999999999</v>
      </c>
      <c r="AC64" s="48">
        <f t="shared" si="7"/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1386</v>
      </c>
      <c r="F65" s="52">
        <v>-3600</v>
      </c>
      <c r="G65" s="53">
        <f t="shared" si="8"/>
        <v>385.71428571428567</v>
      </c>
      <c r="H65" s="52" t="str">
        <f>IF(LEFT(E65,3)="BIR", F65*-1, IF(AND(LEFT(S65,15)="Clinicians Fee-", T65&gt;0), T65*-0.05, IF(O65&gt;0, O65*-0.05, IF(R65&gt;0, R65*-0.1, ""))))</f>
        <v/>
      </c>
      <c r="I65" s="53"/>
      <c r="J65" s="52"/>
      <c r="K65" s="53"/>
      <c r="L65" s="52"/>
      <c r="M65" s="53"/>
      <c r="N65" s="52">
        <f>-F65/1.12</f>
        <v>3214.2857142857138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f t="shared" si="9"/>
        <v>-3600</v>
      </c>
      <c r="AA65" s="21"/>
      <c r="AB65" s="47">
        <f t="shared" si="10"/>
        <v>3599.9999999999995</v>
      </c>
      <c r="AC65" s="48">
        <f t="shared" si="7"/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1387</v>
      </c>
      <c r="F66" s="52">
        <v>-1500</v>
      </c>
      <c r="G66" s="53">
        <f t="shared" si="8"/>
        <v>160.71428571428569</v>
      </c>
      <c r="H66" s="52" t="str">
        <f>IF(LEFT(E66,3)="BIR", F66*-1, IF(AND(LEFT(S66,15)="Clinicians Fee-", T66&gt;0), T66*-0.05, IF(O66&gt;0, O66*-0.05, IF(R66&gt;0, R66*-0.1, ""))))</f>
        <v/>
      </c>
      <c r="I66" s="53"/>
      <c r="J66" s="52"/>
      <c r="K66" s="53"/>
      <c r="L66" s="52"/>
      <c r="M66" s="53"/>
      <c r="N66" s="52">
        <f>-F66/1.12</f>
        <v>1339.2857142857142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f t="shared" si="9"/>
        <v>-1500</v>
      </c>
      <c r="AA66" s="21"/>
      <c r="AB66" s="47">
        <f t="shared" si="10"/>
        <v>1500</v>
      </c>
      <c r="AC66" s="48">
        <f t="shared" si="7"/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1388</v>
      </c>
      <c r="F67" s="73">
        <v>-33839.269999999997</v>
      </c>
      <c r="G67" s="74" t="str">
        <f t="shared" si="8"/>
        <v/>
      </c>
      <c r="H67" s="73" t="str">
        <f>IF(LEFT(E67,3)="BIR", F67*-1, IF(AND(LEFT(S67,15)="Clinicians Fee-", T67&gt;0), T67*-0.05, IF(O67&gt;0, O67*-0.05, IF(R67&gt;0, R67*-0.1, ""))))</f>
        <v/>
      </c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f t="shared" si="9"/>
        <v>-33839.269999999997</v>
      </c>
      <c r="AA67" s="21"/>
      <c r="AB67" s="47">
        <f t="shared" si="10"/>
        <v>33839.269999999997</v>
      </c>
      <c r="AC67" s="48">
        <f t="shared" si="7"/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33</v>
      </c>
      <c r="F68" s="73">
        <f t="shared" ref="F68:U68" si="11">SUM(F15:F67)</f>
        <v>-911042.34999999986</v>
      </c>
      <c r="G68" s="74">
        <f t="shared" si="11"/>
        <v>49787.532299999992</v>
      </c>
      <c r="H68" s="73">
        <f t="shared" si="11"/>
        <v>58088.341052631586</v>
      </c>
      <c r="I68" s="74">
        <f t="shared" si="11"/>
        <v>10000</v>
      </c>
      <c r="J68" s="73">
        <f t="shared" si="11"/>
        <v>0</v>
      </c>
      <c r="K68" s="74">
        <f t="shared" si="11"/>
        <v>26.860000000000127</v>
      </c>
      <c r="L68" s="73">
        <f t="shared" si="11"/>
        <v>3980</v>
      </c>
      <c r="M68" s="74">
        <f t="shared" si="11"/>
        <v>69565.16</v>
      </c>
      <c r="N68" s="73">
        <f t="shared" si="11"/>
        <v>216487.89964285711</v>
      </c>
      <c r="O68" s="74">
        <f t="shared" si="11"/>
        <v>158734.51999999999</v>
      </c>
      <c r="P68" s="73">
        <f t="shared" si="11"/>
        <v>37621.892857142848</v>
      </c>
      <c r="Q68" s="74">
        <f t="shared" si="11"/>
        <v>2051.79</v>
      </c>
      <c r="R68" s="73">
        <f t="shared" si="11"/>
        <v>22222.22</v>
      </c>
      <c r="S68" s="75">
        <f t="shared" si="11"/>
        <v>0</v>
      </c>
      <c r="T68" s="73">
        <f t="shared" si="11"/>
        <v>339088.01894736837</v>
      </c>
      <c r="U68" s="76">
        <f t="shared" si="11"/>
        <v>-1000</v>
      </c>
      <c r="V68" s="19"/>
      <c r="W68" s="19"/>
      <c r="X68" s="19"/>
      <c r="Y68" s="19"/>
      <c r="Z68" s="47">
        <f t="shared" si="9"/>
        <v>-911042.34999999986</v>
      </c>
      <c r="AA68" s="21"/>
      <c r="AB68" s="47">
        <f>SUM(G68:U68)</f>
        <v>966654.23479999998</v>
      </c>
      <c r="AC68" s="48">
        <f t="shared" si="7"/>
        <v>55611.884800000116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 t="str">
        <f t="shared" ref="G69:G104" si="12">IF(N69&gt;0, N69*0.12, IF(O69&gt;0, O69*0.12, IF(P69&gt;0, P69*0.12, IF(Q69&gt;0, Q69*0.12, ""))))</f>
        <v/>
      </c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f t="shared" si="9"/>
        <v>0</v>
      </c>
      <c r="AA69" s="21"/>
      <c r="AB69" s="47">
        <f>SUM(G69:T69)-U69</f>
        <v>0</v>
      </c>
      <c r="AC69" s="48">
        <f t="shared" si="7"/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89</v>
      </c>
      <c r="D70" s="50" t="s">
        <v>118</v>
      </c>
      <c r="E70" s="51" t="s">
        <v>1389</v>
      </c>
      <c r="F70" s="52">
        <v>-750</v>
      </c>
      <c r="G70" s="53" t="str">
        <f t="shared" si="12"/>
        <v/>
      </c>
      <c r="H70" s="52" t="str">
        <f t="shared" ref="H70:H104" si="13">IF(LEFT(E70,3)="BIR", F70*-1, IF(AND(LEFT(S70,15)="Clinicians Fee-", T70&gt;0), T70*-0.05, IF(O70&gt;0, O70*-0.05, IF(R70&gt;0, R70*-0.1, ""))))</f>
        <v/>
      </c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215</v>
      </c>
      <c r="T70" s="52">
        <v>750</v>
      </c>
      <c r="U70" s="55"/>
      <c r="V70" s="19"/>
      <c r="W70" s="19"/>
      <c r="X70" s="19"/>
      <c r="Y70" s="19"/>
      <c r="Z70" s="47">
        <f t="shared" si="9"/>
        <v>-750</v>
      </c>
      <c r="AA70" s="21"/>
      <c r="AB70" s="47">
        <f>SUM(G70:T70)-U70</f>
        <v>750</v>
      </c>
      <c r="AC70" s="48">
        <f t="shared" si="7"/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1390</v>
      </c>
      <c r="F71" s="52">
        <v>-2750</v>
      </c>
      <c r="G71" s="53">
        <f t="shared" si="12"/>
        <v>294.64285714285711</v>
      </c>
      <c r="H71" s="52" t="str">
        <f t="shared" si="13"/>
        <v/>
      </c>
      <c r="I71" s="53"/>
      <c r="J71" s="52"/>
      <c r="K71" s="53"/>
      <c r="L71" s="52"/>
      <c r="M71" s="53"/>
      <c r="N71" s="52">
        <f>-F71/1.12</f>
        <v>2455.3571428571427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f t="shared" si="9"/>
        <v>-2750</v>
      </c>
      <c r="AA71" s="21"/>
      <c r="AB71" s="47">
        <f>SUM(G71:T71)-U71</f>
        <v>2750</v>
      </c>
      <c r="AC71" s="48">
        <f t="shared" si="7"/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1391</v>
      </c>
      <c r="F72" s="52">
        <v>-44529.7</v>
      </c>
      <c r="G72" s="53" t="str">
        <f t="shared" si="12"/>
        <v/>
      </c>
      <c r="H72" s="52" t="str">
        <f t="shared" si="13"/>
        <v/>
      </c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160</v>
      </c>
      <c r="T72" s="52">
        <v>44529.7</v>
      </c>
      <c r="U72" s="55"/>
      <c r="V72" s="19"/>
      <c r="W72" s="19"/>
      <c r="X72" s="19"/>
      <c r="Y72" s="19"/>
      <c r="Z72" s="47">
        <f t="shared" si="9"/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320</v>
      </c>
      <c r="F73" s="52">
        <v>-1800</v>
      </c>
      <c r="G73" s="53">
        <f t="shared" si="12"/>
        <v>192.85714285714283</v>
      </c>
      <c r="H73" s="52" t="str">
        <f t="shared" si="13"/>
        <v/>
      </c>
      <c r="I73" s="53"/>
      <c r="J73" s="52"/>
      <c r="K73" s="53"/>
      <c r="L73" s="52"/>
      <c r="M73" s="53"/>
      <c r="N73" s="52"/>
      <c r="O73" s="53"/>
      <c r="P73" s="52">
        <v>1607.1428571428571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f t="shared" si="9"/>
        <v>-1800</v>
      </c>
      <c r="AA73" s="21"/>
      <c r="AB73" s="47">
        <f t="shared" ref="AB73:AB105" si="14">SUM(G73:T73)-U73</f>
        <v>1800</v>
      </c>
      <c r="AC73" s="48">
        <f t="shared" ref="AC73:AC105" si="15">Z73+AB73</f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320</v>
      </c>
      <c r="F74" s="52">
        <v>-2563</v>
      </c>
      <c r="G74" s="53">
        <f t="shared" si="12"/>
        <v>274.60714285714283</v>
      </c>
      <c r="H74" s="52" t="str">
        <f t="shared" si="13"/>
        <v/>
      </c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f t="shared" si="9"/>
        <v>-2563</v>
      </c>
      <c r="AA74" s="21"/>
      <c r="AB74" s="47">
        <f t="shared" si="14"/>
        <v>2562.9999999999995</v>
      </c>
      <c r="AC74" s="48">
        <f t="shared" si="15"/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256</v>
      </c>
      <c r="F75" s="52">
        <v>-1622.97</v>
      </c>
      <c r="G75" s="53">
        <f t="shared" si="12"/>
        <v>173.88964285714286</v>
      </c>
      <c r="H75" s="52" t="str">
        <f t="shared" si="13"/>
        <v/>
      </c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f t="shared" si="9"/>
        <v>-1622.97</v>
      </c>
      <c r="AA75" s="21"/>
      <c r="AB75" s="47">
        <f t="shared" si="14"/>
        <v>1622.97</v>
      </c>
      <c r="AC75" s="48">
        <f t="shared" si="15"/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381</v>
      </c>
      <c r="F76" s="52">
        <v>-1700</v>
      </c>
      <c r="G76" s="53">
        <f t="shared" si="12"/>
        <v>182.14285714285714</v>
      </c>
      <c r="H76" s="52" t="str">
        <f t="shared" si="13"/>
        <v/>
      </c>
      <c r="I76" s="53"/>
      <c r="J76" s="52"/>
      <c r="K76" s="53"/>
      <c r="L76" s="52"/>
      <c r="M76" s="53"/>
      <c r="N76" s="52"/>
      <c r="O76" s="53"/>
      <c r="P76" s="52">
        <v>1517.8571428571429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f t="shared" si="9"/>
        <v>-1700</v>
      </c>
      <c r="AA76" s="21"/>
      <c r="AB76" s="47">
        <f t="shared" si="14"/>
        <v>1700</v>
      </c>
      <c r="AC76" s="48">
        <f t="shared" si="15"/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288</v>
      </c>
      <c r="F77" s="52">
        <v>-1965</v>
      </c>
      <c r="G77" s="53">
        <f t="shared" si="12"/>
        <v>210.53571428571431</v>
      </c>
      <c r="H77" s="52" t="str">
        <f t="shared" si="13"/>
        <v/>
      </c>
      <c r="I77" s="53"/>
      <c r="J77" s="52"/>
      <c r="K77" s="53"/>
      <c r="L77" s="52"/>
      <c r="M77" s="53"/>
      <c r="N77" s="52"/>
      <c r="O77" s="53"/>
      <c r="P77" s="52">
        <v>1754.464285714286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f t="shared" si="9"/>
        <v>-1965</v>
      </c>
      <c r="AA77" s="21"/>
      <c r="AB77" s="47">
        <f t="shared" si="14"/>
        <v>1965.0000000000002</v>
      </c>
      <c r="AC77" s="48">
        <f t="shared" si="15"/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381</v>
      </c>
      <c r="F78" s="52">
        <v>-2000</v>
      </c>
      <c r="G78" s="53">
        <f t="shared" si="12"/>
        <v>214.28571428571431</v>
      </c>
      <c r="H78" s="52" t="str">
        <f t="shared" si="13"/>
        <v/>
      </c>
      <c r="I78" s="53"/>
      <c r="J78" s="52"/>
      <c r="K78" s="53"/>
      <c r="L78" s="52"/>
      <c r="M78" s="53"/>
      <c r="N78" s="52"/>
      <c r="O78" s="53"/>
      <c r="P78" s="52">
        <v>1785.714285714286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f t="shared" si="9"/>
        <v>-2000</v>
      </c>
      <c r="AA78" s="21"/>
      <c r="AB78" s="47">
        <f t="shared" si="14"/>
        <v>2000.0000000000002</v>
      </c>
      <c r="AC78" s="48">
        <f t="shared" si="15"/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675</v>
      </c>
      <c r="E79" s="51" t="s">
        <v>1392</v>
      </c>
      <c r="F79" s="52">
        <v>-5000</v>
      </c>
      <c r="G79" s="53" t="str">
        <f t="shared" si="12"/>
        <v/>
      </c>
      <c r="H79" s="52" t="str">
        <f t="shared" si="13"/>
        <v/>
      </c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f t="shared" ref="Z79:Z110" si="16">F79</f>
        <v>-5000</v>
      </c>
      <c r="AA79" s="21"/>
      <c r="AB79" s="47">
        <f t="shared" si="14"/>
        <v>5000</v>
      </c>
      <c r="AC79" s="48">
        <f t="shared" si="15"/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680</v>
      </c>
      <c r="E80" s="51" t="s">
        <v>1393</v>
      </c>
      <c r="F80" s="52">
        <v>-2500</v>
      </c>
      <c r="G80" s="53" t="str">
        <f t="shared" si="12"/>
        <v/>
      </c>
      <c r="H80" s="52" t="str">
        <f t="shared" si="13"/>
        <v/>
      </c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169</v>
      </c>
      <c r="T80" s="52">
        <v>2500</v>
      </c>
      <c r="U80" s="55"/>
      <c r="V80" s="19"/>
      <c r="W80" s="19"/>
      <c r="X80" s="19"/>
      <c r="Y80" s="19"/>
      <c r="Z80" s="47">
        <f t="shared" si="16"/>
        <v>-2500</v>
      </c>
      <c r="AA80" s="21"/>
      <c r="AB80" s="47">
        <f t="shared" si="14"/>
        <v>2500</v>
      </c>
      <c r="AC80" s="48">
        <f t="shared" si="15"/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684</v>
      </c>
      <c r="E81" s="51" t="s">
        <v>1394</v>
      </c>
      <c r="F81" s="52">
        <v>-18146.07</v>
      </c>
      <c r="G81" s="53" t="str">
        <f t="shared" si="12"/>
        <v/>
      </c>
      <c r="H81" s="52">
        <f t="shared" si="13"/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f t="shared" si="16"/>
        <v>-18146.07</v>
      </c>
      <c r="AA81" s="21"/>
      <c r="AB81" s="47">
        <f t="shared" si="14"/>
        <v>18146.07</v>
      </c>
      <c r="AC81" s="48">
        <f t="shared" si="15"/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866</v>
      </c>
      <c r="E82" s="51" t="s">
        <v>1395</v>
      </c>
      <c r="F82" s="52">
        <v>-23726.25</v>
      </c>
      <c r="G82" s="53" t="str">
        <f t="shared" si="12"/>
        <v/>
      </c>
      <c r="H82" s="52">
        <f t="shared" si="13"/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1351</v>
      </c>
      <c r="T82" s="52">
        <f t="shared" ref="T82:T87" si="17">-F82/0.95</f>
        <v>24975</v>
      </c>
      <c r="U82" s="55"/>
      <c r="V82" s="19"/>
      <c r="W82" s="19"/>
      <c r="X82" s="19"/>
      <c r="Y82" s="19"/>
      <c r="Z82" s="47">
        <f t="shared" si="16"/>
        <v>-23726.25</v>
      </c>
      <c r="AA82" s="21"/>
      <c r="AB82" s="47">
        <f t="shared" si="14"/>
        <v>23726.25</v>
      </c>
      <c r="AC82" s="48">
        <f t="shared" si="15"/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1396</v>
      </c>
      <c r="F83" s="52">
        <v>-29680.71</v>
      </c>
      <c r="G83" s="53" t="str">
        <f t="shared" si="12"/>
        <v/>
      </c>
      <c r="H83" s="52">
        <f t="shared" si="13"/>
        <v>-1562.1426315789477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1351</v>
      </c>
      <c r="T83" s="52">
        <f t="shared" si="17"/>
        <v>31242.85263157895</v>
      </c>
      <c r="U83" s="55"/>
      <c r="V83" s="19"/>
      <c r="W83" s="19"/>
      <c r="X83" s="19"/>
      <c r="Y83" s="19"/>
      <c r="Z83" s="47">
        <f t="shared" si="16"/>
        <v>-29680.71</v>
      </c>
      <c r="AA83" s="21"/>
      <c r="AB83" s="47">
        <f t="shared" si="14"/>
        <v>29680.710000000003</v>
      </c>
      <c r="AC83" s="48">
        <f t="shared" si="15"/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1397</v>
      </c>
      <c r="F84" s="52">
        <v>-24169.02</v>
      </c>
      <c r="G84" s="53" t="str">
        <f t="shared" si="12"/>
        <v/>
      </c>
      <c r="H84" s="52">
        <f t="shared" si="13"/>
        <v>-1272.0536842105266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1351</v>
      </c>
      <c r="T84" s="52">
        <f t="shared" si="17"/>
        <v>25441.073684210529</v>
      </c>
      <c r="U84" s="55"/>
      <c r="V84" s="19"/>
      <c r="W84" s="19"/>
      <c r="X84" s="19"/>
      <c r="Y84" s="19"/>
      <c r="Z84" s="47">
        <f t="shared" si="16"/>
        <v>-24169.02</v>
      </c>
      <c r="AA84" s="21"/>
      <c r="AB84" s="47">
        <f t="shared" si="14"/>
        <v>24169.020000000004</v>
      </c>
      <c r="AC84" s="48">
        <f t="shared" si="15"/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88</v>
      </c>
      <c r="D85" s="56">
        <v>19</v>
      </c>
      <c r="E85" s="51" t="s">
        <v>1398</v>
      </c>
      <c r="F85" s="52">
        <v>-34098.21</v>
      </c>
      <c r="G85" s="53" t="str">
        <f t="shared" si="12"/>
        <v/>
      </c>
      <c r="H85" s="52">
        <f t="shared" si="13"/>
        <v>-1794.6426315789477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1348</v>
      </c>
      <c r="T85" s="52">
        <f t="shared" si="17"/>
        <v>35892.85263157895</v>
      </c>
      <c r="U85" s="55"/>
      <c r="V85" s="19"/>
      <c r="W85" s="19"/>
      <c r="X85" s="19"/>
      <c r="Y85" s="19"/>
      <c r="Z85" s="47">
        <f t="shared" si="16"/>
        <v>-34098.21</v>
      </c>
      <c r="AA85" s="21"/>
      <c r="AB85" s="47">
        <f t="shared" si="14"/>
        <v>34098.21</v>
      </c>
      <c r="AC85" s="48">
        <f t="shared" si="15"/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1399</v>
      </c>
      <c r="F86" s="52">
        <v>-10678.57</v>
      </c>
      <c r="G86" s="53" t="str">
        <f t="shared" si="12"/>
        <v/>
      </c>
      <c r="H86" s="52">
        <f t="shared" si="13"/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1348</v>
      </c>
      <c r="T86" s="52">
        <f t="shared" si="17"/>
        <v>11240.6</v>
      </c>
      <c r="U86" s="55"/>
      <c r="V86" s="19"/>
      <c r="W86" s="19"/>
      <c r="X86" s="19"/>
      <c r="Y86" s="19"/>
      <c r="Z86" s="47">
        <f t="shared" si="16"/>
        <v>-10678.57</v>
      </c>
      <c r="AA86" s="21"/>
      <c r="AB86" s="47">
        <f t="shared" si="14"/>
        <v>10678.57</v>
      </c>
      <c r="AC86" s="48">
        <f t="shared" si="15"/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1400</v>
      </c>
      <c r="F87" s="52">
        <v>-34734.379999999997</v>
      </c>
      <c r="G87" s="53" t="str">
        <f t="shared" si="12"/>
        <v/>
      </c>
      <c r="H87" s="52">
        <f t="shared" si="13"/>
        <v>-1828.1252631578948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1348</v>
      </c>
      <c r="T87" s="52">
        <f t="shared" si="17"/>
        <v>36562.505263157895</v>
      </c>
      <c r="U87" s="55"/>
      <c r="V87" s="19"/>
      <c r="W87" s="19"/>
      <c r="X87" s="19"/>
      <c r="Y87" s="19"/>
      <c r="Z87" s="47">
        <f t="shared" si="16"/>
        <v>-34734.379999999997</v>
      </c>
      <c r="AA87" s="21"/>
      <c r="AB87" s="47">
        <f t="shared" si="14"/>
        <v>34734.379999999997</v>
      </c>
      <c r="AC87" s="48">
        <f t="shared" si="15"/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1401</v>
      </c>
      <c r="F88" s="52">
        <v>-19957.080000000002</v>
      </c>
      <c r="G88" s="53" t="str">
        <f t="shared" si="12"/>
        <v/>
      </c>
      <c r="H88" s="52" t="str">
        <f t="shared" si="13"/>
        <v/>
      </c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1371</v>
      </c>
      <c r="T88" s="52">
        <v>9932</v>
      </c>
      <c r="U88" s="55"/>
      <c r="V88" s="19"/>
      <c r="W88" s="19"/>
      <c r="X88" s="19"/>
      <c r="Y88" s="19"/>
      <c r="Z88" s="47">
        <f t="shared" si="16"/>
        <v>-19957.080000000002</v>
      </c>
      <c r="AA88" s="21"/>
      <c r="AB88" s="47">
        <f t="shared" si="14"/>
        <v>19957.080000000002</v>
      </c>
      <c r="AC88" s="48">
        <f t="shared" si="15"/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1402</v>
      </c>
      <c r="F89" s="52">
        <v>-8740</v>
      </c>
      <c r="G89" s="53">
        <f t="shared" si="12"/>
        <v>936.42857142857122</v>
      </c>
      <c r="H89" s="52" t="str">
        <f t="shared" si="13"/>
        <v/>
      </c>
      <c r="I89" s="53"/>
      <c r="J89" s="52"/>
      <c r="K89" s="53"/>
      <c r="L89" s="52"/>
      <c r="M89" s="53"/>
      <c r="N89" s="52">
        <f>-F89/1.12</f>
        <v>7803.5714285714275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f t="shared" si="16"/>
        <v>-8740</v>
      </c>
      <c r="AA89" s="21"/>
      <c r="AB89" s="47">
        <f t="shared" si="14"/>
        <v>8739.9999999999982</v>
      </c>
      <c r="AC89" s="48">
        <f t="shared" si="15"/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1403</v>
      </c>
      <c r="F90" s="52">
        <v>-1699</v>
      </c>
      <c r="G90" s="53">
        <f t="shared" si="12"/>
        <v>182.03571428571425</v>
      </c>
      <c r="H90" s="52" t="str">
        <f t="shared" si="13"/>
        <v/>
      </c>
      <c r="I90" s="53"/>
      <c r="J90" s="52"/>
      <c r="K90" s="53"/>
      <c r="L90" s="52"/>
      <c r="M90" s="53"/>
      <c r="N90" s="52"/>
      <c r="O90" s="53"/>
      <c r="P90" s="52"/>
      <c r="Q90" s="53">
        <f>-F90/1.12</f>
        <v>1516.9642857142856</v>
      </c>
      <c r="R90" s="52"/>
      <c r="S90" s="54"/>
      <c r="T90" s="52"/>
      <c r="U90" s="55"/>
      <c r="V90" s="19"/>
      <c r="W90" s="19"/>
      <c r="X90" s="19"/>
      <c r="Y90" s="19"/>
      <c r="Z90" s="47">
        <f t="shared" si="16"/>
        <v>-1699</v>
      </c>
      <c r="AA90" s="21"/>
      <c r="AB90" s="47">
        <f t="shared" si="14"/>
        <v>1698.9999999999998</v>
      </c>
      <c r="AC90" s="48">
        <f t="shared" si="15"/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1404</v>
      </c>
      <c r="F91" s="52">
        <v>-599</v>
      </c>
      <c r="G91" s="53">
        <f t="shared" si="12"/>
        <v>64.178571428571431</v>
      </c>
      <c r="H91" s="52" t="str">
        <f t="shared" si="13"/>
        <v/>
      </c>
      <c r="I91" s="53"/>
      <c r="J91" s="52"/>
      <c r="K91" s="53"/>
      <c r="L91" s="52"/>
      <c r="M91" s="53"/>
      <c r="N91" s="52"/>
      <c r="O91" s="53"/>
      <c r="P91" s="52"/>
      <c r="Q91" s="53">
        <f>-F91/1.12</f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f t="shared" si="16"/>
        <v>-599</v>
      </c>
      <c r="AA91" s="21"/>
      <c r="AB91" s="47">
        <f t="shared" si="14"/>
        <v>599</v>
      </c>
      <c r="AC91" s="48">
        <f t="shared" si="15"/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1405</v>
      </c>
      <c r="F92" s="52">
        <v>-53079.03</v>
      </c>
      <c r="G92" s="53" t="str">
        <f t="shared" si="12"/>
        <v/>
      </c>
      <c r="H92" s="52" t="str">
        <f t="shared" si="13"/>
        <v/>
      </c>
      <c r="I92" s="53"/>
      <c r="J92" s="52">
        <v>-3600</v>
      </c>
      <c r="K92" s="53">
        <v>-2814.83</v>
      </c>
      <c r="L92" s="52">
        <v>1780</v>
      </c>
      <c r="M92" s="53">
        <v>57713.860000000022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f t="shared" si="16"/>
        <v>-53079.03</v>
      </c>
      <c r="AA92" s="21"/>
      <c r="AB92" s="47">
        <f t="shared" si="14"/>
        <v>53079.030000000021</v>
      </c>
      <c r="AC92" s="48">
        <f t="shared" si="15"/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1406</v>
      </c>
      <c r="F93" s="52">
        <v>-33500</v>
      </c>
      <c r="G93" s="53" t="str">
        <f t="shared" si="12"/>
        <v/>
      </c>
      <c r="H93" s="52">
        <f t="shared" si="13"/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f>-F93/0.9</f>
        <v>37222.222222222219</v>
      </c>
      <c r="S93" s="54"/>
      <c r="T93" s="52"/>
      <c r="U93" s="55"/>
      <c r="V93" s="19"/>
      <c r="W93" s="19"/>
      <c r="X93" s="19"/>
      <c r="Y93" s="19"/>
      <c r="Z93" s="47">
        <f t="shared" si="16"/>
        <v>-33500</v>
      </c>
      <c r="AA93" s="21"/>
      <c r="AB93" s="47">
        <f t="shared" si="14"/>
        <v>33500</v>
      </c>
      <c r="AC93" s="48">
        <f t="shared" si="15"/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1392</v>
      </c>
      <c r="F94" s="52">
        <v>-5000</v>
      </c>
      <c r="G94" s="53" t="str">
        <f t="shared" si="12"/>
        <v/>
      </c>
      <c r="H94" s="52" t="str">
        <f t="shared" si="13"/>
        <v/>
      </c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f t="shared" si="16"/>
        <v>-5000</v>
      </c>
      <c r="AA94" s="21"/>
      <c r="AB94" s="47">
        <f t="shared" si="14"/>
        <v>5000</v>
      </c>
      <c r="AC94" s="48">
        <f t="shared" si="15"/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1407</v>
      </c>
      <c r="F95" s="52">
        <v>-2875.45</v>
      </c>
      <c r="G95" s="53" t="str">
        <f t="shared" si="12"/>
        <v/>
      </c>
      <c r="H95" s="52">
        <f t="shared" si="13"/>
        <v>-151.33947368421053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1348</v>
      </c>
      <c r="T95" s="52">
        <f>-F95/0.95</f>
        <v>3026.7894736842104</v>
      </c>
      <c r="U95" s="55"/>
      <c r="V95" s="19"/>
      <c r="W95" s="19"/>
      <c r="X95" s="19"/>
      <c r="Y95" s="19"/>
      <c r="Z95" s="47">
        <f t="shared" si="16"/>
        <v>-2875.45</v>
      </c>
      <c r="AA95" s="21"/>
      <c r="AB95" s="47">
        <f t="shared" si="14"/>
        <v>2875.45</v>
      </c>
      <c r="AC95" s="48">
        <f t="shared" si="15"/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1224</v>
      </c>
      <c r="F96" s="52">
        <v>-1500</v>
      </c>
      <c r="G96" s="53">
        <f t="shared" si="12"/>
        <v>160.71428571428567</v>
      </c>
      <c r="H96" s="52" t="str">
        <f t="shared" si="13"/>
        <v/>
      </c>
      <c r="I96" s="53"/>
      <c r="J96" s="52"/>
      <c r="K96" s="53"/>
      <c r="L96" s="52"/>
      <c r="M96" s="53"/>
      <c r="N96" s="52"/>
      <c r="O96" s="53"/>
      <c r="P96" s="52">
        <v>1339.285714285714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f t="shared" si="16"/>
        <v>-1500</v>
      </c>
      <c r="AA96" s="21"/>
      <c r="AB96" s="47">
        <f t="shared" si="14"/>
        <v>1499.9999999999995</v>
      </c>
      <c r="AC96" s="48">
        <f t="shared" si="15"/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393</v>
      </c>
      <c r="F97" s="52">
        <v>-1568</v>
      </c>
      <c r="G97" s="53">
        <f t="shared" si="12"/>
        <v>168</v>
      </c>
      <c r="H97" s="52" t="str">
        <f t="shared" si="13"/>
        <v/>
      </c>
      <c r="I97" s="53"/>
      <c r="J97" s="52"/>
      <c r="K97" s="53"/>
      <c r="L97" s="52"/>
      <c r="M97" s="53"/>
      <c r="N97" s="52"/>
      <c r="O97" s="53"/>
      <c r="P97" s="52">
        <v>1400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f t="shared" si="16"/>
        <v>-1568</v>
      </c>
      <c r="AA97" s="21"/>
      <c r="AB97" s="47">
        <f t="shared" si="14"/>
        <v>1568</v>
      </c>
      <c r="AC97" s="48">
        <f t="shared" si="15"/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320</v>
      </c>
      <c r="F98" s="52">
        <v>-2942.9</v>
      </c>
      <c r="G98" s="53">
        <f t="shared" si="12"/>
        <v>315.3107142857142</v>
      </c>
      <c r="H98" s="52" t="str">
        <f t="shared" si="13"/>
        <v/>
      </c>
      <c r="I98" s="53"/>
      <c r="J98" s="52"/>
      <c r="K98" s="53"/>
      <c r="L98" s="52"/>
      <c r="M98" s="53"/>
      <c r="N98" s="52"/>
      <c r="O98" s="53"/>
      <c r="P98" s="52">
        <v>2627.5892857142849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f t="shared" si="16"/>
        <v>-2942.9</v>
      </c>
      <c r="AA98" s="21"/>
      <c r="AB98" s="47">
        <f t="shared" si="14"/>
        <v>2942.8999999999992</v>
      </c>
      <c r="AC98" s="48">
        <f t="shared" si="15"/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1408</v>
      </c>
      <c r="F99" s="52">
        <v>-8787.5</v>
      </c>
      <c r="G99" s="53" t="str">
        <f t="shared" si="12"/>
        <v/>
      </c>
      <c r="H99" s="52">
        <f t="shared" si="13"/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1348</v>
      </c>
      <c r="T99" s="52">
        <f>-F99/0.95</f>
        <v>9250</v>
      </c>
      <c r="U99" s="55"/>
      <c r="V99" s="19"/>
      <c r="W99" s="19"/>
      <c r="X99" s="19"/>
      <c r="Y99" s="19"/>
      <c r="Z99" s="47">
        <f t="shared" si="16"/>
        <v>-8787.5</v>
      </c>
      <c r="AA99" s="21"/>
      <c r="AB99" s="47">
        <f t="shared" si="14"/>
        <v>8787.5</v>
      </c>
      <c r="AC99" s="48">
        <f t="shared" si="15"/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1409</v>
      </c>
      <c r="F100" s="52">
        <v>-34098.21</v>
      </c>
      <c r="G100" s="53" t="str">
        <f t="shared" si="12"/>
        <v/>
      </c>
      <c r="H100" s="52">
        <f t="shared" si="13"/>
        <v>-1794.6426315789477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1348</v>
      </c>
      <c r="T100" s="52">
        <f>-F100/0.95</f>
        <v>35892.85263157895</v>
      </c>
      <c r="U100" s="55"/>
      <c r="V100" s="19"/>
      <c r="W100" s="19"/>
      <c r="X100" s="19"/>
      <c r="Y100" s="19"/>
      <c r="Z100" s="47">
        <f t="shared" si="16"/>
        <v>-34098.21</v>
      </c>
      <c r="AA100" s="21"/>
      <c r="AB100" s="47">
        <f t="shared" si="14"/>
        <v>34098.21</v>
      </c>
      <c r="AC100" s="48">
        <f t="shared" si="15"/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1410</v>
      </c>
      <c r="F101" s="52">
        <v>-6900</v>
      </c>
      <c r="G101" s="53">
        <f t="shared" si="12"/>
        <v>739.28571428571422</v>
      </c>
      <c r="H101" s="52" t="str">
        <f t="shared" si="13"/>
        <v/>
      </c>
      <c r="I101" s="53"/>
      <c r="J101" s="52"/>
      <c r="K101" s="53"/>
      <c r="L101" s="52"/>
      <c r="M101" s="53"/>
      <c r="N101" s="52">
        <f>-F101/1.12</f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f t="shared" si="16"/>
        <v>-6900</v>
      </c>
      <c r="AA101" s="21"/>
      <c r="AB101" s="47">
        <f t="shared" si="14"/>
        <v>6900</v>
      </c>
      <c r="AC101" s="48">
        <f t="shared" si="15"/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1411</v>
      </c>
      <c r="F102" s="52">
        <v>-9320</v>
      </c>
      <c r="G102" s="53">
        <f t="shared" si="12"/>
        <v>998.57142857142844</v>
      </c>
      <c r="H102" s="52" t="str">
        <f t="shared" si="13"/>
        <v/>
      </c>
      <c r="I102" s="53"/>
      <c r="J102" s="52"/>
      <c r="K102" s="53"/>
      <c r="L102" s="52"/>
      <c r="M102" s="53"/>
      <c r="N102" s="52">
        <f>-F102/1.12</f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f t="shared" si="16"/>
        <v>-9320</v>
      </c>
      <c r="AA102" s="21"/>
      <c r="AB102" s="47">
        <f t="shared" si="14"/>
        <v>9320</v>
      </c>
      <c r="AC102" s="48">
        <f t="shared" si="15"/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1412</v>
      </c>
      <c r="F103" s="52">
        <v>-18500</v>
      </c>
      <c r="G103" s="53" t="str">
        <f t="shared" si="12"/>
        <v/>
      </c>
      <c r="H103" s="52">
        <f t="shared" si="13"/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f t="shared" si="16"/>
        <v>-18500</v>
      </c>
      <c r="AA103" s="21"/>
      <c r="AB103" s="47">
        <f t="shared" si="14"/>
        <v>18499.994999999999</v>
      </c>
      <c r="AC103" s="48">
        <f t="shared" si="15"/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1413</v>
      </c>
      <c r="F104" s="81">
        <v>-26363.13</v>
      </c>
      <c r="G104" s="82" t="str">
        <f t="shared" si="12"/>
        <v/>
      </c>
      <c r="H104" s="81" t="str">
        <f t="shared" si="13"/>
        <v/>
      </c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f t="shared" si="16"/>
        <v>-26363.13</v>
      </c>
      <c r="AA104" s="21"/>
      <c r="AB104" s="47">
        <f t="shared" si="14"/>
        <v>26363.129999999997</v>
      </c>
      <c r="AC104" s="48">
        <f t="shared" si="15"/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33</v>
      </c>
      <c r="F105" s="73">
        <f t="shared" ref="F105:R105" si="18">SUM(F70:F104)</f>
        <v>-477843.18000000005</v>
      </c>
      <c r="G105" s="74">
        <f t="shared" si="18"/>
        <v>5107.4860714285705</v>
      </c>
      <c r="H105" s="73">
        <f t="shared" si="18"/>
        <v>1692.0664619883014</v>
      </c>
      <c r="I105" s="74">
        <f t="shared" si="18"/>
        <v>10000</v>
      </c>
      <c r="J105" s="73">
        <f t="shared" si="18"/>
        <v>0</v>
      </c>
      <c r="K105" s="74">
        <f t="shared" si="18"/>
        <v>253.74000000000024</v>
      </c>
      <c r="L105" s="73">
        <f t="shared" si="18"/>
        <v>3780</v>
      </c>
      <c r="M105" s="74">
        <f t="shared" si="18"/>
        <v>85433.500000000029</v>
      </c>
      <c r="N105" s="73">
        <f t="shared" si="18"/>
        <v>24741.071428571428</v>
      </c>
      <c r="O105" s="74">
        <f t="shared" si="18"/>
        <v>0</v>
      </c>
      <c r="P105" s="73">
        <f t="shared" si="18"/>
        <v>15769.526785714284</v>
      </c>
      <c r="Q105" s="74">
        <f t="shared" si="18"/>
        <v>2051.7857142857142</v>
      </c>
      <c r="R105" s="73">
        <f t="shared" si="18"/>
        <v>57777.772222222222</v>
      </c>
      <c r="S105" s="75"/>
      <c r="T105" s="73">
        <f>SUM(T70:T104)</f>
        <v>271236.22631578951</v>
      </c>
      <c r="U105" s="76">
        <f>SUM(U70:U104)</f>
        <v>0</v>
      </c>
      <c r="V105" s="19"/>
      <c r="W105" s="19"/>
      <c r="X105" s="19"/>
      <c r="Y105" s="19"/>
      <c r="Z105" s="47">
        <f t="shared" si="16"/>
        <v>-477843.18000000005</v>
      </c>
      <c r="AA105" s="21"/>
      <c r="AB105" s="47">
        <f t="shared" si="14"/>
        <v>477843.17500000005</v>
      </c>
      <c r="AC105" s="48">
        <f t="shared" si="15"/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 t="str">
        <f t="shared" ref="G106:G142" si="19">IF(N106&gt;0, N106*0.12, IF(O106&gt;0, O106*0.12, IF(P106&gt;0, P106*0.12, IF(Q106&gt;0, Q106*0.12, ""))))</f>
        <v/>
      </c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f t="shared" si="16"/>
        <v>0</v>
      </c>
      <c r="AA106" s="21"/>
      <c r="AB106" s="47">
        <f t="shared" ref="AB106:AB137" si="20">SUM(G106:U106)</f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1414</v>
      </c>
      <c r="D107" s="50" t="s">
        <v>666</v>
      </c>
      <c r="E107" s="51" t="s">
        <v>1415</v>
      </c>
      <c r="F107" s="52">
        <v>-2780.99</v>
      </c>
      <c r="G107" s="53" t="str">
        <f t="shared" si="19"/>
        <v/>
      </c>
      <c r="H107" s="52" t="str">
        <f>IF(LEFT(E107,3)="BIR", F107*-1, IF(AND(LEFT(S107,15)="Clinicians Fee-", T107&gt;0), T107*-0.05, IF(O107&gt;0, O107*-0.05, IF(R107&gt;0, R107*-0.1, ""))))</f>
        <v/>
      </c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170</v>
      </c>
      <c r="T107" s="52">
        <f>-F107/1.12</f>
        <v>2483.0267857142853</v>
      </c>
      <c r="U107" s="55"/>
      <c r="V107" s="19"/>
      <c r="W107" s="19"/>
      <c r="X107" s="19"/>
      <c r="Y107" s="19"/>
      <c r="Z107" s="47">
        <f t="shared" si="16"/>
        <v>-2780.99</v>
      </c>
      <c r="AA107" s="21"/>
      <c r="AB107" s="47">
        <f t="shared" si="20"/>
        <v>2483.0267857142853</v>
      </c>
      <c r="AC107" s="48">
        <f t="shared" ref="AC107:AC138" si="21">Z107+AB107</f>
        <v>-297.96321428571446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1416</v>
      </c>
      <c r="F108" s="52">
        <v>-169845.93</v>
      </c>
      <c r="G108" s="53">
        <f t="shared" si="19"/>
        <v>19048.142399999997</v>
      </c>
      <c r="H108" s="52">
        <f>IF(LEFT(E108,3)="BIR", F108*-1, IF(AND(LEFT(S108,15)="Clinicians Fee-", T108&gt;0), T108*-0.05, IF(O108&gt;0, O108*-0.05, IF(R108&gt;0, R108*-0.1, ""))))</f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f t="shared" si="16"/>
        <v>-169845.93</v>
      </c>
      <c r="AA108" s="21"/>
      <c r="AB108" s="47">
        <f t="shared" si="20"/>
        <v>169845.93639999998</v>
      </c>
      <c r="AC108" s="48">
        <f t="shared" si="21"/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1417</v>
      </c>
      <c r="F109" s="52">
        <v>-33183.019999999997</v>
      </c>
      <c r="G109" s="53" t="str">
        <f t="shared" si="19"/>
        <v/>
      </c>
      <c r="H109" s="71">
        <f>-T109*0.02</f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430</v>
      </c>
      <c r="T109" s="52">
        <f>-F109/1.1</f>
        <v>30166.381818181813</v>
      </c>
      <c r="U109" s="55"/>
      <c r="V109" s="19"/>
      <c r="W109" s="19"/>
      <c r="X109" s="19"/>
      <c r="Y109" s="19"/>
      <c r="Z109" s="47">
        <f t="shared" si="16"/>
        <v>-33183.019999999997</v>
      </c>
      <c r="AA109" s="21"/>
      <c r="AB109" s="47">
        <f t="shared" si="20"/>
        <v>29563.054181818177</v>
      </c>
      <c r="AC109" s="48">
        <f t="shared" si="21"/>
        <v>-3619.9658181818195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1394</v>
      </c>
      <c r="F110" s="52">
        <v>-16454</v>
      </c>
      <c r="G110" s="53" t="str">
        <f t="shared" si="19"/>
        <v/>
      </c>
      <c r="H110" s="52">
        <f t="shared" ref="H110:H141" si="22">IF(LEFT(E110,3)="BIR", F110*-1, IF(AND(LEFT(S110,15)="Clinicians Fee-", T110&gt;0), T110*-0.05, IF(O110&gt;0, O110*-0.05, IF(R110&gt;0, R110*-0.1, ""))))</f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f t="shared" si="16"/>
        <v>-16454</v>
      </c>
      <c r="AA110" s="21"/>
      <c r="AB110" s="47">
        <f t="shared" si="20"/>
        <v>16454</v>
      </c>
      <c r="AC110" s="48">
        <f t="shared" si="21"/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1418</v>
      </c>
      <c r="F111" s="52">
        <v>-1890</v>
      </c>
      <c r="G111" s="53">
        <f t="shared" si="19"/>
        <v>202.49999999999997</v>
      </c>
      <c r="H111" s="52" t="str">
        <f t="shared" si="22"/>
        <v/>
      </c>
      <c r="I111" s="53"/>
      <c r="J111" s="52"/>
      <c r="K111" s="53"/>
      <c r="L111" s="52"/>
      <c r="M111" s="53"/>
      <c r="N111" s="52">
        <f>-F111/1.12</f>
        <v>1687.4999999999998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f t="shared" ref="Z111:Z142" si="23">F111</f>
        <v>-1890</v>
      </c>
      <c r="AA111" s="21"/>
      <c r="AB111" s="47">
        <f t="shared" si="20"/>
        <v>1889.9999999999998</v>
      </c>
      <c r="AC111" s="48">
        <f t="shared" si="21"/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1419</v>
      </c>
      <c r="F112" s="52">
        <v>-5000</v>
      </c>
      <c r="G112" s="53">
        <f t="shared" si="19"/>
        <v>535.71428571428567</v>
      </c>
      <c r="H112" s="52" t="str">
        <f t="shared" si="22"/>
        <v/>
      </c>
      <c r="I112" s="53"/>
      <c r="J112" s="52"/>
      <c r="K112" s="53"/>
      <c r="L112" s="52"/>
      <c r="M112" s="53"/>
      <c r="N112" s="52">
        <f>-F112/1.12</f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f t="shared" si="23"/>
        <v>-5000</v>
      </c>
      <c r="AA112" s="21"/>
      <c r="AB112" s="47">
        <f t="shared" si="20"/>
        <v>4999.9999999999991</v>
      </c>
      <c r="AC112" s="48">
        <f t="shared" si="21"/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1366</v>
      </c>
      <c r="F113" s="52">
        <v>-1699</v>
      </c>
      <c r="G113" s="53">
        <f t="shared" si="19"/>
        <v>182.03571428571425</v>
      </c>
      <c r="H113" s="52" t="str">
        <f t="shared" si="22"/>
        <v/>
      </c>
      <c r="I113" s="53"/>
      <c r="J113" s="52"/>
      <c r="K113" s="53"/>
      <c r="L113" s="52"/>
      <c r="M113" s="53"/>
      <c r="N113" s="52"/>
      <c r="O113" s="53"/>
      <c r="P113" s="52"/>
      <c r="Q113" s="53">
        <f>-F113/1.12</f>
        <v>1516.9642857142856</v>
      </c>
      <c r="R113" s="52"/>
      <c r="S113" s="54"/>
      <c r="T113" s="52"/>
      <c r="U113" s="55"/>
      <c r="V113" s="19"/>
      <c r="W113" s="19"/>
      <c r="X113" s="19"/>
      <c r="Y113" s="19"/>
      <c r="Z113" s="47">
        <f t="shared" si="23"/>
        <v>-1699</v>
      </c>
      <c r="AA113" s="21"/>
      <c r="AB113" s="47">
        <f t="shared" si="20"/>
        <v>1698.9999999999998</v>
      </c>
      <c r="AC113" s="48">
        <f t="shared" si="21"/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1420</v>
      </c>
      <c r="F114" s="52">
        <v>-599</v>
      </c>
      <c r="G114" s="53">
        <f t="shared" si="19"/>
        <v>64.178571428571431</v>
      </c>
      <c r="H114" s="52" t="str">
        <f t="shared" si="22"/>
        <v/>
      </c>
      <c r="I114" s="53"/>
      <c r="J114" s="52"/>
      <c r="K114" s="53"/>
      <c r="L114" s="52"/>
      <c r="M114" s="53"/>
      <c r="N114" s="52"/>
      <c r="O114" s="53"/>
      <c r="P114" s="52"/>
      <c r="Q114" s="53">
        <f>-F114/1.12</f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f t="shared" si="23"/>
        <v>-599</v>
      </c>
      <c r="AA114" s="21"/>
      <c r="AB114" s="47">
        <f t="shared" si="20"/>
        <v>599</v>
      </c>
      <c r="AC114" s="48">
        <f t="shared" si="21"/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1421</v>
      </c>
      <c r="F115" s="52">
        <v>-39256.21</v>
      </c>
      <c r="G115" s="53" t="str">
        <f t="shared" si="19"/>
        <v/>
      </c>
      <c r="H115" s="52">
        <f t="shared" si="22"/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1351</v>
      </c>
      <c r="T115" s="52">
        <f>-F115/0.95</f>
        <v>41322.326315789476</v>
      </c>
      <c r="U115" s="55"/>
      <c r="V115" s="19"/>
      <c r="W115" s="19"/>
      <c r="X115" s="19"/>
      <c r="Y115" s="19"/>
      <c r="Z115" s="47">
        <f t="shared" si="23"/>
        <v>-39256.21</v>
      </c>
      <c r="AA115" s="21"/>
      <c r="AB115" s="47">
        <f t="shared" si="20"/>
        <v>39256.21</v>
      </c>
      <c r="AC115" s="48">
        <f t="shared" si="21"/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1422</v>
      </c>
      <c r="F116" s="52">
        <v>-17196.7</v>
      </c>
      <c r="G116" s="53" t="str">
        <f t="shared" si="19"/>
        <v/>
      </c>
      <c r="H116" s="52">
        <f t="shared" si="22"/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1351</v>
      </c>
      <c r="T116" s="52">
        <f>-F116/0.95</f>
        <v>18101.789473684214</v>
      </c>
      <c r="U116" s="55"/>
      <c r="V116" s="19"/>
      <c r="W116" s="19"/>
      <c r="X116" s="19"/>
      <c r="Y116" s="19"/>
      <c r="Z116" s="47">
        <f t="shared" si="23"/>
        <v>-17196.7</v>
      </c>
      <c r="AA116" s="21"/>
      <c r="AB116" s="47">
        <f t="shared" si="20"/>
        <v>17196.700000000004</v>
      </c>
      <c r="AC116" s="48">
        <f t="shared" si="21"/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1423</v>
      </c>
      <c r="F117" s="52">
        <v>-13562.95</v>
      </c>
      <c r="G117" s="53" t="str">
        <f t="shared" si="19"/>
        <v/>
      </c>
      <c r="H117" s="52">
        <f t="shared" si="22"/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1351</v>
      </c>
      <c r="T117" s="52">
        <f>-F117/0.95</f>
        <v>14276.789473684212</v>
      </c>
      <c r="U117" s="55"/>
      <c r="V117" s="19"/>
      <c r="W117" s="19"/>
      <c r="X117" s="19"/>
      <c r="Y117" s="19"/>
      <c r="Z117" s="47">
        <f t="shared" si="23"/>
        <v>-13562.95</v>
      </c>
      <c r="AA117" s="21"/>
      <c r="AB117" s="47">
        <f t="shared" si="20"/>
        <v>13562.95</v>
      </c>
      <c r="AC117" s="48">
        <f t="shared" si="21"/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1424</v>
      </c>
      <c r="F118" s="52">
        <v>-47569.99</v>
      </c>
      <c r="G118" s="53" t="str">
        <f t="shared" si="19"/>
        <v/>
      </c>
      <c r="H118" s="52">
        <f t="shared" si="22"/>
        <v>-2503.6836842105263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1348</v>
      </c>
      <c r="T118" s="52">
        <f>-F118/0.95</f>
        <v>50073.673684210524</v>
      </c>
      <c r="U118" s="55"/>
      <c r="V118" s="19"/>
      <c r="W118" s="19"/>
      <c r="X118" s="19"/>
      <c r="Y118" s="19"/>
      <c r="Z118" s="47">
        <f t="shared" si="23"/>
        <v>-47569.99</v>
      </c>
      <c r="AA118" s="21"/>
      <c r="AB118" s="47">
        <f t="shared" si="20"/>
        <v>47569.99</v>
      </c>
      <c r="AC118" s="48">
        <f t="shared" si="21"/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1425</v>
      </c>
      <c r="F119" s="52">
        <v>-2968.75</v>
      </c>
      <c r="G119" s="53" t="str">
        <f t="shared" si="19"/>
        <v/>
      </c>
      <c r="H119" s="52">
        <f t="shared" si="22"/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1348</v>
      </c>
      <c r="T119" s="52">
        <f>-F119/0.95</f>
        <v>3125</v>
      </c>
      <c r="U119" s="55"/>
      <c r="V119" s="19"/>
      <c r="W119" s="19"/>
      <c r="X119" s="19"/>
      <c r="Y119" s="19"/>
      <c r="Z119" s="47">
        <f t="shared" si="23"/>
        <v>-2968.75</v>
      </c>
      <c r="AA119" s="21"/>
      <c r="AB119" s="47">
        <f t="shared" si="20"/>
        <v>2968.75</v>
      </c>
      <c r="AC119" s="48">
        <f t="shared" si="21"/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1426</v>
      </c>
      <c r="F120" s="52">
        <v>-4800</v>
      </c>
      <c r="G120" s="53">
        <f t="shared" si="19"/>
        <v>514.28571428571422</v>
      </c>
      <c r="H120" s="52" t="str">
        <f t="shared" si="22"/>
        <v/>
      </c>
      <c r="I120" s="53"/>
      <c r="J120" s="52"/>
      <c r="K120" s="53"/>
      <c r="L120" s="52"/>
      <c r="M120" s="53"/>
      <c r="N120" s="52">
        <f>-F120/1.12</f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f t="shared" si="23"/>
        <v>-4800</v>
      </c>
      <c r="AA120" s="21"/>
      <c r="AB120" s="47">
        <f t="shared" si="20"/>
        <v>4800</v>
      </c>
      <c r="AC120" s="48">
        <f t="shared" si="21"/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1427</v>
      </c>
      <c r="F121" s="52">
        <v>-20000</v>
      </c>
      <c r="G121" s="53" t="str">
        <f t="shared" si="19"/>
        <v/>
      </c>
      <c r="H121" s="52">
        <f t="shared" si="22"/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f>-F121/0.9</f>
        <v>22222.222222222223</v>
      </c>
      <c r="S121" s="54"/>
      <c r="T121" s="52"/>
      <c r="U121" s="55"/>
      <c r="V121" s="19"/>
      <c r="W121" s="19"/>
      <c r="X121" s="19"/>
      <c r="Y121" s="19"/>
      <c r="Z121" s="47">
        <f t="shared" si="23"/>
        <v>-20000</v>
      </c>
      <c r="AA121" s="21"/>
      <c r="AB121" s="47">
        <f t="shared" si="20"/>
        <v>20000</v>
      </c>
      <c r="AC121" s="48">
        <f t="shared" si="21"/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1428</v>
      </c>
      <c r="F122" s="52">
        <v>-19749.75</v>
      </c>
      <c r="G122" s="53" t="str">
        <f t="shared" si="19"/>
        <v/>
      </c>
      <c r="H122" s="52" t="str">
        <f t="shared" si="22"/>
        <v/>
      </c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1371</v>
      </c>
      <c r="T122" s="52">
        <v>9932.7999999999993</v>
      </c>
      <c r="U122" s="55"/>
      <c r="V122" s="19"/>
      <c r="W122" s="19"/>
      <c r="X122" s="19"/>
      <c r="Y122" s="19"/>
      <c r="Z122" s="47">
        <f t="shared" si="23"/>
        <v>-19749.75</v>
      </c>
      <c r="AA122" s="21"/>
      <c r="AB122" s="47">
        <f t="shared" si="20"/>
        <v>19749.75</v>
      </c>
      <c r="AC122" s="48">
        <f t="shared" si="21"/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1429</v>
      </c>
      <c r="F123" s="52">
        <v>-29836.05</v>
      </c>
      <c r="G123" s="53" t="str">
        <f t="shared" si="19"/>
        <v/>
      </c>
      <c r="H123" s="52" t="str">
        <f t="shared" si="22"/>
        <v/>
      </c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169</v>
      </c>
      <c r="T123" s="52"/>
      <c r="U123" s="55">
        <v>-3500</v>
      </c>
      <c r="V123" s="19"/>
      <c r="W123" s="19"/>
      <c r="X123" s="19"/>
      <c r="Y123" s="19"/>
      <c r="Z123" s="47">
        <f t="shared" si="23"/>
        <v>-29836.05</v>
      </c>
      <c r="AA123" s="21"/>
      <c r="AB123" s="47">
        <f t="shared" si="20"/>
        <v>29836.049999999996</v>
      </c>
      <c r="AC123" s="48">
        <f t="shared" si="21"/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1430</v>
      </c>
      <c r="F124" s="52">
        <v>-3300</v>
      </c>
      <c r="G124" s="53">
        <f t="shared" si="19"/>
        <v>353.5714285714285</v>
      </c>
      <c r="H124" s="52" t="str">
        <f t="shared" si="22"/>
        <v/>
      </c>
      <c r="I124" s="53"/>
      <c r="J124" s="52"/>
      <c r="K124" s="53"/>
      <c r="L124" s="52"/>
      <c r="M124" s="53"/>
      <c r="N124" s="52">
        <f>-F124/1.12</f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f t="shared" si="23"/>
        <v>-3300</v>
      </c>
      <c r="AA124" s="21"/>
      <c r="AB124" s="47">
        <f t="shared" si="20"/>
        <v>3299.9999999999995</v>
      </c>
      <c r="AC124" s="48">
        <f t="shared" si="21"/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242</v>
      </c>
      <c r="F125" s="52">
        <v>-3000</v>
      </c>
      <c r="G125" s="53">
        <f t="shared" si="19"/>
        <v>321.42857142857133</v>
      </c>
      <c r="H125" s="52" t="str">
        <f t="shared" si="22"/>
        <v/>
      </c>
      <c r="I125" s="53"/>
      <c r="J125" s="52"/>
      <c r="K125" s="53"/>
      <c r="L125" s="52"/>
      <c r="M125" s="53"/>
      <c r="N125" s="52"/>
      <c r="O125" s="53"/>
      <c r="P125" s="52">
        <v>2678.571428571428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f t="shared" si="23"/>
        <v>-3000</v>
      </c>
      <c r="AA125" s="21"/>
      <c r="AB125" s="47">
        <f t="shared" si="20"/>
        <v>2999.9999999999991</v>
      </c>
      <c r="AC125" s="48">
        <f t="shared" si="21"/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242</v>
      </c>
      <c r="F126" s="52">
        <v>-3000</v>
      </c>
      <c r="G126" s="53">
        <f t="shared" si="19"/>
        <v>321.42857142857133</v>
      </c>
      <c r="H126" s="52" t="str">
        <f t="shared" si="22"/>
        <v/>
      </c>
      <c r="I126" s="53"/>
      <c r="J126" s="52"/>
      <c r="K126" s="53"/>
      <c r="L126" s="52"/>
      <c r="M126" s="53"/>
      <c r="N126" s="52"/>
      <c r="O126" s="53"/>
      <c r="P126" s="52">
        <v>2678.571428571428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f t="shared" si="23"/>
        <v>-3000</v>
      </c>
      <c r="AA126" s="21"/>
      <c r="AB126" s="47">
        <f t="shared" si="20"/>
        <v>2999.9999999999991</v>
      </c>
      <c r="AC126" s="48">
        <f t="shared" si="21"/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1374</v>
      </c>
      <c r="F127" s="52">
        <v>-11409.63</v>
      </c>
      <c r="G127" s="53" t="str">
        <f t="shared" si="19"/>
        <v/>
      </c>
      <c r="H127" s="52" t="str">
        <f t="shared" si="22"/>
        <v/>
      </c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213</v>
      </c>
      <c r="T127" s="52">
        <v>11409.63</v>
      </c>
      <c r="U127" s="55"/>
      <c r="V127" s="19"/>
      <c r="W127" s="19"/>
      <c r="X127" s="19"/>
      <c r="Y127" s="19"/>
      <c r="Z127" s="47">
        <f t="shared" si="23"/>
        <v>-11409.63</v>
      </c>
      <c r="AA127" s="21"/>
      <c r="AB127" s="47">
        <f t="shared" si="20"/>
        <v>11409.63</v>
      </c>
      <c r="AC127" s="48">
        <f t="shared" si="21"/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242</v>
      </c>
      <c r="F128" s="52">
        <v>-3000</v>
      </c>
      <c r="G128" s="53">
        <f t="shared" si="19"/>
        <v>321.42857142857133</v>
      </c>
      <c r="H128" s="52" t="str">
        <f t="shared" si="22"/>
        <v/>
      </c>
      <c r="I128" s="53"/>
      <c r="J128" s="52"/>
      <c r="K128" s="53"/>
      <c r="L128" s="52"/>
      <c r="M128" s="53"/>
      <c r="N128" s="52"/>
      <c r="O128" s="53"/>
      <c r="P128" s="52">
        <v>2678.571428571428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f t="shared" si="23"/>
        <v>-3000</v>
      </c>
      <c r="AA128" s="21"/>
      <c r="AB128" s="47">
        <f t="shared" si="20"/>
        <v>2999.9999999999991</v>
      </c>
      <c r="AC128" s="48">
        <f t="shared" si="21"/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242</v>
      </c>
      <c r="F129" s="52">
        <v>-3000</v>
      </c>
      <c r="G129" s="53">
        <f t="shared" si="19"/>
        <v>321.42857142857133</v>
      </c>
      <c r="H129" s="52" t="str">
        <f t="shared" si="22"/>
        <v/>
      </c>
      <c r="I129" s="53"/>
      <c r="J129" s="52"/>
      <c r="K129" s="53"/>
      <c r="L129" s="52"/>
      <c r="M129" s="53"/>
      <c r="N129" s="52"/>
      <c r="O129" s="53"/>
      <c r="P129" s="52">
        <v>2678.571428571428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f t="shared" si="23"/>
        <v>-3000</v>
      </c>
      <c r="AA129" s="21"/>
      <c r="AB129" s="47">
        <f t="shared" si="20"/>
        <v>2999.9999999999991</v>
      </c>
      <c r="AC129" s="48">
        <f t="shared" si="21"/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242</v>
      </c>
      <c r="F130" s="52">
        <v>-3000</v>
      </c>
      <c r="G130" s="53">
        <f t="shared" si="19"/>
        <v>321.42857142857133</v>
      </c>
      <c r="H130" s="52" t="str">
        <f t="shared" si="22"/>
        <v/>
      </c>
      <c r="I130" s="53"/>
      <c r="J130" s="52"/>
      <c r="K130" s="53"/>
      <c r="L130" s="52"/>
      <c r="M130" s="53"/>
      <c r="N130" s="52"/>
      <c r="O130" s="53"/>
      <c r="P130" s="52">
        <v>2678.571428571428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f t="shared" si="23"/>
        <v>-3000</v>
      </c>
      <c r="AA130" s="21"/>
      <c r="AB130" s="47">
        <f t="shared" si="20"/>
        <v>2999.9999999999991</v>
      </c>
      <c r="AC130" s="48">
        <f t="shared" si="21"/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242</v>
      </c>
      <c r="F131" s="52">
        <v>-3000</v>
      </c>
      <c r="G131" s="53">
        <f t="shared" si="19"/>
        <v>321.42857142857133</v>
      </c>
      <c r="H131" s="52" t="str">
        <f t="shared" si="22"/>
        <v/>
      </c>
      <c r="I131" s="53"/>
      <c r="J131" s="52"/>
      <c r="K131" s="53"/>
      <c r="L131" s="52"/>
      <c r="M131" s="53"/>
      <c r="N131" s="52"/>
      <c r="O131" s="53"/>
      <c r="P131" s="52">
        <v>2678.571428571428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f t="shared" si="23"/>
        <v>-3000</v>
      </c>
      <c r="AA131" s="21"/>
      <c r="AB131" s="47">
        <f t="shared" si="20"/>
        <v>2999.9999999999991</v>
      </c>
      <c r="AC131" s="48">
        <f t="shared" si="21"/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242</v>
      </c>
      <c r="F132" s="52">
        <v>-3000</v>
      </c>
      <c r="G132" s="53">
        <f t="shared" si="19"/>
        <v>321.42857142857133</v>
      </c>
      <c r="H132" s="52" t="str">
        <f t="shared" si="22"/>
        <v/>
      </c>
      <c r="I132" s="53"/>
      <c r="J132" s="52"/>
      <c r="K132" s="53"/>
      <c r="L132" s="52"/>
      <c r="M132" s="53"/>
      <c r="N132" s="52"/>
      <c r="O132" s="53"/>
      <c r="P132" s="52">
        <v>2678.571428571428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f t="shared" si="23"/>
        <v>-3000</v>
      </c>
      <c r="AA132" s="21"/>
      <c r="AB132" s="47">
        <f t="shared" si="20"/>
        <v>2999.9999999999991</v>
      </c>
      <c r="AC132" s="48">
        <f t="shared" si="21"/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1431</v>
      </c>
      <c r="F133" s="52">
        <v>-90570.27</v>
      </c>
      <c r="G133" s="53" t="str">
        <f t="shared" si="19"/>
        <v/>
      </c>
      <c r="H133" s="52">
        <f t="shared" si="22"/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1348</v>
      </c>
      <c r="T133" s="52">
        <f>-F133/0.95</f>
        <v>95337.126315789486</v>
      </c>
      <c r="U133" s="55"/>
      <c r="V133" s="19"/>
      <c r="W133" s="19"/>
      <c r="X133" s="19"/>
      <c r="Y133" s="19"/>
      <c r="Z133" s="47">
        <f t="shared" si="23"/>
        <v>-90570.27</v>
      </c>
      <c r="AA133" s="21"/>
      <c r="AB133" s="47">
        <f t="shared" si="20"/>
        <v>90570.270000000019</v>
      </c>
      <c r="AC133" s="48">
        <f t="shared" si="21"/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1432</v>
      </c>
      <c r="F134" s="52">
        <v>-7803.57</v>
      </c>
      <c r="G134" s="53" t="str">
        <f t="shared" si="19"/>
        <v/>
      </c>
      <c r="H134" s="52">
        <f t="shared" si="22"/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1348</v>
      </c>
      <c r="T134" s="52">
        <f>-F134/0.95</f>
        <v>8214.2842105263153</v>
      </c>
      <c r="U134" s="55"/>
      <c r="V134" s="19"/>
      <c r="W134" s="19"/>
      <c r="X134" s="19"/>
      <c r="Y134" s="19"/>
      <c r="Z134" s="47">
        <f t="shared" si="23"/>
        <v>-7803.57</v>
      </c>
      <c r="AA134" s="21"/>
      <c r="AB134" s="47">
        <f t="shared" si="20"/>
        <v>7803.57</v>
      </c>
      <c r="AC134" s="48">
        <f t="shared" si="21"/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1433</v>
      </c>
      <c r="F135" s="52">
        <v>-1880.02</v>
      </c>
      <c r="G135" s="53" t="str">
        <f t="shared" si="19"/>
        <v/>
      </c>
      <c r="H135" s="52" t="str">
        <f t="shared" si="22"/>
        <v/>
      </c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170</v>
      </c>
      <c r="T135" s="52">
        <v>1678.59</v>
      </c>
      <c r="U135" s="55"/>
      <c r="V135" s="19"/>
      <c r="W135" s="19"/>
      <c r="X135" s="19"/>
      <c r="Y135" s="19"/>
      <c r="Z135" s="47">
        <f t="shared" si="23"/>
        <v>-1880.02</v>
      </c>
      <c r="AA135" s="21"/>
      <c r="AB135" s="47">
        <f t="shared" si="20"/>
        <v>1678.59</v>
      </c>
      <c r="AC135" s="48">
        <f t="shared" si="21"/>
        <v>-201.43000000000006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1411</v>
      </c>
      <c r="F136" s="52">
        <v>-52919.232400000001</v>
      </c>
      <c r="G136" s="53">
        <f t="shared" si="19"/>
        <v>5669.9177571428572</v>
      </c>
      <c r="H136" s="52" t="str">
        <f t="shared" si="22"/>
        <v/>
      </c>
      <c r="I136" s="53"/>
      <c r="J136" s="52"/>
      <c r="K136" s="53"/>
      <c r="L136" s="52"/>
      <c r="M136" s="53"/>
      <c r="N136" s="52">
        <f>-F136/1.12</f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f t="shared" si="23"/>
        <v>-52919.232400000001</v>
      </c>
      <c r="AA136" s="21"/>
      <c r="AB136" s="47">
        <f t="shared" si="20"/>
        <v>52919.232400000001</v>
      </c>
      <c r="AC136" s="48">
        <f t="shared" si="21"/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1434</v>
      </c>
      <c r="F137" s="52">
        <v>-50934.080000000002</v>
      </c>
      <c r="G137" s="53" t="str">
        <f t="shared" si="19"/>
        <v/>
      </c>
      <c r="H137" s="52" t="str">
        <f t="shared" si="22"/>
        <v/>
      </c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160</v>
      </c>
      <c r="T137" s="52">
        <v>50934.080000000002</v>
      </c>
      <c r="U137" s="55"/>
      <c r="V137" s="19"/>
      <c r="W137" s="19"/>
      <c r="X137" s="19"/>
      <c r="Y137" s="19"/>
      <c r="Z137" s="47">
        <f t="shared" si="23"/>
        <v>-50934.080000000002</v>
      </c>
      <c r="AA137" s="21"/>
      <c r="AB137" s="47">
        <f t="shared" si="20"/>
        <v>50934.080000000002</v>
      </c>
      <c r="AC137" s="48">
        <f t="shared" si="21"/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1411</v>
      </c>
      <c r="F138" s="52">
        <v>-9320</v>
      </c>
      <c r="G138" s="53">
        <f t="shared" si="19"/>
        <v>998.57159999999999</v>
      </c>
      <c r="H138" s="52" t="str">
        <f t="shared" si="22"/>
        <v/>
      </c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f t="shared" si="23"/>
        <v>-9320</v>
      </c>
      <c r="AA138" s="21"/>
      <c r="AB138" s="47">
        <f t="shared" ref="AB138:AB169" si="24">SUM(G138:U138)</f>
        <v>9320.0015999999996</v>
      </c>
      <c r="AC138" s="48">
        <f t="shared" si="21"/>
        <v>1.5999999995983671E-3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1393</v>
      </c>
      <c r="F139" s="52">
        <v>-2000</v>
      </c>
      <c r="G139" s="53" t="str">
        <f t="shared" si="19"/>
        <v/>
      </c>
      <c r="H139" s="52" t="str">
        <f t="shared" si="22"/>
        <v/>
      </c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169</v>
      </c>
      <c r="T139" s="52">
        <f>-F139</f>
        <v>2000</v>
      </c>
      <c r="U139" s="55"/>
      <c r="V139" s="19"/>
      <c r="W139" s="19"/>
      <c r="X139" s="19"/>
      <c r="Y139" s="19"/>
      <c r="Z139" s="47">
        <f t="shared" si="23"/>
        <v>-2000</v>
      </c>
      <c r="AA139" s="21"/>
      <c r="AB139" s="47">
        <f t="shared" si="24"/>
        <v>2000</v>
      </c>
      <c r="AC139" s="48">
        <f t="shared" ref="AC139:AC170" si="25">Z139+AB139</f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1435</v>
      </c>
      <c r="F140" s="52">
        <v>-1875</v>
      </c>
      <c r="G140" s="53">
        <f t="shared" si="19"/>
        <v>200.89285714285711</v>
      </c>
      <c r="H140" s="52" t="str">
        <f t="shared" si="22"/>
        <v/>
      </c>
      <c r="I140" s="53"/>
      <c r="J140" s="52"/>
      <c r="K140" s="53"/>
      <c r="L140" s="52"/>
      <c r="M140" s="53"/>
      <c r="N140" s="52">
        <f>-F140/1.12</f>
        <v>1674.1071428571427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f t="shared" si="23"/>
        <v>-1875</v>
      </c>
      <c r="AA140" s="21"/>
      <c r="AB140" s="47">
        <f t="shared" si="24"/>
        <v>1874.9999999999998</v>
      </c>
      <c r="AC140" s="48">
        <f t="shared" si="25"/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1436</v>
      </c>
      <c r="F141" s="52">
        <v>-169845.93</v>
      </c>
      <c r="G141" s="53">
        <f t="shared" si="19"/>
        <v>19048.142399999997</v>
      </c>
      <c r="H141" s="52">
        <f t="shared" si="22"/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f t="shared" si="23"/>
        <v>-169845.93</v>
      </c>
      <c r="AA141" s="21"/>
      <c r="AB141" s="47">
        <f t="shared" si="24"/>
        <v>169845.93639999998</v>
      </c>
      <c r="AC141" s="48">
        <f t="shared" si="25"/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1437</v>
      </c>
      <c r="F142" s="81">
        <v>-41179.58</v>
      </c>
      <c r="G142" s="82">
        <f t="shared" si="19"/>
        <v>4492.3178181818184</v>
      </c>
      <c r="H142" s="88">
        <f>-Q142*0.02</f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f>-F142/1.1</f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f t="shared" si="23"/>
        <v>-41179.58</v>
      </c>
      <c r="AA142" s="21"/>
      <c r="AB142" s="47">
        <f t="shared" si="24"/>
        <v>41179.58</v>
      </c>
      <c r="AC142" s="48">
        <f t="shared" si="25"/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f t="shared" ref="F143:U143" si="26">SUM(F107:F142)</f>
        <v>-890429.6523999999</v>
      </c>
      <c r="G143" s="74">
        <f t="shared" si="26"/>
        <v>53560.270546753251</v>
      </c>
      <c r="H143" s="73">
        <f t="shared" si="26"/>
        <v>-14516.270968633706</v>
      </c>
      <c r="I143" s="74">
        <f t="shared" si="26"/>
        <v>0</v>
      </c>
      <c r="J143" s="73">
        <f t="shared" si="26"/>
        <v>2612.8000000000002</v>
      </c>
      <c r="K143" s="74">
        <f t="shared" si="26"/>
        <v>789.32000000000016</v>
      </c>
      <c r="L143" s="73">
        <f t="shared" si="26"/>
        <v>4080</v>
      </c>
      <c r="M143" s="74">
        <f t="shared" si="26"/>
        <v>35670.879999999997</v>
      </c>
      <c r="N143" s="73">
        <f t="shared" si="26"/>
        <v>70628.780357142867</v>
      </c>
      <c r="O143" s="74">
        <f t="shared" si="26"/>
        <v>317469.03999999998</v>
      </c>
      <c r="P143" s="73">
        <f t="shared" si="26"/>
        <v>18749.999999999996</v>
      </c>
      <c r="Q143" s="74">
        <f t="shared" si="26"/>
        <v>39487.767532467537</v>
      </c>
      <c r="R143" s="73">
        <f t="shared" si="26"/>
        <v>22222.222222222223</v>
      </c>
      <c r="S143" s="75">
        <f t="shared" si="26"/>
        <v>0</v>
      </c>
      <c r="T143" s="73">
        <f t="shared" si="26"/>
        <v>339055.49807758036</v>
      </c>
      <c r="U143" s="76">
        <f t="shared" si="26"/>
        <v>-3500</v>
      </c>
      <c r="V143" s="19"/>
      <c r="W143" s="19"/>
      <c r="X143" s="19"/>
      <c r="Y143" s="19"/>
      <c r="Z143" s="47">
        <f t="shared" ref="Z143:Z174" si="27">F143</f>
        <v>-890429.6523999999</v>
      </c>
      <c r="AA143" s="21"/>
      <c r="AB143" s="47">
        <f t="shared" si="24"/>
        <v>886310.30776753253</v>
      </c>
      <c r="AC143" s="48">
        <f t="shared" si="25"/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f t="shared" si="27"/>
        <v>0</v>
      </c>
      <c r="AA144" s="21"/>
      <c r="AB144" s="47">
        <f t="shared" si="24"/>
        <v>0</v>
      </c>
      <c r="AC144" s="48">
        <f t="shared" si="25"/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f t="shared" si="27"/>
        <v>0</v>
      </c>
      <c r="AA145" s="21"/>
      <c r="AB145" s="47">
        <f t="shared" si="24"/>
        <v>0</v>
      </c>
      <c r="AC145" s="48">
        <f t="shared" si="25"/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f t="shared" si="27"/>
        <v>0</v>
      </c>
      <c r="AA146" s="21"/>
      <c r="AB146" s="47">
        <f t="shared" si="24"/>
        <v>0</v>
      </c>
      <c r="AC146" s="48">
        <f t="shared" si="25"/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f t="shared" si="27"/>
        <v>0</v>
      </c>
      <c r="AA147" s="21"/>
      <c r="AB147" s="47">
        <f t="shared" si="24"/>
        <v>0</v>
      </c>
      <c r="AC147" s="48">
        <f t="shared" si="25"/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f t="shared" si="27"/>
        <v>0</v>
      </c>
      <c r="AA148" s="21"/>
      <c r="AB148" s="47">
        <f t="shared" si="24"/>
        <v>0</v>
      </c>
      <c r="AC148" s="48">
        <f t="shared" si="25"/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f t="shared" si="27"/>
        <v>0</v>
      </c>
      <c r="AA149" s="21"/>
      <c r="AB149" s="47">
        <f t="shared" si="24"/>
        <v>0</v>
      </c>
      <c r="AC149" s="48">
        <f t="shared" si="25"/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f t="shared" si="27"/>
        <v>0</v>
      </c>
      <c r="AA150" s="21"/>
      <c r="AB150" s="47">
        <f t="shared" si="24"/>
        <v>0</v>
      </c>
      <c r="AC150" s="48">
        <f t="shared" si="25"/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f t="shared" si="27"/>
        <v>0</v>
      </c>
      <c r="AA151" s="21"/>
      <c r="AB151" s="47">
        <f t="shared" si="24"/>
        <v>0</v>
      </c>
      <c r="AC151" s="48">
        <f t="shared" si="25"/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f t="shared" si="27"/>
        <v>0</v>
      </c>
      <c r="AA152" s="21"/>
      <c r="AB152" s="47">
        <f t="shared" si="24"/>
        <v>0</v>
      </c>
      <c r="AC152" s="48">
        <f t="shared" si="25"/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f t="shared" si="27"/>
        <v>0</v>
      </c>
      <c r="AA153" s="21"/>
      <c r="AB153" s="47">
        <f t="shared" si="24"/>
        <v>0</v>
      </c>
      <c r="AC153" s="48">
        <f t="shared" si="25"/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f t="shared" si="27"/>
        <v>0</v>
      </c>
      <c r="AA154" s="21"/>
      <c r="AB154" s="47">
        <f t="shared" si="24"/>
        <v>0</v>
      </c>
      <c r="AC154" s="48">
        <f t="shared" si="25"/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f t="shared" si="27"/>
        <v>0</v>
      </c>
      <c r="AA155" s="21"/>
      <c r="AB155" s="47">
        <f t="shared" si="24"/>
        <v>0</v>
      </c>
      <c r="AC155" s="48">
        <f t="shared" si="25"/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f t="shared" si="27"/>
        <v>0</v>
      </c>
      <c r="AA156" s="21"/>
      <c r="AB156" s="47">
        <f t="shared" si="24"/>
        <v>0</v>
      </c>
      <c r="AC156" s="48">
        <f t="shared" si="25"/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f t="shared" si="27"/>
        <v>0</v>
      </c>
      <c r="AA157" s="21"/>
      <c r="AB157" s="47">
        <f t="shared" si="24"/>
        <v>0</v>
      </c>
      <c r="AC157" s="48">
        <f t="shared" si="25"/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f t="shared" si="27"/>
        <v>0</v>
      </c>
      <c r="AA158" s="21"/>
      <c r="AB158" s="47">
        <f t="shared" si="24"/>
        <v>0</v>
      </c>
      <c r="AC158" s="48">
        <f t="shared" si="25"/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f t="shared" si="27"/>
        <v>0</v>
      </c>
      <c r="AA159" s="21"/>
      <c r="AB159" s="47">
        <f t="shared" si="24"/>
        <v>0</v>
      </c>
      <c r="AC159" s="48">
        <f t="shared" si="25"/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f t="shared" si="27"/>
        <v>0</v>
      </c>
      <c r="AA160" s="21"/>
      <c r="AB160" s="47">
        <f t="shared" si="24"/>
        <v>0</v>
      </c>
      <c r="AC160" s="48">
        <f t="shared" si="25"/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f t="shared" si="27"/>
        <v>0</v>
      </c>
      <c r="AA161" s="21"/>
      <c r="AB161" s="47">
        <f t="shared" si="24"/>
        <v>0</v>
      </c>
      <c r="AC161" s="48">
        <f t="shared" si="25"/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f t="shared" si="27"/>
        <v>0</v>
      </c>
      <c r="AA162" s="21"/>
      <c r="AB162" s="47">
        <f t="shared" si="24"/>
        <v>0</v>
      </c>
      <c r="AC162" s="48">
        <f t="shared" si="25"/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f t="shared" si="27"/>
        <v>0</v>
      </c>
      <c r="AA163" s="21"/>
      <c r="AB163" s="47">
        <f t="shared" si="24"/>
        <v>0</v>
      </c>
      <c r="AC163" s="48">
        <f t="shared" si="25"/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f t="shared" si="27"/>
        <v>0</v>
      </c>
      <c r="AA164" s="21"/>
      <c r="AB164" s="47">
        <f t="shared" si="24"/>
        <v>0</v>
      </c>
      <c r="AC164" s="48">
        <f t="shared" si="25"/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f t="shared" si="27"/>
        <v>0</v>
      </c>
      <c r="AA165" s="21"/>
      <c r="AB165" s="47">
        <f t="shared" si="24"/>
        <v>0</v>
      </c>
      <c r="AC165" s="48">
        <f t="shared" si="25"/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f t="shared" si="27"/>
        <v>0</v>
      </c>
      <c r="AA166" s="21"/>
      <c r="AB166" s="47">
        <f t="shared" si="24"/>
        <v>0</v>
      </c>
      <c r="AC166" s="48">
        <f t="shared" si="25"/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f t="shared" si="27"/>
        <v>0</v>
      </c>
      <c r="AA167" s="21"/>
      <c r="AB167" s="47">
        <f t="shared" si="24"/>
        <v>0</v>
      </c>
      <c r="AC167" s="48">
        <f t="shared" si="25"/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f t="shared" si="27"/>
        <v>0</v>
      </c>
      <c r="AA168" s="21"/>
      <c r="AB168" s="47">
        <f t="shared" si="24"/>
        <v>0</v>
      </c>
      <c r="AC168" s="48">
        <f t="shared" si="25"/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f t="shared" si="27"/>
        <v>0</v>
      </c>
      <c r="AA169" s="21"/>
      <c r="AB169" s="47">
        <f t="shared" si="24"/>
        <v>0</v>
      </c>
      <c r="AC169" s="48">
        <f t="shared" si="25"/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f t="shared" si="27"/>
        <v>0</v>
      </c>
      <c r="AA170" s="21"/>
      <c r="AB170" s="47">
        <f t="shared" ref="AB170:AB182" si="28">SUM(G170:U170)</f>
        <v>0</v>
      </c>
      <c r="AC170" s="48">
        <f t="shared" si="25"/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f t="shared" si="27"/>
        <v>0</v>
      </c>
      <c r="AA171" s="21"/>
      <c r="AB171" s="47">
        <f t="shared" si="28"/>
        <v>0</v>
      </c>
      <c r="AC171" s="48">
        <f t="shared" ref="AC171:AC202" si="29">Z171+AB171</f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f t="shared" si="27"/>
        <v>0</v>
      </c>
      <c r="AA172" s="21"/>
      <c r="AB172" s="47">
        <f t="shared" si="28"/>
        <v>0</v>
      </c>
      <c r="AC172" s="48">
        <f t="shared" si="29"/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f t="shared" si="27"/>
        <v>0</v>
      </c>
      <c r="AA173" s="21"/>
      <c r="AB173" s="47">
        <f t="shared" si="28"/>
        <v>0</v>
      </c>
      <c r="AC173" s="48">
        <f t="shared" si="29"/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f t="shared" si="27"/>
        <v>0</v>
      </c>
      <c r="AA174" s="21"/>
      <c r="AB174" s="47">
        <f t="shared" si="28"/>
        <v>0</v>
      </c>
      <c r="AC174" s="48">
        <f t="shared" si="29"/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f t="shared" ref="Z175:Z182" si="30">F175</f>
        <v>0</v>
      </c>
      <c r="AA175" s="21"/>
      <c r="AB175" s="47">
        <f t="shared" si="28"/>
        <v>0</v>
      </c>
      <c r="AC175" s="48">
        <f t="shared" si="29"/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f t="shared" si="30"/>
        <v>0</v>
      </c>
      <c r="AA176" s="21"/>
      <c r="AB176" s="47">
        <f t="shared" si="28"/>
        <v>0</v>
      </c>
      <c r="AC176" s="48">
        <f t="shared" si="29"/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f t="shared" si="30"/>
        <v>0</v>
      </c>
      <c r="AA177" s="21"/>
      <c r="AB177" s="47">
        <f t="shared" si="28"/>
        <v>0</v>
      </c>
      <c r="AC177" s="48">
        <f t="shared" si="29"/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f t="shared" si="30"/>
        <v>0</v>
      </c>
      <c r="AA178" s="21"/>
      <c r="AB178" s="47">
        <f t="shared" si="28"/>
        <v>0</v>
      </c>
      <c r="AC178" s="48">
        <f t="shared" si="29"/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f t="shared" si="30"/>
        <v>0</v>
      </c>
      <c r="AA179" s="21"/>
      <c r="AB179" s="47">
        <f t="shared" si="28"/>
        <v>0</v>
      </c>
      <c r="AC179" s="48">
        <f t="shared" si="29"/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f t="shared" si="30"/>
        <v>0</v>
      </c>
      <c r="AA180" s="21"/>
      <c r="AB180" s="47">
        <f t="shared" si="28"/>
        <v>0</v>
      </c>
      <c r="AC180" s="48">
        <f t="shared" si="29"/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f t="shared" si="30"/>
        <v>0</v>
      </c>
      <c r="AA181" s="21"/>
      <c r="AB181" s="47">
        <f t="shared" si="28"/>
        <v>0</v>
      </c>
      <c r="AC181" s="48">
        <f t="shared" si="29"/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f t="shared" si="30"/>
        <v>0</v>
      </c>
      <c r="AA182" s="21"/>
      <c r="AB182" s="47">
        <f t="shared" si="28"/>
        <v>0</v>
      </c>
      <c r="AC182" s="48">
        <f t="shared" si="29"/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B000000}"/>
  <mergeCells count="6">
    <mergeCell ref="E7:F7"/>
    <mergeCell ref="E13:E14"/>
    <mergeCell ref="C3:U3"/>
    <mergeCell ref="C14:D14"/>
    <mergeCell ref="C13:D13"/>
    <mergeCell ref="E8:R8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82" t="s">
        <v>90</v>
      </c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tr">
        <f>GJ!E4</f>
        <v>Global City Smiles Dental and Medical Wellness Inc.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7"/>
      <c r="V4" s="578" t="s">
        <v>2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3</v>
      </c>
      <c r="D5" s="276"/>
      <c r="E5" s="276" t="str">
        <f>GJ!E5</f>
        <v>Unit 1501 15th Floor MDI Corporate Center 39th St. Cor 10th Ave. Fort Bonifacio Taguig City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60"/>
      <c r="V5" s="579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4</v>
      </c>
      <c r="D6" s="276"/>
      <c r="E6" s="276" t="str">
        <f>GJ!E6</f>
        <v>613-594-172-000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60"/>
      <c r="V6" s="579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5</v>
      </c>
      <c r="D7" s="276"/>
      <c r="E7" s="276" t="str">
        <f>GJ!E7</f>
        <v>044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61"/>
      <c r="V7" s="580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75" t="s">
        <v>6</v>
      </c>
      <c r="D9" s="581"/>
      <c r="E9" s="573" t="s">
        <v>91</v>
      </c>
      <c r="F9" s="575" t="s">
        <v>92</v>
      </c>
      <c r="G9" s="573" t="s">
        <v>9</v>
      </c>
      <c r="H9" s="573" t="s">
        <v>10</v>
      </c>
      <c r="I9" s="328" t="s">
        <v>11</v>
      </c>
      <c r="J9" s="573" t="s">
        <v>12</v>
      </c>
      <c r="K9" s="573" t="s">
        <v>13</v>
      </c>
      <c r="L9" s="328" t="s">
        <v>14</v>
      </c>
      <c r="M9" s="328" t="s">
        <v>14</v>
      </c>
      <c r="N9" s="576" t="s">
        <v>93</v>
      </c>
      <c r="O9" s="576" t="s">
        <v>93</v>
      </c>
      <c r="P9" s="95"/>
      <c r="Q9" s="95"/>
      <c r="R9" s="95"/>
      <c r="S9" s="95"/>
      <c r="T9" s="95"/>
      <c r="U9" s="295" t="s">
        <v>94</v>
      </c>
      <c r="V9" s="289" t="s">
        <v>16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74">
        <v>2026</v>
      </c>
      <c r="D10" s="552"/>
      <c r="E10" s="557"/>
      <c r="F10" s="557"/>
      <c r="G10" s="557"/>
      <c r="H10" s="557"/>
      <c r="I10" s="282" t="s">
        <v>95</v>
      </c>
      <c r="J10" s="557"/>
      <c r="K10" s="557"/>
      <c r="L10" s="239" t="s">
        <v>96</v>
      </c>
      <c r="M10" s="239" t="s">
        <v>96</v>
      </c>
      <c r="N10" s="557"/>
      <c r="O10" s="557"/>
      <c r="P10" s="95"/>
      <c r="Q10" s="95"/>
      <c r="R10" s="95"/>
      <c r="S10" s="95"/>
      <c r="T10" s="95"/>
      <c r="U10" s="295" t="s">
        <v>19</v>
      </c>
      <c r="V10" s="289" t="s">
        <v>19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20</v>
      </c>
      <c r="D11" s="100" t="s">
        <v>666</v>
      </c>
      <c r="E11" s="101"/>
      <c r="F11" s="102" t="s">
        <v>97</v>
      </c>
      <c r="G11" s="101" t="s">
        <v>98</v>
      </c>
      <c r="H11" s="101" t="s">
        <v>99</v>
      </c>
      <c r="I11" s="103">
        <v>1819</v>
      </c>
      <c r="J11" s="104">
        <v>2700</v>
      </c>
      <c r="K11" s="104"/>
      <c r="L11" s="286">
        <f t="shared" ref="L11:L42" si="0">M11</f>
        <v>289.28571389999996</v>
      </c>
      <c r="M11" s="286">
        <f t="shared" ref="M11:M42" si="1">IF(J11-K11=0, 0, (J11-K11)*0.107142857)</f>
        <v>289.28571389999996</v>
      </c>
      <c r="N11" s="286">
        <f t="shared" ref="N11:N42" si="2">O11</f>
        <v>2410.7142861000002</v>
      </c>
      <c r="O11" s="286">
        <f t="shared" ref="O11:O42" si="3">J11-K11-M11</f>
        <v>2410.7142861000002</v>
      </c>
      <c r="P11" s="95"/>
      <c r="Q11" s="95"/>
      <c r="R11" s="95"/>
      <c r="S11" s="95"/>
      <c r="T11" s="95"/>
      <c r="U11" s="296" t="s">
        <v>100</v>
      </c>
      <c r="V11" s="299" t="s">
        <v>1438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102</v>
      </c>
      <c r="G12" s="101" t="s">
        <v>98</v>
      </c>
      <c r="H12" s="101" t="s">
        <v>99</v>
      </c>
      <c r="I12" s="103">
        <v>1820</v>
      </c>
      <c r="J12" s="104">
        <v>5360</v>
      </c>
      <c r="K12" s="104"/>
      <c r="L12" s="286">
        <f t="shared" si="0"/>
        <v>574.28571351999994</v>
      </c>
      <c r="M12" s="286">
        <f t="shared" si="1"/>
        <v>574.28571351999994</v>
      </c>
      <c r="N12" s="286">
        <f t="shared" si="2"/>
        <v>4785.7142864799998</v>
      </c>
      <c r="O12" s="286">
        <f t="shared" si="3"/>
        <v>4785.7142864799998</v>
      </c>
      <c r="P12" s="95"/>
      <c r="Q12" s="95"/>
      <c r="R12" s="95"/>
      <c r="S12" s="95"/>
      <c r="T12" s="95"/>
      <c r="U12" s="297" t="s">
        <v>1439</v>
      </c>
      <c r="V12" s="300" t="s">
        <v>1440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105</v>
      </c>
      <c r="G13" s="101" t="s">
        <v>98</v>
      </c>
      <c r="H13" s="101" t="s">
        <v>99</v>
      </c>
      <c r="I13" s="103">
        <v>1821</v>
      </c>
      <c r="J13" s="104">
        <v>2100</v>
      </c>
      <c r="K13" s="104"/>
      <c r="L13" s="286">
        <f t="shared" si="0"/>
        <v>224.99999969999999</v>
      </c>
      <c r="M13" s="286">
        <f t="shared" si="1"/>
        <v>224.99999969999999</v>
      </c>
      <c r="N13" s="286">
        <f t="shared" si="2"/>
        <v>1875.0000003</v>
      </c>
      <c r="O13" s="286">
        <f t="shared" si="3"/>
        <v>1875.0000003</v>
      </c>
      <c r="P13" s="95"/>
      <c r="Q13" s="95"/>
      <c r="R13" s="95"/>
      <c r="S13" s="95"/>
      <c r="T13" s="95"/>
      <c r="U13" s="297" t="s">
        <v>103</v>
      </c>
      <c r="V13" s="300" t="s">
        <v>1441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667</v>
      </c>
      <c r="G14" s="101" t="s">
        <v>98</v>
      </c>
      <c r="H14" s="101" t="s">
        <v>99</v>
      </c>
      <c r="I14" s="103">
        <v>1822</v>
      </c>
      <c r="J14" s="104">
        <v>1100</v>
      </c>
      <c r="K14" s="104"/>
      <c r="L14" s="286">
        <f t="shared" si="0"/>
        <v>117.8571427</v>
      </c>
      <c r="M14" s="286">
        <f t="shared" si="1"/>
        <v>117.8571427</v>
      </c>
      <c r="N14" s="286">
        <f t="shared" si="2"/>
        <v>982.14285730000006</v>
      </c>
      <c r="O14" s="286">
        <f t="shared" si="3"/>
        <v>982.14285730000006</v>
      </c>
      <c r="P14" s="95"/>
      <c r="Q14" s="95"/>
      <c r="R14" s="95"/>
      <c r="S14" s="95"/>
      <c r="T14" s="95"/>
      <c r="U14" s="297" t="s">
        <v>106</v>
      </c>
      <c r="V14" s="300" t="s">
        <v>1442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668</v>
      </c>
      <c r="G15" s="101" t="s">
        <v>98</v>
      </c>
      <c r="H15" s="101" t="s">
        <v>99</v>
      </c>
      <c r="I15" s="103">
        <v>1823</v>
      </c>
      <c r="J15" s="104">
        <v>2700</v>
      </c>
      <c r="K15" s="104">
        <v>500</v>
      </c>
      <c r="L15" s="286">
        <f t="shared" si="0"/>
        <v>235.71428539999999</v>
      </c>
      <c r="M15" s="286">
        <f t="shared" si="1"/>
        <v>235.71428539999999</v>
      </c>
      <c r="N15" s="286">
        <f t="shared" si="2"/>
        <v>1964.2857146000001</v>
      </c>
      <c r="O15" s="286">
        <f t="shared" si="3"/>
        <v>1964.2857146000001</v>
      </c>
      <c r="P15" s="95"/>
      <c r="Q15" s="95"/>
      <c r="R15" s="95"/>
      <c r="S15" s="95"/>
      <c r="T15" s="95"/>
      <c r="U15" s="297" t="s">
        <v>108</v>
      </c>
      <c r="V15" s="300" t="s">
        <v>1443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669</v>
      </c>
      <c r="E16" s="104"/>
      <c r="F16" s="102" t="s">
        <v>670</v>
      </c>
      <c r="G16" s="101" t="s">
        <v>98</v>
      </c>
      <c r="H16" s="101" t="s">
        <v>99</v>
      </c>
      <c r="I16" s="103">
        <v>1824</v>
      </c>
      <c r="J16" s="104">
        <v>2200</v>
      </c>
      <c r="K16" s="104"/>
      <c r="L16" s="286">
        <f t="shared" si="0"/>
        <v>235.71428539999999</v>
      </c>
      <c r="M16" s="286">
        <f t="shared" si="1"/>
        <v>235.71428539999999</v>
      </c>
      <c r="N16" s="286">
        <f t="shared" si="2"/>
        <v>1964.2857146000001</v>
      </c>
      <c r="O16" s="286">
        <f t="shared" si="3"/>
        <v>1964.2857146000001</v>
      </c>
      <c r="P16" s="95"/>
      <c r="Q16" s="95"/>
      <c r="R16" s="95"/>
      <c r="S16" s="95"/>
      <c r="T16" s="95"/>
      <c r="U16" s="297" t="s">
        <v>110</v>
      </c>
      <c r="V16" s="300" t="s">
        <v>1444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671</v>
      </c>
      <c r="G17" s="101" t="s">
        <v>98</v>
      </c>
      <c r="H17" s="101" t="s">
        <v>99</v>
      </c>
      <c r="I17" s="103">
        <v>1825</v>
      </c>
      <c r="J17" s="104">
        <v>500</v>
      </c>
      <c r="K17" s="104"/>
      <c r="L17" s="286">
        <f t="shared" si="0"/>
        <v>53.571428499999996</v>
      </c>
      <c r="M17" s="286">
        <f t="shared" si="1"/>
        <v>53.571428499999996</v>
      </c>
      <c r="N17" s="286">
        <f t="shared" si="2"/>
        <v>446.42857149999998</v>
      </c>
      <c r="O17" s="286">
        <f t="shared" si="3"/>
        <v>446.42857149999998</v>
      </c>
      <c r="P17" s="95"/>
      <c r="Q17" s="95"/>
      <c r="R17" s="95"/>
      <c r="S17" s="95"/>
      <c r="T17" s="95"/>
      <c r="U17" s="297" t="s">
        <v>113</v>
      </c>
      <c r="V17" s="300" t="s">
        <v>1445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112</v>
      </c>
      <c r="G18" s="101" t="s">
        <v>98</v>
      </c>
      <c r="H18" s="101" t="s">
        <v>99</v>
      </c>
      <c r="I18" s="103">
        <v>1826</v>
      </c>
      <c r="J18" s="104">
        <v>1928.57</v>
      </c>
      <c r="K18" s="104">
        <v>1928.57</v>
      </c>
      <c r="L18" s="286">
        <f t="shared" si="0"/>
        <v>0</v>
      </c>
      <c r="M18" s="286">
        <f t="shared" si="1"/>
        <v>0</v>
      </c>
      <c r="N18" s="286">
        <f t="shared" si="2"/>
        <v>0</v>
      </c>
      <c r="O18" s="286">
        <f t="shared" si="3"/>
        <v>0</v>
      </c>
      <c r="P18" s="95"/>
      <c r="Q18" s="95"/>
      <c r="R18" s="95"/>
      <c r="S18" s="95"/>
      <c r="T18" s="95"/>
      <c r="U18" s="297" t="s">
        <v>116</v>
      </c>
      <c r="V18" s="300" t="s">
        <v>1446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672</v>
      </c>
      <c r="G19" s="101" t="s">
        <v>98</v>
      </c>
      <c r="H19" s="101" t="s">
        <v>99</v>
      </c>
      <c r="I19" s="103">
        <v>1827</v>
      </c>
      <c r="J19" s="104">
        <v>2700</v>
      </c>
      <c r="K19" s="104"/>
      <c r="L19" s="286">
        <f t="shared" si="0"/>
        <v>289.28571389999996</v>
      </c>
      <c r="M19" s="286">
        <f t="shared" si="1"/>
        <v>289.28571389999996</v>
      </c>
      <c r="N19" s="286">
        <f t="shared" si="2"/>
        <v>2410.7142861000002</v>
      </c>
      <c r="O19" s="286">
        <f t="shared" si="3"/>
        <v>2410.7142861000002</v>
      </c>
      <c r="P19" s="95"/>
      <c r="Q19" s="95"/>
      <c r="R19" s="95"/>
      <c r="S19" s="95"/>
      <c r="T19" s="95"/>
      <c r="U19" s="297" t="s">
        <v>1447</v>
      </c>
      <c r="V19" s="300" t="s">
        <v>1448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673</v>
      </c>
      <c r="G20" s="101" t="s">
        <v>98</v>
      </c>
      <c r="H20" s="101" t="s">
        <v>99</v>
      </c>
      <c r="I20" s="103">
        <v>1828</v>
      </c>
      <c r="J20" s="104">
        <v>5000</v>
      </c>
      <c r="K20" s="104"/>
      <c r="L20" s="286">
        <f t="shared" si="0"/>
        <v>535.71428500000002</v>
      </c>
      <c r="M20" s="286">
        <f t="shared" si="1"/>
        <v>535.71428500000002</v>
      </c>
      <c r="N20" s="286">
        <f t="shared" si="2"/>
        <v>4464.285715</v>
      </c>
      <c r="O20" s="286">
        <f t="shared" si="3"/>
        <v>4464.285715</v>
      </c>
      <c r="P20" s="95"/>
      <c r="Q20" s="95"/>
      <c r="R20" s="95"/>
      <c r="S20" s="95"/>
      <c r="T20" s="95"/>
      <c r="U20" s="297" t="s">
        <v>1449</v>
      </c>
      <c r="V20" s="300" t="s">
        <v>1450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674</v>
      </c>
      <c r="G21" s="101" t="s">
        <v>98</v>
      </c>
      <c r="H21" s="101" t="s">
        <v>99</v>
      </c>
      <c r="I21" s="103">
        <v>1829</v>
      </c>
      <c r="J21" s="104">
        <v>6700</v>
      </c>
      <c r="K21" s="104"/>
      <c r="L21" s="286">
        <f t="shared" si="0"/>
        <v>717.85714189999999</v>
      </c>
      <c r="M21" s="286">
        <f t="shared" si="1"/>
        <v>717.85714189999999</v>
      </c>
      <c r="N21" s="286">
        <f t="shared" si="2"/>
        <v>5982.1428581</v>
      </c>
      <c r="O21" s="286">
        <f t="shared" si="3"/>
        <v>5982.1428581</v>
      </c>
      <c r="P21" s="95"/>
      <c r="Q21" s="95"/>
      <c r="R21" s="95"/>
      <c r="S21" s="95"/>
      <c r="T21" s="95"/>
      <c r="U21" s="297" t="s">
        <v>1451</v>
      </c>
      <c r="V21" s="300" t="s">
        <v>1452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675</v>
      </c>
      <c r="E22" s="104"/>
      <c r="F22" s="102" t="s">
        <v>676</v>
      </c>
      <c r="G22" s="101" t="s">
        <v>98</v>
      </c>
      <c r="H22" s="101" t="s">
        <v>99</v>
      </c>
      <c r="I22" s="103">
        <v>1830</v>
      </c>
      <c r="J22" s="104">
        <v>4500</v>
      </c>
      <c r="K22" s="104"/>
      <c r="L22" s="286">
        <f t="shared" si="0"/>
        <v>482.14285649999999</v>
      </c>
      <c r="M22" s="286">
        <f t="shared" si="1"/>
        <v>482.14285649999999</v>
      </c>
      <c r="N22" s="286">
        <f t="shared" si="2"/>
        <v>4017.8571434999999</v>
      </c>
      <c r="O22" s="286">
        <f t="shared" si="3"/>
        <v>4017.8571434999999</v>
      </c>
      <c r="P22" s="95"/>
      <c r="Q22" s="95"/>
      <c r="R22" s="95"/>
      <c r="S22" s="95"/>
      <c r="T22" s="95"/>
      <c r="U22" s="297" t="s">
        <v>1453</v>
      </c>
      <c r="V22" s="300" t="s">
        <v>1454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115</v>
      </c>
      <c r="G23" s="101" t="s">
        <v>98</v>
      </c>
      <c r="H23" s="101" t="s">
        <v>99</v>
      </c>
      <c r="I23" s="103">
        <v>1831</v>
      </c>
      <c r="J23" s="104">
        <v>1080</v>
      </c>
      <c r="K23" s="104"/>
      <c r="L23" s="286">
        <f t="shared" si="0"/>
        <v>115.71428555999999</v>
      </c>
      <c r="M23" s="286">
        <f t="shared" si="1"/>
        <v>115.71428555999999</v>
      </c>
      <c r="N23" s="286">
        <f t="shared" si="2"/>
        <v>964.28571443999999</v>
      </c>
      <c r="O23" s="286">
        <f t="shared" si="3"/>
        <v>964.28571443999999</v>
      </c>
      <c r="P23" s="95"/>
      <c r="Q23" s="95"/>
      <c r="R23" s="95"/>
      <c r="S23" s="95"/>
      <c r="T23" s="95"/>
      <c r="U23" s="297" t="s">
        <v>1455</v>
      </c>
      <c r="V23" s="300" t="s">
        <v>1456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677</v>
      </c>
      <c r="G24" s="101" t="s">
        <v>98</v>
      </c>
      <c r="H24" s="101" t="s">
        <v>99</v>
      </c>
      <c r="I24" s="103">
        <v>1832</v>
      </c>
      <c r="J24" s="104">
        <v>2700</v>
      </c>
      <c r="K24" s="104"/>
      <c r="L24" s="286">
        <f t="shared" si="0"/>
        <v>289.28571389999996</v>
      </c>
      <c r="M24" s="286">
        <f t="shared" si="1"/>
        <v>289.28571389999996</v>
      </c>
      <c r="N24" s="286">
        <f t="shared" si="2"/>
        <v>2410.7142861000002</v>
      </c>
      <c r="O24" s="286">
        <f t="shared" si="3"/>
        <v>2410.7142861000002</v>
      </c>
      <c r="P24" s="95"/>
      <c r="Q24" s="95"/>
      <c r="R24" s="95"/>
      <c r="S24" s="95"/>
      <c r="T24" s="95"/>
      <c r="U24" s="297" t="s">
        <v>1457</v>
      </c>
      <c r="V24" s="300" t="s">
        <v>1458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678</v>
      </c>
      <c r="G25" s="101" t="s">
        <v>98</v>
      </c>
      <c r="H25" s="101" t="s">
        <v>99</v>
      </c>
      <c r="I25" s="103">
        <v>1833</v>
      </c>
      <c r="J25" s="104">
        <v>3214.29</v>
      </c>
      <c r="K25" s="104">
        <v>3214.29</v>
      </c>
      <c r="L25" s="286">
        <f t="shared" si="0"/>
        <v>0</v>
      </c>
      <c r="M25" s="286">
        <f t="shared" si="1"/>
        <v>0</v>
      </c>
      <c r="N25" s="286">
        <f t="shared" si="2"/>
        <v>0</v>
      </c>
      <c r="O25" s="286">
        <f t="shared" si="3"/>
        <v>0</v>
      </c>
      <c r="P25" s="95"/>
      <c r="Q25" s="95"/>
      <c r="R25" s="95"/>
      <c r="S25" s="95"/>
      <c r="T25" s="95"/>
      <c r="U25" s="297" t="s">
        <v>1459</v>
      </c>
      <c r="V25" s="300" t="s">
        <v>1460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679</v>
      </c>
      <c r="G26" s="101" t="s">
        <v>98</v>
      </c>
      <c r="H26" s="101" t="s">
        <v>99</v>
      </c>
      <c r="I26" s="103">
        <v>1834</v>
      </c>
      <c r="J26" s="104">
        <v>785.71</v>
      </c>
      <c r="K26" s="104">
        <v>785.71</v>
      </c>
      <c r="L26" s="286">
        <f t="shared" si="0"/>
        <v>0</v>
      </c>
      <c r="M26" s="286">
        <f t="shared" si="1"/>
        <v>0</v>
      </c>
      <c r="N26" s="286">
        <f t="shared" si="2"/>
        <v>0</v>
      </c>
      <c r="O26" s="286">
        <f t="shared" si="3"/>
        <v>0</v>
      </c>
      <c r="P26" s="95"/>
      <c r="Q26" s="95"/>
      <c r="R26" s="95"/>
      <c r="S26" s="95"/>
      <c r="T26" s="95"/>
      <c r="U26" s="297" t="s">
        <v>1461</v>
      </c>
      <c r="V26" s="300" t="s">
        <v>1462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680</v>
      </c>
      <c r="E27" s="104"/>
      <c r="F27" s="102" t="s">
        <v>681</v>
      </c>
      <c r="G27" s="101" t="s">
        <v>98</v>
      </c>
      <c r="H27" s="101" t="s">
        <v>99</v>
      </c>
      <c r="I27" s="103">
        <v>1835</v>
      </c>
      <c r="J27" s="104">
        <v>6000</v>
      </c>
      <c r="K27" s="104"/>
      <c r="L27" s="286">
        <f t="shared" si="0"/>
        <v>642.85714199999995</v>
      </c>
      <c r="M27" s="286">
        <f t="shared" si="1"/>
        <v>642.85714199999995</v>
      </c>
      <c r="N27" s="286">
        <f t="shared" si="2"/>
        <v>5357.1428580000002</v>
      </c>
      <c r="O27" s="286">
        <f t="shared" si="3"/>
        <v>5357.1428580000002</v>
      </c>
      <c r="P27" s="95"/>
      <c r="Q27" s="95"/>
      <c r="R27" s="95"/>
      <c r="S27" s="95"/>
      <c r="T27" s="95"/>
      <c r="U27" s="297" t="s">
        <v>1463</v>
      </c>
      <c r="V27" s="300" t="s">
        <v>1464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682</v>
      </c>
      <c r="G28" s="101" t="s">
        <v>98</v>
      </c>
      <c r="H28" s="101" t="s">
        <v>99</v>
      </c>
      <c r="I28" s="103">
        <v>1836</v>
      </c>
      <c r="J28" s="104">
        <v>4600</v>
      </c>
      <c r="K28" s="104"/>
      <c r="L28" s="286">
        <f t="shared" si="0"/>
        <v>492.8571422</v>
      </c>
      <c r="M28" s="286">
        <f t="shared" si="1"/>
        <v>492.8571422</v>
      </c>
      <c r="N28" s="286">
        <f t="shared" si="2"/>
        <v>4107.1428577999995</v>
      </c>
      <c r="O28" s="286">
        <f t="shared" si="3"/>
        <v>4107.1428577999995</v>
      </c>
      <c r="P28" s="95"/>
      <c r="Q28" s="95"/>
      <c r="R28" s="95"/>
      <c r="S28" s="95"/>
      <c r="T28" s="95"/>
      <c r="U28" s="297" t="s">
        <v>1465</v>
      </c>
      <c r="V28" s="300" t="s">
        <v>1466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683</v>
      </c>
      <c r="G29" s="101" t="s">
        <v>98</v>
      </c>
      <c r="H29" s="101" t="s">
        <v>99</v>
      </c>
      <c r="I29" s="103">
        <v>1837</v>
      </c>
      <c r="J29" s="104">
        <v>4300</v>
      </c>
      <c r="K29" s="104"/>
      <c r="L29" s="286">
        <f t="shared" si="0"/>
        <v>460.71428509999998</v>
      </c>
      <c r="M29" s="286">
        <f t="shared" si="1"/>
        <v>460.71428509999998</v>
      </c>
      <c r="N29" s="286">
        <f t="shared" si="2"/>
        <v>3839.2857149000001</v>
      </c>
      <c r="O29" s="286">
        <f t="shared" si="3"/>
        <v>3839.2857149000001</v>
      </c>
      <c r="P29" s="95"/>
      <c r="Q29" s="95"/>
      <c r="R29" s="95"/>
      <c r="S29" s="95"/>
      <c r="T29" s="95"/>
      <c r="U29" s="297" t="s">
        <v>1467</v>
      </c>
      <c r="V29" s="300" t="s">
        <v>1468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684</v>
      </c>
      <c r="E30" s="104"/>
      <c r="F30" s="102" t="s">
        <v>685</v>
      </c>
      <c r="G30" s="101" t="s">
        <v>98</v>
      </c>
      <c r="H30" s="101" t="s">
        <v>99</v>
      </c>
      <c r="I30" s="103">
        <v>1838</v>
      </c>
      <c r="J30" s="104">
        <v>1000</v>
      </c>
      <c r="K30" s="104"/>
      <c r="L30" s="286">
        <f t="shared" si="0"/>
        <v>107.14285699999999</v>
      </c>
      <c r="M30" s="286">
        <f t="shared" si="1"/>
        <v>107.14285699999999</v>
      </c>
      <c r="N30" s="286">
        <f t="shared" si="2"/>
        <v>892.85714299999995</v>
      </c>
      <c r="O30" s="286">
        <f t="shared" si="3"/>
        <v>892.85714299999995</v>
      </c>
      <c r="P30" s="95"/>
      <c r="Q30" s="95"/>
      <c r="R30" s="95"/>
      <c r="S30" s="95"/>
      <c r="T30" s="95"/>
      <c r="U30" s="297" t="s">
        <v>1469</v>
      </c>
      <c r="V30" s="300" t="s">
        <v>1470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686</v>
      </c>
      <c r="G31" s="101" t="s">
        <v>98</v>
      </c>
      <c r="H31" s="101" t="s">
        <v>99</v>
      </c>
      <c r="I31" s="103">
        <v>1839</v>
      </c>
      <c r="J31" s="104">
        <v>4200</v>
      </c>
      <c r="K31" s="104"/>
      <c r="L31" s="286">
        <f t="shared" si="0"/>
        <v>449.99999939999998</v>
      </c>
      <c r="M31" s="286">
        <f t="shared" si="1"/>
        <v>449.99999939999998</v>
      </c>
      <c r="N31" s="286">
        <f t="shared" si="2"/>
        <v>3750.0000006</v>
      </c>
      <c r="O31" s="286">
        <f t="shared" si="3"/>
        <v>3750.0000006</v>
      </c>
      <c r="P31" s="95"/>
      <c r="Q31" s="95"/>
      <c r="R31" s="95"/>
      <c r="S31" s="95"/>
      <c r="T31" s="95"/>
      <c r="U31" s="297" t="s">
        <v>1471</v>
      </c>
      <c r="V31" s="300" t="s">
        <v>1472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687</v>
      </c>
      <c r="G32" s="101" t="s">
        <v>98</v>
      </c>
      <c r="H32" s="101" t="s">
        <v>99</v>
      </c>
      <c r="I32" s="103">
        <v>1840</v>
      </c>
      <c r="J32" s="104">
        <v>4300</v>
      </c>
      <c r="K32" s="104"/>
      <c r="L32" s="286">
        <f t="shared" si="0"/>
        <v>460.71428509999998</v>
      </c>
      <c r="M32" s="286">
        <f t="shared" si="1"/>
        <v>460.71428509999998</v>
      </c>
      <c r="N32" s="286">
        <f t="shared" si="2"/>
        <v>3839.2857149000001</v>
      </c>
      <c r="O32" s="286">
        <f t="shared" si="3"/>
        <v>3839.2857149000001</v>
      </c>
      <c r="P32" s="95"/>
      <c r="Q32" s="95"/>
      <c r="R32" s="95"/>
      <c r="S32" s="95"/>
      <c r="T32" s="95"/>
      <c r="U32" s="297" t="s">
        <v>1473</v>
      </c>
      <c r="V32" s="300" t="s">
        <v>1474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688</v>
      </c>
      <c r="G33" s="101" t="s">
        <v>98</v>
      </c>
      <c r="H33" s="101" t="s">
        <v>99</v>
      </c>
      <c r="I33" s="103">
        <v>1841</v>
      </c>
      <c r="J33" s="104">
        <v>4500</v>
      </c>
      <c r="K33" s="104"/>
      <c r="L33" s="286">
        <f t="shared" si="0"/>
        <v>482.14285649999999</v>
      </c>
      <c r="M33" s="286">
        <f t="shared" si="1"/>
        <v>482.14285649999999</v>
      </c>
      <c r="N33" s="286">
        <f t="shared" si="2"/>
        <v>4017.8571434999999</v>
      </c>
      <c r="O33" s="286">
        <f t="shared" si="3"/>
        <v>4017.8571434999999</v>
      </c>
      <c r="P33" s="95"/>
      <c r="Q33" s="95"/>
      <c r="R33" s="95"/>
      <c r="S33" s="95"/>
      <c r="T33" s="95"/>
      <c r="U33" s="297" t="s">
        <v>1475</v>
      </c>
      <c r="V33" s="300" t="s">
        <v>1476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689</v>
      </c>
      <c r="G34" s="101" t="s">
        <v>98</v>
      </c>
      <c r="H34" s="101" t="s">
        <v>99</v>
      </c>
      <c r="I34" s="103">
        <v>1842</v>
      </c>
      <c r="J34" s="104">
        <v>4000</v>
      </c>
      <c r="K34" s="104"/>
      <c r="L34" s="286">
        <f t="shared" si="0"/>
        <v>428.57142799999997</v>
      </c>
      <c r="M34" s="286">
        <f t="shared" si="1"/>
        <v>428.57142799999997</v>
      </c>
      <c r="N34" s="286">
        <f t="shared" si="2"/>
        <v>3571.4285719999998</v>
      </c>
      <c r="O34" s="286">
        <f t="shared" si="3"/>
        <v>3571.4285719999998</v>
      </c>
      <c r="P34" s="95"/>
      <c r="Q34" s="95"/>
      <c r="R34" s="95"/>
      <c r="S34" s="95"/>
      <c r="T34" s="95"/>
      <c r="U34" s="297" t="s">
        <v>1477</v>
      </c>
      <c r="V34" s="300" t="s">
        <v>1478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690</v>
      </c>
      <c r="G35" s="101" t="s">
        <v>98</v>
      </c>
      <c r="H35" s="101" t="s">
        <v>99</v>
      </c>
      <c r="I35" s="103">
        <v>1843</v>
      </c>
      <c r="J35" s="104">
        <v>50000</v>
      </c>
      <c r="K35" s="104"/>
      <c r="L35" s="286">
        <f t="shared" si="0"/>
        <v>5357.1428499999993</v>
      </c>
      <c r="M35" s="286">
        <f t="shared" si="1"/>
        <v>5357.1428499999993</v>
      </c>
      <c r="N35" s="286">
        <f t="shared" si="2"/>
        <v>44642.857150000003</v>
      </c>
      <c r="O35" s="286">
        <f t="shared" si="3"/>
        <v>44642.857150000003</v>
      </c>
      <c r="P35" s="95"/>
      <c r="Q35" s="95"/>
      <c r="R35" s="95"/>
      <c r="S35" s="95"/>
      <c r="T35" s="95"/>
      <c r="U35" s="297" t="s">
        <v>1479</v>
      </c>
      <c r="V35" s="300" t="s">
        <v>1480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691</v>
      </c>
      <c r="E36" s="104"/>
      <c r="F36" s="102" t="s">
        <v>692</v>
      </c>
      <c r="G36" s="101" t="s">
        <v>98</v>
      </c>
      <c r="H36" s="101" t="s">
        <v>99</v>
      </c>
      <c r="I36" s="103">
        <v>1844</v>
      </c>
      <c r="J36" s="104">
        <v>6700</v>
      </c>
      <c r="K36" s="104"/>
      <c r="L36" s="286">
        <f t="shared" si="0"/>
        <v>717.85714189999999</v>
      </c>
      <c r="M36" s="286">
        <f t="shared" si="1"/>
        <v>717.85714189999999</v>
      </c>
      <c r="N36" s="286">
        <f t="shared" si="2"/>
        <v>5982.1428581</v>
      </c>
      <c r="O36" s="286">
        <f t="shared" si="3"/>
        <v>5982.1428581</v>
      </c>
      <c r="P36" s="95"/>
      <c r="Q36" s="95"/>
      <c r="R36" s="95"/>
      <c r="S36" s="95"/>
      <c r="T36" s="95"/>
      <c r="U36" s="297" t="s">
        <v>1481</v>
      </c>
      <c r="V36" s="300" t="s">
        <v>1482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693</v>
      </c>
      <c r="G37" s="101" t="s">
        <v>98</v>
      </c>
      <c r="H37" s="101" t="s">
        <v>99</v>
      </c>
      <c r="I37" s="103">
        <v>1845</v>
      </c>
      <c r="J37" s="104">
        <v>500</v>
      </c>
      <c r="K37" s="104"/>
      <c r="L37" s="286">
        <f t="shared" si="0"/>
        <v>53.571428499999996</v>
      </c>
      <c r="M37" s="286">
        <f t="shared" si="1"/>
        <v>53.571428499999996</v>
      </c>
      <c r="N37" s="286">
        <f t="shared" si="2"/>
        <v>446.42857149999998</v>
      </c>
      <c r="O37" s="286">
        <f t="shared" si="3"/>
        <v>446.42857149999998</v>
      </c>
      <c r="P37" s="95"/>
      <c r="Q37" s="95"/>
      <c r="R37" s="95"/>
      <c r="S37" s="95"/>
      <c r="T37" s="95"/>
      <c r="U37" s="297" t="s">
        <v>1483</v>
      </c>
      <c r="V37" s="300" t="s">
        <v>1484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694</v>
      </c>
      <c r="G38" s="101" t="s">
        <v>98</v>
      </c>
      <c r="H38" s="101" t="s">
        <v>99</v>
      </c>
      <c r="I38" s="103">
        <v>1846</v>
      </c>
      <c r="J38" s="104">
        <v>5400</v>
      </c>
      <c r="K38" s="104"/>
      <c r="L38" s="286">
        <f t="shared" si="0"/>
        <v>578.57142779999992</v>
      </c>
      <c r="M38" s="286">
        <f t="shared" si="1"/>
        <v>578.57142779999992</v>
      </c>
      <c r="N38" s="286">
        <f t="shared" si="2"/>
        <v>4821.4285722000004</v>
      </c>
      <c r="O38" s="286">
        <f t="shared" si="3"/>
        <v>4821.4285722000004</v>
      </c>
      <c r="P38" s="95"/>
      <c r="Q38" s="95"/>
      <c r="R38" s="95"/>
      <c r="S38" s="95"/>
      <c r="T38" s="95"/>
      <c r="U38" s="297" t="s">
        <v>1485</v>
      </c>
      <c r="V38" s="300" t="s">
        <v>1486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695</v>
      </c>
      <c r="E39" s="104"/>
      <c r="F39" s="102" t="s">
        <v>696</v>
      </c>
      <c r="G39" s="101" t="s">
        <v>98</v>
      </c>
      <c r="H39" s="101" t="s">
        <v>99</v>
      </c>
      <c r="I39" s="103">
        <v>1847</v>
      </c>
      <c r="J39" s="104">
        <v>1700</v>
      </c>
      <c r="K39" s="104"/>
      <c r="L39" s="286">
        <f t="shared" si="0"/>
        <v>182.1428569</v>
      </c>
      <c r="M39" s="286">
        <f t="shared" si="1"/>
        <v>182.1428569</v>
      </c>
      <c r="N39" s="286">
        <f t="shared" si="2"/>
        <v>1517.8571431</v>
      </c>
      <c r="O39" s="286">
        <f t="shared" si="3"/>
        <v>1517.8571431</v>
      </c>
      <c r="P39" s="95"/>
      <c r="Q39" s="95"/>
      <c r="R39" s="95"/>
      <c r="S39" s="95"/>
      <c r="T39" s="95"/>
      <c r="U39" s="297" t="s">
        <v>1487</v>
      </c>
      <c r="V39" s="300" t="s">
        <v>1488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697</v>
      </c>
      <c r="G40" s="101" t="s">
        <v>98</v>
      </c>
      <c r="H40" s="101" t="s">
        <v>99</v>
      </c>
      <c r="I40" s="103">
        <v>1848</v>
      </c>
      <c r="J40" s="104">
        <v>2200</v>
      </c>
      <c r="K40" s="104"/>
      <c r="L40" s="286">
        <f t="shared" si="0"/>
        <v>235.71428539999999</v>
      </c>
      <c r="M40" s="286">
        <f t="shared" si="1"/>
        <v>235.71428539999999</v>
      </c>
      <c r="N40" s="286">
        <f t="shared" si="2"/>
        <v>1964.2857146000001</v>
      </c>
      <c r="O40" s="286">
        <f t="shared" si="3"/>
        <v>1964.2857146000001</v>
      </c>
      <c r="P40" s="95"/>
      <c r="Q40" s="95"/>
      <c r="R40" s="95"/>
      <c r="S40" s="95"/>
      <c r="T40" s="95"/>
      <c r="U40" s="297" t="s">
        <v>1489</v>
      </c>
      <c r="V40" s="300" t="s">
        <v>1490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698</v>
      </c>
      <c r="G41" s="101" t="s">
        <v>98</v>
      </c>
      <c r="H41" s="101" t="s">
        <v>99</v>
      </c>
      <c r="I41" s="103">
        <v>1849</v>
      </c>
      <c r="J41" s="104">
        <v>5400</v>
      </c>
      <c r="K41" s="104"/>
      <c r="L41" s="286">
        <f t="shared" si="0"/>
        <v>578.57142779999992</v>
      </c>
      <c r="M41" s="286">
        <f t="shared" si="1"/>
        <v>578.57142779999992</v>
      </c>
      <c r="N41" s="286">
        <f t="shared" si="2"/>
        <v>4821.4285722000004</v>
      </c>
      <c r="O41" s="286">
        <f t="shared" si="3"/>
        <v>4821.4285722000004</v>
      </c>
      <c r="P41" s="95"/>
      <c r="Q41" s="95"/>
      <c r="R41" s="95"/>
      <c r="S41" s="95"/>
      <c r="T41" s="95"/>
      <c r="U41" s="297" t="s">
        <v>1491</v>
      </c>
      <c r="V41" s="300" t="s">
        <v>1492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699</v>
      </c>
      <c r="G42" s="101" t="s">
        <v>98</v>
      </c>
      <c r="H42" s="101" t="s">
        <v>99</v>
      </c>
      <c r="I42" s="103">
        <v>1850</v>
      </c>
      <c r="J42" s="104">
        <v>1700</v>
      </c>
      <c r="K42" s="104"/>
      <c r="L42" s="286">
        <f t="shared" si="0"/>
        <v>182.1428569</v>
      </c>
      <c r="M42" s="286">
        <f t="shared" si="1"/>
        <v>182.1428569</v>
      </c>
      <c r="N42" s="286">
        <f t="shared" si="2"/>
        <v>1517.8571431</v>
      </c>
      <c r="O42" s="286">
        <f t="shared" si="3"/>
        <v>1517.8571431</v>
      </c>
      <c r="P42" s="95"/>
      <c r="Q42" s="95"/>
      <c r="R42" s="95"/>
      <c r="S42" s="95"/>
      <c r="T42" s="95"/>
      <c r="U42" s="297" t="s">
        <v>1493</v>
      </c>
      <c r="V42" s="300" t="s">
        <v>1494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700</v>
      </c>
      <c r="G43" s="101" t="s">
        <v>98</v>
      </c>
      <c r="H43" s="101" t="s">
        <v>99</v>
      </c>
      <c r="I43" s="103">
        <v>1852</v>
      </c>
      <c r="J43" s="104">
        <v>1700</v>
      </c>
      <c r="K43" s="104"/>
      <c r="L43" s="286">
        <f t="shared" ref="L43:L74" si="4">M43</f>
        <v>182.1428569</v>
      </c>
      <c r="M43" s="286">
        <f t="shared" ref="M43:M74" si="5">IF(J43-K43=0, 0, (J43-K43)*0.107142857)</f>
        <v>182.1428569</v>
      </c>
      <c r="N43" s="286">
        <f t="shared" ref="N43:N74" si="6">O43</f>
        <v>1517.8571431</v>
      </c>
      <c r="O43" s="286">
        <f t="shared" ref="O43:O74" si="7">J43-K43-M43</f>
        <v>1517.8571431</v>
      </c>
      <c r="P43" s="95"/>
      <c r="Q43" s="95"/>
      <c r="R43" s="95"/>
      <c r="S43" s="95"/>
      <c r="T43" s="95"/>
      <c r="U43" s="297" t="s">
        <v>1495</v>
      </c>
      <c r="V43" s="300" t="s">
        <v>1496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701</v>
      </c>
      <c r="G44" s="101" t="s">
        <v>98</v>
      </c>
      <c r="H44" s="101" t="s">
        <v>99</v>
      </c>
      <c r="I44" s="103">
        <v>1853</v>
      </c>
      <c r="J44" s="104">
        <v>1700</v>
      </c>
      <c r="K44" s="104"/>
      <c r="L44" s="286">
        <f t="shared" si="4"/>
        <v>182.1428569</v>
      </c>
      <c r="M44" s="286">
        <f t="shared" si="5"/>
        <v>182.1428569</v>
      </c>
      <c r="N44" s="286">
        <f t="shared" si="6"/>
        <v>1517.8571431</v>
      </c>
      <c r="O44" s="286">
        <f t="shared" si="7"/>
        <v>1517.8571431</v>
      </c>
      <c r="P44" s="95"/>
      <c r="Q44" s="95"/>
      <c r="R44" s="95"/>
      <c r="S44" s="95"/>
      <c r="T44" s="95"/>
      <c r="U44" s="297" t="s">
        <v>1497</v>
      </c>
      <c r="V44" s="300" t="s">
        <v>1498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702</v>
      </c>
      <c r="G45" s="101" t="s">
        <v>98</v>
      </c>
      <c r="H45" s="101" t="s">
        <v>99</v>
      </c>
      <c r="I45" s="103">
        <v>1856</v>
      </c>
      <c r="J45" s="104">
        <v>2700</v>
      </c>
      <c r="K45" s="104"/>
      <c r="L45" s="286">
        <f t="shared" si="4"/>
        <v>289.28571389999996</v>
      </c>
      <c r="M45" s="286">
        <f t="shared" si="5"/>
        <v>289.28571389999996</v>
      </c>
      <c r="N45" s="286">
        <f t="shared" si="6"/>
        <v>2410.7142861000002</v>
      </c>
      <c r="O45" s="286">
        <f t="shared" si="7"/>
        <v>2410.7142861000002</v>
      </c>
      <c r="P45" s="95"/>
      <c r="Q45" s="95"/>
      <c r="R45" s="95"/>
      <c r="S45" s="95"/>
      <c r="T45" s="95"/>
      <c r="U45" s="297" t="s">
        <v>1499</v>
      </c>
      <c r="V45" s="300" t="s">
        <v>1500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703</v>
      </c>
      <c r="G46" s="101" t="s">
        <v>98</v>
      </c>
      <c r="H46" s="101" t="s">
        <v>99</v>
      </c>
      <c r="I46" s="103">
        <v>1857</v>
      </c>
      <c r="J46" s="104">
        <v>2700</v>
      </c>
      <c r="K46" s="104"/>
      <c r="L46" s="286">
        <f t="shared" si="4"/>
        <v>289.28571389999996</v>
      </c>
      <c r="M46" s="286">
        <f t="shared" si="5"/>
        <v>289.28571389999996</v>
      </c>
      <c r="N46" s="286">
        <f t="shared" si="6"/>
        <v>2410.7142861000002</v>
      </c>
      <c r="O46" s="286">
        <f t="shared" si="7"/>
        <v>2410.7142861000002</v>
      </c>
      <c r="P46" s="95"/>
      <c r="Q46" s="95"/>
      <c r="R46" s="95"/>
      <c r="S46" s="95"/>
      <c r="T46" s="95"/>
      <c r="U46" s="297" t="s">
        <v>1501</v>
      </c>
      <c r="V46" s="300" t="s">
        <v>1502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704</v>
      </c>
      <c r="G47" s="101" t="s">
        <v>98</v>
      </c>
      <c r="H47" s="101" t="s">
        <v>99</v>
      </c>
      <c r="I47" s="103">
        <v>1851</v>
      </c>
      <c r="J47" s="104">
        <v>2700</v>
      </c>
      <c r="K47" s="104"/>
      <c r="L47" s="286">
        <f t="shared" si="4"/>
        <v>289.28571389999996</v>
      </c>
      <c r="M47" s="286">
        <f t="shared" si="5"/>
        <v>289.28571389999996</v>
      </c>
      <c r="N47" s="286">
        <f t="shared" si="6"/>
        <v>2410.7142861000002</v>
      </c>
      <c r="O47" s="286">
        <f t="shared" si="7"/>
        <v>2410.7142861000002</v>
      </c>
      <c r="P47" s="95"/>
      <c r="Q47" s="95"/>
      <c r="R47" s="95"/>
      <c r="S47" s="95"/>
      <c r="T47" s="95"/>
      <c r="U47" s="297" t="s">
        <v>1503</v>
      </c>
      <c r="V47" s="300" t="s">
        <v>1504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705</v>
      </c>
      <c r="G48" s="101" t="s">
        <v>98</v>
      </c>
      <c r="H48" s="101" t="s">
        <v>99</v>
      </c>
      <c r="I48" s="103">
        <v>1854</v>
      </c>
      <c r="J48" s="104">
        <v>500</v>
      </c>
      <c r="K48" s="104"/>
      <c r="L48" s="286">
        <f t="shared" si="4"/>
        <v>53.571428499999996</v>
      </c>
      <c r="M48" s="286">
        <f t="shared" si="5"/>
        <v>53.571428499999996</v>
      </c>
      <c r="N48" s="286">
        <f t="shared" si="6"/>
        <v>446.42857149999998</v>
      </c>
      <c r="O48" s="286">
        <f t="shared" si="7"/>
        <v>446.42857149999998</v>
      </c>
      <c r="P48" s="95"/>
      <c r="Q48" s="95"/>
      <c r="R48" s="95"/>
      <c r="S48" s="95"/>
      <c r="T48" s="95"/>
      <c r="U48" s="297" t="s">
        <v>1505</v>
      </c>
      <c r="V48" s="300" t="s">
        <v>1506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706</v>
      </c>
      <c r="G49" s="101" t="s">
        <v>98</v>
      </c>
      <c r="H49" s="101" t="s">
        <v>99</v>
      </c>
      <c r="I49" s="103">
        <v>1858</v>
      </c>
      <c r="J49" s="104">
        <v>7800</v>
      </c>
      <c r="K49" s="104"/>
      <c r="L49" s="286">
        <f t="shared" si="4"/>
        <v>835.71428459999993</v>
      </c>
      <c r="M49" s="286">
        <f t="shared" si="5"/>
        <v>835.71428459999993</v>
      </c>
      <c r="N49" s="286">
        <f t="shared" si="6"/>
        <v>6964.2857154000003</v>
      </c>
      <c r="O49" s="286">
        <f t="shared" si="7"/>
        <v>6964.2857154000003</v>
      </c>
      <c r="P49" s="95"/>
      <c r="Q49" s="95"/>
      <c r="R49" s="95"/>
      <c r="S49" s="95"/>
      <c r="T49" s="95"/>
      <c r="U49" s="297" t="s">
        <v>1507</v>
      </c>
      <c r="V49" s="300" t="s">
        <v>1508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707</v>
      </c>
      <c r="G50" s="101" t="s">
        <v>98</v>
      </c>
      <c r="H50" s="101" t="s">
        <v>99</v>
      </c>
      <c r="I50" s="103">
        <v>1859</v>
      </c>
      <c r="J50" s="104">
        <v>1100</v>
      </c>
      <c r="K50" s="104"/>
      <c r="L50" s="286">
        <f t="shared" si="4"/>
        <v>117.8571427</v>
      </c>
      <c r="M50" s="286">
        <f t="shared" si="5"/>
        <v>117.8571427</v>
      </c>
      <c r="N50" s="286">
        <f t="shared" si="6"/>
        <v>982.14285730000006</v>
      </c>
      <c r="O50" s="286">
        <f t="shared" si="7"/>
        <v>982.14285730000006</v>
      </c>
      <c r="P50" s="95"/>
      <c r="Q50" s="95"/>
      <c r="R50" s="95"/>
      <c r="S50" s="95"/>
      <c r="T50" s="95"/>
      <c r="U50" s="297" t="s">
        <v>1509</v>
      </c>
      <c r="V50" s="300" t="s">
        <v>1510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708</v>
      </c>
      <c r="G51" s="101" t="s">
        <v>98</v>
      </c>
      <c r="H51" s="101" t="s">
        <v>99</v>
      </c>
      <c r="I51" s="103">
        <v>1860</v>
      </c>
      <c r="J51" s="104">
        <v>2500</v>
      </c>
      <c r="K51" s="104"/>
      <c r="L51" s="286">
        <f t="shared" si="4"/>
        <v>267.85714250000001</v>
      </c>
      <c r="M51" s="286">
        <f t="shared" si="5"/>
        <v>267.85714250000001</v>
      </c>
      <c r="N51" s="286">
        <f t="shared" si="6"/>
        <v>2232.1428575</v>
      </c>
      <c r="O51" s="286">
        <f t="shared" si="7"/>
        <v>2232.1428575</v>
      </c>
      <c r="P51" s="95"/>
      <c r="Q51" s="95"/>
      <c r="R51" s="95"/>
      <c r="S51" s="95"/>
      <c r="T51" s="95"/>
      <c r="U51" s="297" t="s">
        <v>1511</v>
      </c>
      <c r="V51" s="300" t="s">
        <v>1512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20</v>
      </c>
      <c r="D52" s="101">
        <v>11</v>
      </c>
      <c r="E52" s="104"/>
      <c r="F52" s="102" t="s">
        <v>709</v>
      </c>
      <c r="G52" s="101" t="s">
        <v>98</v>
      </c>
      <c r="H52" s="101" t="s">
        <v>99</v>
      </c>
      <c r="I52" s="103">
        <v>1861</v>
      </c>
      <c r="J52" s="104">
        <v>8400</v>
      </c>
      <c r="K52" s="104"/>
      <c r="L52" s="286">
        <f t="shared" si="4"/>
        <v>899.99999879999996</v>
      </c>
      <c r="M52" s="286">
        <f t="shared" si="5"/>
        <v>899.99999879999996</v>
      </c>
      <c r="N52" s="286">
        <f t="shared" si="6"/>
        <v>7500.0000012</v>
      </c>
      <c r="O52" s="286">
        <f t="shared" si="7"/>
        <v>7500.0000012</v>
      </c>
      <c r="P52" s="95"/>
      <c r="Q52" s="95"/>
      <c r="R52" s="95"/>
      <c r="S52" s="95"/>
      <c r="T52" s="95"/>
      <c r="U52" s="297" t="s">
        <v>1513</v>
      </c>
      <c r="V52" s="300" t="s">
        <v>1514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710</v>
      </c>
      <c r="G53" s="101" t="s">
        <v>98</v>
      </c>
      <c r="H53" s="101" t="s">
        <v>99</v>
      </c>
      <c r="I53" s="103">
        <v>1862</v>
      </c>
      <c r="J53" s="104">
        <v>2500</v>
      </c>
      <c r="K53" s="104"/>
      <c r="L53" s="286">
        <f t="shared" si="4"/>
        <v>267.85714250000001</v>
      </c>
      <c r="M53" s="286">
        <f t="shared" si="5"/>
        <v>267.85714250000001</v>
      </c>
      <c r="N53" s="286">
        <f t="shared" si="6"/>
        <v>2232.1428575</v>
      </c>
      <c r="O53" s="286">
        <f t="shared" si="7"/>
        <v>2232.1428575</v>
      </c>
      <c r="P53" s="95"/>
      <c r="Q53" s="95"/>
      <c r="R53" s="95"/>
      <c r="S53" s="95"/>
      <c r="T53" s="95"/>
      <c r="U53" s="297" t="s">
        <v>1515</v>
      </c>
      <c r="V53" s="300" t="s">
        <v>1516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711</v>
      </c>
      <c r="G54" s="101" t="s">
        <v>98</v>
      </c>
      <c r="H54" s="101" t="s">
        <v>99</v>
      </c>
      <c r="I54" s="103">
        <v>1863</v>
      </c>
      <c r="J54" s="104">
        <v>950</v>
      </c>
      <c r="K54" s="104"/>
      <c r="L54" s="286">
        <f t="shared" si="4"/>
        <v>101.78571414999999</v>
      </c>
      <c r="M54" s="286">
        <f t="shared" si="5"/>
        <v>101.78571414999999</v>
      </c>
      <c r="N54" s="286">
        <f t="shared" si="6"/>
        <v>848.21428585000001</v>
      </c>
      <c r="O54" s="286">
        <f t="shared" si="7"/>
        <v>848.21428585000001</v>
      </c>
      <c r="P54" s="95"/>
      <c r="Q54" s="95"/>
      <c r="R54" s="95"/>
      <c r="S54" s="95"/>
      <c r="T54" s="95"/>
      <c r="U54" s="297" t="s">
        <v>1517</v>
      </c>
      <c r="V54" s="300" t="s">
        <v>1518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712</v>
      </c>
      <c r="G55" s="101" t="s">
        <v>98</v>
      </c>
      <c r="H55" s="101" t="s">
        <v>99</v>
      </c>
      <c r="I55" s="103">
        <v>1864</v>
      </c>
      <c r="J55" s="104">
        <v>1200</v>
      </c>
      <c r="K55" s="104"/>
      <c r="L55" s="286">
        <f t="shared" si="4"/>
        <v>128.5714284</v>
      </c>
      <c r="M55" s="286">
        <f t="shared" si="5"/>
        <v>128.5714284</v>
      </c>
      <c r="N55" s="286">
        <f t="shared" si="6"/>
        <v>1071.4285715999999</v>
      </c>
      <c r="O55" s="286">
        <f t="shared" si="7"/>
        <v>1071.4285715999999</v>
      </c>
      <c r="P55" s="95"/>
      <c r="Q55" s="95"/>
      <c r="R55" s="95"/>
      <c r="S55" s="95"/>
      <c r="T55" s="95"/>
      <c r="U55" s="297" t="s">
        <v>1519</v>
      </c>
      <c r="V55" s="300" t="s">
        <v>1520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713</v>
      </c>
      <c r="G56" s="101" t="s">
        <v>98</v>
      </c>
      <c r="H56" s="101" t="s">
        <v>99</v>
      </c>
      <c r="I56" s="103">
        <v>1865</v>
      </c>
      <c r="J56" s="104">
        <v>1200</v>
      </c>
      <c r="K56" s="104"/>
      <c r="L56" s="286">
        <f t="shared" si="4"/>
        <v>128.5714284</v>
      </c>
      <c r="M56" s="286">
        <f t="shared" si="5"/>
        <v>128.5714284</v>
      </c>
      <c r="N56" s="286">
        <f t="shared" si="6"/>
        <v>1071.4285715999999</v>
      </c>
      <c r="O56" s="286">
        <f t="shared" si="7"/>
        <v>1071.4285715999999</v>
      </c>
      <c r="P56" s="95"/>
      <c r="Q56" s="95"/>
      <c r="R56" s="95"/>
      <c r="S56" s="95"/>
      <c r="T56" s="95"/>
      <c r="U56" s="297" t="s">
        <v>1521</v>
      </c>
      <c r="V56" s="300" t="s">
        <v>1522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714</v>
      </c>
      <c r="G57" s="101" t="s">
        <v>98</v>
      </c>
      <c r="H57" s="101" t="s">
        <v>99</v>
      </c>
      <c r="I57" s="103">
        <v>1866</v>
      </c>
      <c r="J57" s="104">
        <v>1200</v>
      </c>
      <c r="K57" s="104"/>
      <c r="L57" s="286">
        <f t="shared" si="4"/>
        <v>128.5714284</v>
      </c>
      <c r="M57" s="286">
        <f t="shared" si="5"/>
        <v>128.5714284</v>
      </c>
      <c r="N57" s="286">
        <f t="shared" si="6"/>
        <v>1071.4285715999999</v>
      </c>
      <c r="O57" s="286">
        <f t="shared" si="7"/>
        <v>1071.4285715999999</v>
      </c>
      <c r="P57" s="95"/>
      <c r="Q57" s="95"/>
      <c r="R57" s="95"/>
      <c r="S57" s="95"/>
      <c r="T57" s="95"/>
      <c r="U57" s="297" t="s">
        <v>1523</v>
      </c>
      <c r="V57" s="300" t="s">
        <v>1524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715</v>
      </c>
      <c r="G58" s="101" t="s">
        <v>98</v>
      </c>
      <c r="H58" s="101" t="s">
        <v>99</v>
      </c>
      <c r="I58" s="103">
        <v>1867</v>
      </c>
      <c r="J58" s="104">
        <v>2700</v>
      </c>
      <c r="K58" s="104"/>
      <c r="L58" s="286">
        <f t="shared" si="4"/>
        <v>289.28571389999996</v>
      </c>
      <c r="M58" s="286">
        <f t="shared" si="5"/>
        <v>289.28571389999996</v>
      </c>
      <c r="N58" s="286">
        <f t="shared" si="6"/>
        <v>2410.7142861000002</v>
      </c>
      <c r="O58" s="286">
        <f t="shared" si="7"/>
        <v>2410.7142861000002</v>
      </c>
      <c r="P58" s="95"/>
      <c r="Q58" s="95"/>
      <c r="R58" s="95"/>
      <c r="S58" s="95"/>
      <c r="T58" s="95"/>
      <c r="U58" s="297" t="s">
        <v>1525</v>
      </c>
      <c r="V58" s="300" t="s">
        <v>1526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716</v>
      </c>
      <c r="G59" s="101" t="s">
        <v>98</v>
      </c>
      <c r="H59" s="101" t="s">
        <v>99</v>
      </c>
      <c r="I59" s="103">
        <v>1868</v>
      </c>
      <c r="J59" s="104">
        <v>2900</v>
      </c>
      <c r="K59" s="104"/>
      <c r="L59" s="286">
        <f t="shared" si="4"/>
        <v>310.71428529999997</v>
      </c>
      <c r="M59" s="286">
        <f t="shared" si="5"/>
        <v>310.71428529999997</v>
      </c>
      <c r="N59" s="286">
        <f t="shared" si="6"/>
        <v>2589.2857147</v>
      </c>
      <c r="O59" s="286">
        <f t="shared" si="7"/>
        <v>2589.2857147</v>
      </c>
      <c r="P59" s="95"/>
      <c r="Q59" s="95"/>
      <c r="R59" s="95"/>
      <c r="S59" s="95"/>
      <c r="T59" s="95"/>
      <c r="U59" s="297" t="s">
        <v>1527</v>
      </c>
      <c r="V59" s="300" t="s">
        <v>1528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717</v>
      </c>
      <c r="G60" s="101" t="s">
        <v>98</v>
      </c>
      <c r="H60" s="101" t="s">
        <v>99</v>
      </c>
      <c r="I60" s="103">
        <v>1869</v>
      </c>
      <c r="J60" s="104">
        <v>2900</v>
      </c>
      <c r="K60" s="104"/>
      <c r="L60" s="286">
        <f t="shared" si="4"/>
        <v>310.71428529999997</v>
      </c>
      <c r="M60" s="286">
        <f t="shared" si="5"/>
        <v>310.71428529999997</v>
      </c>
      <c r="N60" s="286">
        <f t="shared" si="6"/>
        <v>2589.2857147</v>
      </c>
      <c r="O60" s="286">
        <f t="shared" si="7"/>
        <v>2589.2857147</v>
      </c>
      <c r="P60" s="95"/>
      <c r="Q60" s="95"/>
      <c r="R60" s="95"/>
      <c r="S60" s="95"/>
      <c r="T60" s="95"/>
      <c r="U60" s="297" t="s">
        <v>1529</v>
      </c>
      <c r="V60" s="300" t="s">
        <v>1530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718</v>
      </c>
      <c r="G61" s="101" t="s">
        <v>98</v>
      </c>
      <c r="H61" s="101" t="s">
        <v>99</v>
      </c>
      <c r="I61" s="103">
        <v>1870</v>
      </c>
      <c r="J61" s="104">
        <v>2900</v>
      </c>
      <c r="K61" s="104"/>
      <c r="L61" s="286">
        <f t="shared" si="4"/>
        <v>310.71428529999997</v>
      </c>
      <c r="M61" s="286">
        <f t="shared" si="5"/>
        <v>310.71428529999997</v>
      </c>
      <c r="N61" s="286">
        <f t="shared" si="6"/>
        <v>2589.2857147</v>
      </c>
      <c r="O61" s="286">
        <f t="shared" si="7"/>
        <v>2589.2857147</v>
      </c>
      <c r="P61" s="95"/>
      <c r="Q61" s="95"/>
      <c r="R61" s="95"/>
      <c r="S61" s="95"/>
      <c r="T61" s="95"/>
      <c r="U61" s="297" t="s">
        <v>1531</v>
      </c>
      <c r="V61" s="300" t="s">
        <v>1532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719</v>
      </c>
      <c r="G62" s="101" t="s">
        <v>98</v>
      </c>
      <c r="H62" s="101" t="s">
        <v>99</v>
      </c>
      <c r="I62" s="103">
        <v>1871</v>
      </c>
      <c r="J62" s="104">
        <v>3600</v>
      </c>
      <c r="K62" s="104"/>
      <c r="L62" s="286">
        <f t="shared" si="4"/>
        <v>385.71428520000001</v>
      </c>
      <c r="M62" s="286">
        <f t="shared" si="5"/>
        <v>385.71428520000001</v>
      </c>
      <c r="N62" s="286">
        <f t="shared" si="6"/>
        <v>3214.2857147999998</v>
      </c>
      <c r="O62" s="286">
        <f t="shared" si="7"/>
        <v>3214.2857147999998</v>
      </c>
      <c r="P62" s="95"/>
      <c r="Q62" s="95"/>
      <c r="R62" s="95"/>
      <c r="S62" s="95"/>
      <c r="T62" s="95"/>
      <c r="U62" s="297" t="s">
        <v>1533</v>
      </c>
      <c r="V62" s="300" t="s">
        <v>1534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681</v>
      </c>
      <c r="G63" s="101" t="s">
        <v>98</v>
      </c>
      <c r="H63" s="101" t="s">
        <v>99</v>
      </c>
      <c r="I63" s="103">
        <v>1874</v>
      </c>
      <c r="J63" s="104">
        <v>23400</v>
      </c>
      <c r="K63" s="104"/>
      <c r="L63" s="286">
        <f t="shared" si="4"/>
        <v>2507.1428538</v>
      </c>
      <c r="M63" s="286">
        <f t="shared" si="5"/>
        <v>2507.1428538</v>
      </c>
      <c r="N63" s="286">
        <f t="shared" si="6"/>
        <v>20892.8571462</v>
      </c>
      <c r="O63" s="286">
        <f t="shared" si="7"/>
        <v>20892.8571462</v>
      </c>
      <c r="P63" s="95"/>
      <c r="Q63" s="95"/>
      <c r="R63" s="95"/>
      <c r="S63" s="95"/>
      <c r="T63" s="95"/>
      <c r="U63" s="297" t="s">
        <v>1535</v>
      </c>
      <c r="V63" s="300" t="s">
        <v>1536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720</v>
      </c>
      <c r="G64" s="101" t="s">
        <v>98</v>
      </c>
      <c r="H64" s="101" t="s">
        <v>99</v>
      </c>
      <c r="I64" s="103">
        <v>1875</v>
      </c>
      <c r="J64" s="104">
        <v>2450</v>
      </c>
      <c r="K64" s="104"/>
      <c r="L64" s="286">
        <f t="shared" si="4"/>
        <v>262.49999965000001</v>
      </c>
      <c r="M64" s="286">
        <f t="shared" si="5"/>
        <v>262.49999965000001</v>
      </c>
      <c r="N64" s="286">
        <f t="shared" si="6"/>
        <v>2187.5000003499999</v>
      </c>
      <c r="O64" s="286">
        <f t="shared" si="7"/>
        <v>2187.5000003499999</v>
      </c>
      <c r="P64" s="95"/>
      <c r="Q64" s="95"/>
      <c r="R64" s="95"/>
      <c r="S64" s="95"/>
      <c r="T64" s="95"/>
      <c r="U64" s="297" t="s">
        <v>1537</v>
      </c>
      <c r="V64" s="300" t="s">
        <v>1538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721</v>
      </c>
      <c r="G65" s="101" t="s">
        <v>98</v>
      </c>
      <c r="H65" s="101" t="s">
        <v>99</v>
      </c>
      <c r="I65" s="103">
        <v>1877</v>
      </c>
      <c r="J65" s="104">
        <v>4600</v>
      </c>
      <c r="K65" s="104"/>
      <c r="L65" s="286">
        <f t="shared" si="4"/>
        <v>492.8571422</v>
      </c>
      <c r="M65" s="286">
        <f t="shared" si="5"/>
        <v>492.8571422</v>
      </c>
      <c r="N65" s="286">
        <f t="shared" si="6"/>
        <v>4107.1428577999995</v>
      </c>
      <c r="O65" s="286">
        <f t="shared" si="7"/>
        <v>4107.1428577999995</v>
      </c>
      <c r="P65" s="95"/>
      <c r="Q65" s="95"/>
      <c r="R65" s="95"/>
      <c r="S65" s="95"/>
      <c r="T65" s="95"/>
      <c r="U65" s="297" t="s">
        <v>1539</v>
      </c>
      <c r="V65" s="300" t="s">
        <v>1540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722</v>
      </c>
      <c r="G66" s="101" t="s">
        <v>98</v>
      </c>
      <c r="H66" s="101" t="s">
        <v>99</v>
      </c>
      <c r="I66" s="103">
        <v>1896</v>
      </c>
      <c r="J66" s="104">
        <v>30000</v>
      </c>
      <c r="K66" s="104"/>
      <c r="L66" s="286">
        <f t="shared" si="4"/>
        <v>3214.2857099999997</v>
      </c>
      <c r="M66" s="286">
        <f t="shared" si="5"/>
        <v>3214.2857099999997</v>
      </c>
      <c r="N66" s="286">
        <f t="shared" si="6"/>
        <v>26785.71429</v>
      </c>
      <c r="O66" s="286">
        <f t="shared" si="7"/>
        <v>26785.71429</v>
      </c>
      <c r="P66" s="95"/>
      <c r="Q66" s="95"/>
      <c r="R66" s="95"/>
      <c r="S66" s="95"/>
      <c r="T66" s="95"/>
      <c r="U66" s="297" t="s">
        <v>1541</v>
      </c>
      <c r="V66" s="300" t="s">
        <v>1542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723</v>
      </c>
      <c r="G67" s="101" t="s">
        <v>98</v>
      </c>
      <c r="H67" s="101" t="s">
        <v>99</v>
      </c>
      <c r="I67" s="103">
        <v>1872</v>
      </c>
      <c r="J67" s="104">
        <v>2700</v>
      </c>
      <c r="K67" s="104"/>
      <c r="L67" s="286">
        <f t="shared" si="4"/>
        <v>289.28571389999996</v>
      </c>
      <c r="M67" s="286">
        <f t="shared" si="5"/>
        <v>289.28571389999996</v>
      </c>
      <c r="N67" s="286">
        <f t="shared" si="6"/>
        <v>2410.7142861000002</v>
      </c>
      <c r="O67" s="286">
        <f t="shared" si="7"/>
        <v>2410.7142861000002</v>
      </c>
      <c r="P67" s="95"/>
      <c r="Q67" s="95"/>
      <c r="R67" s="95"/>
      <c r="S67" s="95"/>
      <c r="T67" s="95"/>
      <c r="U67" s="297" t="s">
        <v>1543</v>
      </c>
      <c r="V67" s="300" t="s">
        <v>1544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724</v>
      </c>
      <c r="G68" s="101" t="s">
        <v>98</v>
      </c>
      <c r="H68" s="101" t="s">
        <v>99</v>
      </c>
      <c r="I68" s="103">
        <v>1873</v>
      </c>
      <c r="J68" s="104">
        <v>7700</v>
      </c>
      <c r="K68" s="104"/>
      <c r="L68" s="286">
        <f t="shared" si="4"/>
        <v>824.99999889999992</v>
      </c>
      <c r="M68" s="286">
        <f t="shared" si="5"/>
        <v>824.99999889999992</v>
      </c>
      <c r="N68" s="286">
        <f t="shared" si="6"/>
        <v>6875.0000011000002</v>
      </c>
      <c r="O68" s="286">
        <f t="shared" si="7"/>
        <v>6875.0000011000002</v>
      </c>
      <c r="P68" s="95"/>
      <c r="Q68" s="95"/>
      <c r="R68" s="95"/>
      <c r="S68" s="95"/>
      <c r="T68" s="95"/>
      <c r="U68" s="297" t="s">
        <v>1545</v>
      </c>
      <c r="V68" s="300" t="s">
        <v>1546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725</v>
      </c>
      <c r="G69" s="101" t="s">
        <v>98</v>
      </c>
      <c r="H69" s="101" t="s">
        <v>99</v>
      </c>
      <c r="I69" s="103">
        <v>1876</v>
      </c>
      <c r="J69" s="104">
        <v>9000</v>
      </c>
      <c r="K69" s="104"/>
      <c r="L69" s="286">
        <f t="shared" si="4"/>
        <v>964.28571299999999</v>
      </c>
      <c r="M69" s="286">
        <f t="shared" si="5"/>
        <v>964.28571299999999</v>
      </c>
      <c r="N69" s="286">
        <f t="shared" si="6"/>
        <v>8035.7142869999998</v>
      </c>
      <c r="O69" s="286">
        <f t="shared" si="7"/>
        <v>8035.7142869999998</v>
      </c>
      <c r="P69" s="95"/>
      <c r="Q69" s="95"/>
      <c r="R69" s="95"/>
      <c r="S69" s="95"/>
      <c r="T69" s="95"/>
      <c r="U69" s="297" t="s">
        <v>1547</v>
      </c>
      <c r="V69" s="300" t="s">
        <v>1548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726</v>
      </c>
      <c r="G70" s="101" t="s">
        <v>98</v>
      </c>
      <c r="H70" s="101" t="s">
        <v>99</v>
      </c>
      <c r="I70" s="103">
        <v>1878</v>
      </c>
      <c r="J70" s="104">
        <v>3700</v>
      </c>
      <c r="K70" s="104"/>
      <c r="L70" s="286">
        <f t="shared" si="4"/>
        <v>396.42857089999995</v>
      </c>
      <c r="M70" s="286">
        <f t="shared" si="5"/>
        <v>396.42857089999995</v>
      </c>
      <c r="N70" s="286">
        <f t="shared" si="6"/>
        <v>3303.5714290999999</v>
      </c>
      <c r="O70" s="286">
        <f t="shared" si="7"/>
        <v>3303.5714290999999</v>
      </c>
      <c r="P70" s="95"/>
      <c r="Q70" s="95"/>
      <c r="R70" s="95"/>
      <c r="S70" s="95"/>
      <c r="T70" s="95"/>
      <c r="U70" s="297" t="s">
        <v>1549</v>
      </c>
      <c r="V70" s="300" t="s">
        <v>1550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727</v>
      </c>
      <c r="G71" s="101" t="s">
        <v>98</v>
      </c>
      <c r="H71" s="101" t="s">
        <v>99</v>
      </c>
      <c r="I71" s="103">
        <v>1879</v>
      </c>
      <c r="J71" s="104">
        <v>2700</v>
      </c>
      <c r="K71" s="104"/>
      <c r="L71" s="286">
        <f t="shared" si="4"/>
        <v>289.28571389999996</v>
      </c>
      <c r="M71" s="286">
        <f t="shared" si="5"/>
        <v>289.28571389999996</v>
      </c>
      <c r="N71" s="286">
        <f t="shared" si="6"/>
        <v>2410.7142861000002</v>
      </c>
      <c r="O71" s="286">
        <f t="shared" si="7"/>
        <v>2410.7142861000002</v>
      </c>
      <c r="P71" s="95"/>
      <c r="Q71" s="95"/>
      <c r="R71" s="95"/>
      <c r="S71" s="95"/>
      <c r="T71" s="95"/>
      <c r="U71" s="297" t="s">
        <v>1551</v>
      </c>
      <c r="V71" s="300" t="s">
        <v>1552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728</v>
      </c>
      <c r="G72" s="101" t="s">
        <v>98</v>
      </c>
      <c r="H72" s="101" t="s">
        <v>99</v>
      </c>
      <c r="I72" s="103">
        <v>1880</v>
      </c>
      <c r="J72" s="104">
        <v>2200</v>
      </c>
      <c r="K72" s="104"/>
      <c r="L72" s="286">
        <f t="shared" si="4"/>
        <v>235.71428539999999</v>
      </c>
      <c r="M72" s="286">
        <f t="shared" si="5"/>
        <v>235.71428539999999</v>
      </c>
      <c r="N72" s="286">
        <f t="shared" si="6"/>
        <v>1964.2857146000001</v>
      </c>
      <c r="O72" s="286">
        <f t="shared" si="7"/>
        <v>1964.2857146000001</v>
      </c>
      <c r="P72" s="95"/>
      <c r="Q72" s="95"/>
      <c r="R72" s="95"/>
      <c r="S72" s="95"/>
      <c r="T72" s="95"/>
      <c r="U72" s="297" t="s">
        <v>1553</v>
      </c>
      <c r="V72" s="300" t="s">
        <v>1554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729</v>
      </c>
      <c r="G73" s="101" t="s">
        <v>98</v>
      </c>
      <c r="H73" s="101" t="s">
        <v>99</v>
      </c>
      <c r="I73" s="103">
        <v>1881</v>
      </c>
      <c r="J73" s="104">
        <v>1800</v>
      </c>
      <c r="K73" s="104"/>
      <c r="L73" s="286">
        <f t="shared" si="4"/>
        <v>192.8571426</v>
      </c>
      <c r="M73" s="286">
        <f t="shared" si="5"/>
        <v>192.8571426</v>
      </c>
      <c r="N73" s="286">
        <f t="shared" si="6"/>
        <v>1607.1428573999999</v>
      </c>
      <c r="O73" s="286">
        <f t="shared" si="7"/>
        <v>1607.1428573999999</v>
      </c>
      <c r="P73" s="95"/>
      <c r="Q73" s="95"/>
      <c r="R73" s="95"/>
      <c r="S73" s="95"/>
      <c r="T73" s="95"/>
      <c r="U73" s="297" t="s">
        <v>1555</v>
      </c>
      <c r="V73" s="300" t="s">
        <v>1556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730</v>
      </c>
      <c r="G74" s="101" t="s">
        <v>98</v>
      </c>
      <c r="H74" s="101" t="s">
        <v>99</v>
      </c>
      <c r="I74" s="103">
        <v>1883</v>
      </c>
      <c r="J74" s="104">
        <v>67000</v>
      </c>
      <c r="K74" s="104"/>
      <c r="L74" s="286">
        <f t="shared" si="4"/>
        <v>7178.5714189999999</v>
      </c>
      <c r="M74" s="286">
        <f t="shared" si="5"/>
        <v>7178.5714189999999</v>
      </c>
      <c r="N74" s="286">
        <f t="shared" si="6"/>
        <v>59821.428581</v>
      </c>
      <c r="O74" s="286">
        <f t="shared" si="7"/>
        <v>59821.428581</v>
      </c>
      <c r="P74" s="95"/>
      <c r="Q74" s="95"/>
      <c r="R74" s="95"/>
      <c r="S74" s="95"/>
      <c r="T74" s="95"/>
      <c r="U74" s="297" t="s">
        <v>1557</v>
      </c>
      <c r="V74" s="300" t="s">
        <v>1558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731</v>
      </c>
      <c r="G75" s="101" t="s">
        <v>98</v>
      </c>
      <c r="H75" s="101" t="s">
        <v>99</v>
      </c>
      <c r="I75" s="103">
        <v>1884</v>
      </c>
      <c r="J75" s="104">
        <v>9400</v>
      </c>
      <c r="K75" s="104"/>
      <c r="L75" s="286">
        <f t="shared" ref="L75:L106" si="8">M75</f>
        <v>1007.1428557999999</v>
      </c>
      <c r="M75" s="286">
        <f t="shared" ref="M75:M106" si="9">IF(J75-K75=0, 0, (J75-K75)*0.107142857)</f>
        <v>1007.1428557999999</v>
      </c>
      <c r="N75" s="286">
        <f t="shared" ref="N75:N106" si="10">O75</f>
        <v>8392.8571441999993</v>
      </c>
      <c r="O75" s="286">
        <f t="shared" ref="O75:O106" si="11">J75-K75-M75</f>
        <v>8392.8571441999993</v>
      </c>
      <c r="P75" s="95"/>
      <c r="Q75" s="95"/>
      <c r="R75" s="95"/>
      <c r="S75" s="95"/>
      <c r="T75" s="95"/>
      <c r="U75" s="297" t="s">
        <v>1559</v>
      </c>
      <c r="V75" s="300" t="s">
        <v>1560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732</v>
      </c>
      <c r="G76" s="101" t="s">
        <v>98</v>
      </c>
      <c r="H76" s="101" t="s">
        <v>99</v>
      </c>
      <c r="I76" s="103">
        <v>1882</v>
      </c>
      <c r="J76" s="104">
        <v>8000</v>
      </c>
      <c r="K76" s="104"/>
      <c r="L76" s="286">
        <f t="shared" si="8"/>
        <v>857.14285599999994</v>
      </c>
      <c r="M76" s="286">
        <f t="shared" si="9"/>
        <v>857.14285599999994</v>
      </c>
      <c r="N76" s="286">
        <f t="shared" si="10"/>
        <v>7142.8571439999996</v>
      </c>
      <c r="O76" s="286">
        <f t="shared" si="11"/>
        <v>7142.8571439999996</v>
      </c>
      <c r="P76" s="95"/>
      <c r="Q76" s="95"/>
      <c r="R76" s="95"/>
      <c r="S76" s="95"/>
      <c r="T76" s="95"/>
      <c r="U76" s="297" t="s">
        <v>1561</v>
      </c>
      <c r="V76" s="300" t="s">
        <v>1562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733</v>
      </c>
      <c r="G77" s="101" t="s">
        <v>98</v>
      </c>
      <c r="H77" s="101" t="s">
        <v>99</v>
      </c>
      <c r="I77" s="103">
        <v>1886</v>
      </c>
      <c r="J77" s="104">
        <v>30000</v>
      </c>
      <c r="K77" s="104"/>
      <c r="L77" s="286">
        <f t="shared" si="8"/>
        <v>3214.2857099999997</v>
      </c>
      <c r="M77" s="286">
        <f t="shared" si="9"/>
        <v>3214.2857099999997</v>
      </c>
      <c r="N77" s="286">
        <f t="shared" si="10"/>
        <v>26785.71429</v>
      </c>
      <c r="O77" s="286">
        <f t="shared" si="11"/>
        <v>26785.71429</v>
      </c>
      <c r="P77" s="95"/>
      <c r="Q77" s="95"/>
      <c r="R77" s="95"/>
      <c r="S77" s="95"/>
      <c r="T77" s="95"/>
      <c r="U77" s="297" t="s">
        <v>1563</v>
      </c>
      <c r="V77" s="300" t="s">
        <v>1564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734</v>
      </c>
      <c r="G78" s="101" t="s">
        <v>98</v>
      </c>
      <c r="H78" s="101" t="s">
        <v>99</v>
      </c>
      <c r="I78" s="103">
        <v>1885</v>
      </c>
      <c r="J78" s="104">
        <v>2500</v>
      </c>
      <c r="K78" s="104"/>
      <c r="L78" s="286">
        <f t="shared" si="8"/>
        <v>267.85714250000001</v>
      </c>
      <c r="M78" s="286">
        <f t="shared" si="9"/>
        <v>267.85714250000001</v>
      </c>
      <c r="N78" s="286">
        <f t="shared" si="10"/>
        <v>2232.1428575</v>
      </c>
      <c r="O78" s="286">
        <f t="shared" si="11"/>
        <v>2232.1428575</v>
      </c>
      <c r="P78" s="95"/>
      <c r="Q78" s="95"/>
      <c r="R78" s="95"/>
      <c r="S78" s="95"/>
      <c r="T78" s="95"/>
      <c r="U78" s="297" t="s">
        <v>1565</v>
      </c>
      <c r="V78" s="300" t="s">
        <v>1566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735</v>
      </c>
      <c r="G79" s="101" t="s">
        <v>98</v>
      </c>
      <c r="H79" s="101" t="s">
        <v>99</v>
      </c>
      <c r="I79" s="103">
        <v>1888</v>
      </c>
      <c r="J79" s="104">
        <v>19800</v>
      </c>
      <c r="K79" s="104"/>
      <c r="L79" s="286">
        <f t="shared" si="8"/>
        <v>2121.4285685999998</v>
      </c>
      <c r="M79" s="286">
        <f t="shared" si="9"/>
        <v>2121.4285685999998</v>
      </c>
      <c r="N79" s="286">
        <f t="shared" si="10"/>
        <v>17678.5714314</v>
      </c>
      <c r="O79" s="286">
        <f t="shared" si="11"/>
        <v>17678.5714314</v>
      </c>
      <c r="P79" s="95"/>
      <c r="Q79" s="95"/>
      <c r="R79" s="95"/>
      <c r="S79" s="95"/>
      <c r="T79" s="95"/>
      <c r="U79" s="297" t="s">
        <v>1567</v>
      </c>
      <c r="V79" s="300" t="s">
        <v>1568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736</v>
      </c>
      <c r="G80" s="101" t="s">
        <v>98</v>
      </c>
      <c r="H80" s="101" t="s">
        <v>99</v>
      </c>
      <c r="I80" s="103">
        <v>1887</v>
      </c>
      <c r="J80" s="104">
        <v>10300</v>
      </c>
      <c r="K80" s="104"/>
      <c r="L80" s="286">
        <f t="shared" si="8"/>
        <v>1103.5714270999999</v>
      </c>
      <c r="M80" s="286">
        <f t="shared" si="9"/>
        <v>1103.5714270999999</v>
      </c>
      <c r="N80" s="286">
        <f t="shared" si="10"/>
        <v>9196.4285729000003</v>
      </c>
      <c r="O80" s="286">
        <f t="shared" si="11"/>
        <v>9196.4285729000003</v>
      </c>
      <c r="P80" s="95"/>
      <c r="Q80" s="95"/>
      <c r="R80" s="95"/>
      <c r="S80" s="95"/>
      <c r="T80" s="95"/>
      <c r="U80" s="297" t="s">
        <v>1569</v>
      </c>
      <c r="V80" s="300" t="s">
        <v>1570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737</v>
      </c>
      <c r="G81" s="101" t="s">
        <v>98</v>
      </c>
      <c r="H81" s="101" t="s">
        <v>99</v>
      </c>
      <c r="I81" s="103">
        <v>1890</v>
      </c>
      <c r="J81" s="104">
        <v>4000</v>
      </c>
      <c r="K81" s="104"/>
      <c r="L81" s="286">
        <f t="shared" si="8"/>
        <v>428.57142799999997</v>
      </c>
      <c r="M81" s="286">
        <f t="shared" si="9"/>
        <v>428.57142799999997</v>
      </c>
      <c r="N81" s="286">
        <f t="shared" si="10"/>
        <v>3571.4285719999998</v>
      </c>
      <c r="O81" s="286">
        <f t="shared" si="11"/>
        <v>3571.4285719999998</v>
      </c>
      <c r="P81" s="95"/>
      <c r="Q81" s="95"/>
      <c r="R81" s="95"/>
      <c r="S81" s="95"/>
      <c r="T81" s="95"/>
      <c r="U81" s="297" t="s">
        <v>1571</v>
      </c>
      <c r="V81" s="300" t="s">
        <v>1572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738</v>
      </c>
      <c r="G82" s="101" t="s">
        <v>98</v>
      </c>
      <c r="H82" s="101" t="s">
        <v>99</v>
      </c>
      <c r="I82" s="103">
        <v>1895</v>
      </c>
      <c r="J82" s="104">
        <v>3000</v>
      </c>
      <c r="K82" s="104"/>
      <c r="L82" s="286">
        <f t="shared" si="8"/>
        <v>321.42857099999998</v>
      </c>
      <c r="M82" s="286">
        <f t="shared" si="9"/>
        <v>321.42857099999998</v>
      </c>
      <c r="N82" s="286">
        <f t="shared" si="10"/>
        <v>2678.5714290000001</v>
      </c>
      <c r="O82" s="286">
        <f t="shared" si="11"/>
        <v>2678.5714290000001</v>
      </c>
      <c r="P82" s="95"/>
      <c r="Q82" s="95"/>
      <c r="R82" s="95"/>
      <c r="S82" s="95"/>
      <c r="T82" s="95"/>
      <c r="U82" s="297" t="s">
        <v>1573</v>
      </c>
      <c r="V82" s="300" t="s">
        <v>1574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739</v>
      </c>
      <c r="G83" s="101" t="s">
        <v>98</v>
      </c>
      <c r="H83" s="101" t="s">
        <v>99</v>
      </c>
      <c r="I83" s="103">
        <v>1897</v>
      </c>
      <c r="J83" s="104">
        <v>17000</v>
      </c>
      <c r="K83" s="104"/>
      <c r="L83" s="286">
        <f t="shared" si="8"/>
        <v>1821.4285689999999</v>
      </c>
      <c r="M83" s="286">
        <f t="shared" si="9"/>
        <v>1821.4285689999999</v>
      </c>
      <c r="N83" s="286">
        <f t="shared" si="10"/>
        <v>15178.571431</v>
      </c>
      <c r="O83" s="286">
        <f t="shared" si="11"/>
        <v>15178.571431</v>
      </c>
      <c r="P83" s="95"/>
      <c r="Q83" s="95"/>
      <c r="R83" s="95"/>
      <c r="S83" s="95"/>
      <c r="T83" s="95"/>
      <c r="U83" s="297" t="s">
        <v>1575</v>
      </c>
      <c r="V83" s="300" t="s">
        <v>1576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740</v>
      </c>
      <c r="G84" s="101" t="s">
        <v>98</v>
      </c>
      <c r="H84" s="101" t="s">
        <v>99</v>
      </c>
      <c r="I84" s="103">
        <v>1889</v>
      </c>
      <c r="J84" s="104">
        <v>3400</v>
      </c>
      <c r="K84" s="104"/>
      <c r="L84" s="286">
        <f t="shared" si="8"/>
        <v>364.2857138</v>
      </c>
      <c r="M84" s="286">
        <f t="shared" si="9"/>
        <v>364.2857138</v>
      </c>
      <c r="N84" s="286">
        <f t="shared" si="10"/>
        <v>3035.7142862000001</v>
      </c>
      <c r="O84" s="286">
        <f t="shared" si="11"/>
        <v>3035.7142862000001</v>
      </c>
      <c r="P84" s="95"/>
      <c r="Q84" s="95"/>
      <c r="R84" s="95"/>
      <c r="S84" s="95"/>
      <c r="T84" s="95"/>
      <c r="U84" s="297" t="s">
        <v>1577</v>
      </c>
      <c r="V84" s="300" t="s">
        <v>1578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741</v>
      </c>
      <c r="G85" s="101" t="s">
        <v>98</v>
      </c>
      <c r="H85" s="101" t="s">
        <v>99</v>
      </c>
      <c r="I85" s="103">
        <v>1891</v>
      </c>
      <c r="J85" s="104">
        <v>4000</v>
      </c>
      <c r="K85" s="104"/>
      <c r="L85" s="286">
        <f t="shared" si="8"/>
        <v>428.57142799999997</v>
      </c>
      <c r="M85" s="286">
        <f t="shared" si="9"/>
        <v>428.57142799999997</v>
      </c>
      <c r="N85" s="286">
        <f t="shared" si="10"/>
        <v>3571.4285719999998</v>
      </c>
      <c r="O85" s="286">
        <f t="shared" si="11"/>
        <v>3571.4285719999998</v>
      </c>
      <c r="P85" s="95"/>
      <c r="Q85" s="95"/>
      <c r="R85" s="95"/>
      <c r="S85" s="95"/>
      <c r="T85" s="95"/>
      <c r="U85" s="297" t="s">
        <v>1579</v>
      </c>
      <c r="V85" s="300" t="s">
        <v>1580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742</v>
      </c>
      <c r="G86" s="101" t="s">
        <v>98</v>
      </c>
      <c r="H86" s="101" t="s">
        <v>99</v>
      </c>
      <c r="I86" s="103">
        <v>1892</v>
      </c>
      <c r="J86" s="104">
        <v>5400</v>
      </c>
      <c r="K86" s="104"/>
      <c r="L86" s="286">
        <f t="shared" si="8"/>
        <v>578.57142779999992</v>
      </c>
      <c r="M86" s="286">
        <f t="shared" si="9"/>
        <v>578.57142779999992</v>
      </c>
      <c r="N86" s="286">
        <f t="shared" si="10"/>
        <v>4821.4285722000004</v>
      </c>
      <c r="O86" s="286">
        <f t="shared" si="11"/>
        <v>4821.4285722000004</v>
      </c>
      <c r="P86" s="95"/>
      <c r="Q86" s="95"/>
      <c r="R86" s="95"/>
      <c r="S86" s="95"/>
      <c r="T86" s="95"/>
      <c r="U86" s="297" t="s">
        <v>1581</v>
      </c>
      <c r="V86" s="300" t="s">
        <v>1582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743</v>
      </c>
      <c r="G87" s="101" t="s">
        <v>98</v>
      </c>
      <c r="H87" s="101" t="s">
        <v>99</v>
      </c>
      <c r="I87" s="103">
        <v>1893</v>
      </c>
      <c r="J87" s="104">
        <v>4500</v>
      </c>
      <c r="K87" s="104"/>
      <c r="L87" s="286">
        <f t="shared" si="8"/>
        <v>482.14285649999999</v>
      </c>
      <c r="M87" s="286">
        <f t="shared" si="9"/>
        <v>482.14285649999999</v>
      </c>
      <c r="N87" s="286">
        <f t="shared" si="10"/>
        <v>4017.8571434999999</v>
      </c>
      <c r="O87" s="286">
        <f t="shared" si="11"/>
        <v>4017.8571434999999</v>
      </c>
      <c r="P87" s="95"/>
      <c r="Q87" s="95"/>
      <c r="R87" s="95"/>
      <c r="S87" s="95"/>
      <c r="T87" s="95"/>
      <c r="U87" s="297" t="s">
        <v>1583</v>
      </c>
      <c r="V87" s="300" t="s">
        <v>1584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744</v>
      </c>
      <c r="G88" s="101" t="s">
        <v>98</v>
      </c>
      <c r="H88" s="101" t="s">
        <v>99</v>
      </c>
      <c r="I88" s="103">
        <v>1894</v>
      </c>
      <c r="J88" s="104">
        <v>2700</v>
      </c>
      <c r="K88" s="104"/>
      <c r="L88" s="286">
        <f t="shared" si="8"/>
        <v>289.28571389999996</v>
      </c>
      <c r="M88" s="286">
        <f t="shared" si="9"/>
        <v>289.28571389999996</v>
      </c>
      <c r="N88" s="286">
        <f t="shared" si="10"/>
        <v>2410.7142861000002</v>
      </c>
      <c r="O88" s="286">
        <f t="shared" si="11"/>
        <v>2410.7142861000002</v>
      </c>
      <c r="P88" s="95"/>
      <c r="Q88" s="95"/>
      <c r="R88" s="95"/>
      <c r="S88" s="95"/>
      <c r="T88" s="95"/>
      <c r="U88" s="297" t="s">
        <v>1585</v>
      </c>
      <c r="V88" s="300" t="s">
        <v>1586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745</v>
      </c>
      <c r="G89" s="101" t="s">
        <v>98</v>
      </c>
      <c r="H89" s="101" t="s">
        <v>99</v>
      </c>
      <c r="I89" s="103">
        <v>1898</v>
      </c>
      <c r="J89" s="104">
        <v>1800</v>
      </c>
      <c r="K89" s="104"/>
      <c r="L89" s="286">
        <f t="shared" si="8"/>
        <v>192.8571426</v>
      </c>
      <c r="M89" s="286">
        <f t="shared" si="9"/>
        <v>192.8571426</v>
      </c>
      <c r="N89" s="286">
        <f t="shared" si="10"/>
        <v>1607.1428573999999</v>
      </c>
      <c r="O89" s="286">
        <f t="shared" si="11"/>
        <v>1607.1428573999999</v>
      </c>
      <c r="P89" s="95"/>
      <c r="Q89" s="95"/>
      <c r="R89" s="95"/>
      <c r="S89" s="95"/>
      <c r="T89" s="95"/>
      <c r="U89" s="297" t="s">
        <v>1587</v>
      </c>
      <c r="V89" s="300" t="s">
        <v>1588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746</v>
      </c>
      <c r="G90" s="101" t="s">
        <v>98</v>
      </c>
      <c r="H90" s="101" t="s">
        <v>99</v>
      </c>
      <c r="I90" s="103">
        <v>1899</v>
      </c>
      <c r="J90" s="104">
        <v>1200</v>
      </c>
      <c r="K90" s="104"/>
      <c r="L90" s="286">
        <f t="shared" si="8"/>
        <v>128.5714284</v>
      </c>
      <c r="M90" s="286">
        <f t="shared" si="9"/>
        <v>128.5714284</v>
      </c>
      <c r="N90" s="286">
        <f t="shared" si="10"/>
        <v>1071.4285715999999</v>
      </c>
      <c r="O90" s="286">
        <f t="shared" si="11"/>
        <v>1071.4285715999999</v>
      </c>
      <c r="P90" s="95"/>
      <c r="Q90" s="95"/>
      <c r="R90" s="95"/>
      <c r="S90" s="95"/>
      <c r="T90" s="95"/>
      <c r="U90" s="297" t="s">
        <v>1589</v>
      </c>
      <c r="V90" s="300" t="s">
        <v>1590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747</v>
      </c>
      <c r="G91" s="101" t="s">
        <v>98</v>
      </c>
      <c r="H91" s="101" t="s">
        <v>99</v>
      </c>
      <c r="I91" s="103">
        <v>1900</v>
      </c>
      <c r="J91" s="104">
        <v>4950</v>
      </c>
      <c r="K91" s="104"/>
      <c r="L91" s="286">
        <f t="shared" si="8"/>
        <v>530.35714214999996</v>
      </c>
      <c r="M91" s="286">
        <f t="shared" si="9"/>
        <v>530.35714214999996</v>
      </c>
      <c r="N91" s="286">
        <f t="shared" si="10"/>
        <v>4419.6428578499999</v>
      </c>
      <c r="O91" s="286">
        <f t="shared" si="11"/>
        <v>4419.6428578499999</v>
      </c>
      <c r="P91" s="95"/>
      <c r="Q91" s="95"/>
      <c r="R91" s="95"/>
      <c r="S91" s="95"/>
      <c r="T91" s="95"/>
      <c r="U91" s="297" t="s">
        <v>1591</v>
      </c>
      <c r="V91" s="300" t="s">
        <v>1592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748</v>
      </c>
      <c r="G92" s="101" t="s">
        <v>98</v>
      </c>
      <c r="H92" s="101" t="s">
        <v>99</v>
      </c>
      <c r="I92" s="103">
        <v>1901</v>
      </c>
      <c r="J92" s="104">
        <v>2500</v>
      </c>
      <c r="K92" s="104"/>
      <c r="L92" s="286">
        <f t="shared" si="8"/>
        <v>267.85714250000001</v>
      </c>
      <c r="M92" s="286">
        <f t="shared" si="9"/>
        <v>267.85714250000001</v>
      </c>
      <c r="N92" s="286">
        <f t="shared" si="10"/>
        <v>2232.1428575</v>
      </c>
      <c r="O92" s="286">
        <f t="shared" si="11"/>
        <v>2232.1428575</v>
      </c>
      <c r="P92" s="95"/>
      <c r="Q92" s="95"/>
      <c r="R92" s="95"/>
      <c r="S92" s="95"/>
      <c r="T92" s="95"/>
      <c r="U92" s="297" t="s">
        <v>1593</v>
      </c>
      <c r="V92" s="300" t="s">
        <v>1594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749</v>
      </c>
      <c r="G93" s="101" t="s">
        <v>98</v>
      </c>
      <c r="H93" s="101" t="s">
        <v>99</v>
      </c>
      <c r="I93" s="103">
        <v>1903</v>
      </c>
      <c r="J93" s="104">
        <v>4750</v>
      </c>
      <c r="K93" s="104"/>
      <c r="L93" s="286">
        <f t="shared" si="8"/>
        <v>508.92857074999995</v>
      </c>
      <c r="M93" s="286">
        <f t="shared" si="9"/>
        <v>508.92857074999995</v>
      </c>
      <c r="N93" s="286">
        <f t="shared" si="10"/>
        <v>4241.0714292499997</v>
      </c>
      <c r="O93" s="286">
        <f t="shared" si="11"/>
        <v>4241.0714292499997</v>
      </c>
      <c r="P93" s="95"/>
      <c r="Q93" s="95"/>
      <c r="R93" s="95"/>
      <c r="S93" s="95"/>
      <c r="T93" s="95"/>
      <c r="U93" s="297" t="s">
        <v>1595</v>
      </c>
      <c r="V93" s="300" t="s">
        <v>1596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750</v>
      </c>
      <c r="G94" s="101" t="s">
        <v>98</v>
      </c>
      <c r="H94" s="101" t="s">
        <v>99</v>
      </c>
      <c r="I94" s="103">
        <v>1904</v>
      </c>
      <c r="J94" s="104">
        <v>5400</v>
      </c>
      <c r="K94" s="104"/>
      <c r="L94" s="286">
        <f t="shared" si="8"/>
        <v>578.57142779999992</v>
      </c>
      <c r="M94" s="286">
        <f t="shared" si="9"/>
        <v>578.57142779999992</v>
      </c>
      <c r="N94" s="286">
        <f t="shared" si="10"/>
        <v>4821.4285722000004</v>
      </c>
      <c r="O94" s="286">
        <f t="shared" si="11"/>
        <v>4821.4285722000004</v>
      </c>
      <c r="P94" s="95"/>
      <c r="Q94" s="95"/>
      <c r="R94" s="95"/>
      <c r="S94" s="95"/>
      <c r="T94" s="95"/>
      <c r="U94" s="297" t="s">
        <v>1597</v>
      </c>
      <c r="V94" s="300" t="s">
        <v>1598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751</v>
      </c>
      <c r="G95" s="101" t="s">
        <v>98</v>
      </c>
      <c r="H95" s="101" t="s">
        <v>99</v>
      </c>
      <c r="I95" s="103">
        <v>1905</v>
      </c>
      <c r="J95" s="104">
        <v>2600</v>
      </c>
      <c r="K95" s="104"/>
      <c r="L95" s="286">
        <f t="shared" si="8"/>
        <v>278.57142819999996</v>
      </c>
      <c r="M95" s="286">
        <f t="shared" si="9"/>
        <v>278.57142819999996</v>
      </c>
      <c r="N95" s="286">
        <f t="shared" si="10"/>
        <v>2321.4285718000001</v>
      </c>
      <c r="O95" s="286">
        <f t="shared" si="11"/>
        <v>2321.4285718000001</v>
      </c>
      <c r="P95" s="95"/>
      <c r="Q95" s="95"/>
      <c r="R95" s="95"/>
      <c r="S95" s="95"/>
      <c r="T95" s="95"/>
      <c r="U95" s="297" t="s">
        <v>1599</v>
      </c>
      <c r="V95" s="300" t="s">
        <v>1600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752</v>
      </c>
      <c r="G96" s="101" t="s">
        <v>98</v>
      </c>
      <c r="H96" s="101" t="s">
        <v>99</v>
      </c>
      <c r="I96" s="103">
        <v>1906</v>
      </c>
      <c r="J96" s="104">
        <v>4500</v>
      </c>
      <c r="K96" s="104"/>
      <c r="L96" s="286">
        <f t="shared" si="8"/>
        <v>482.14285649999999</v>
      </c>
      <c r="M96" s="286">
        <f t="shared" si="9"/>
        <v>482.14285649999999</v>
      </c>
      <c r="N96" s="286">
        <f t="shared" si="10"/>
        <v>4017.8571434999999</v>
      </c>
      <c r="O96" s="286">
        <f t="shared" si="11"/>
        <v>4017.8571434999999</v>
      </c>
      <c r="P96" s="95"/>
      <c r="Q96" s="95"/>
      <c r="R96" s="95"/>
      <c r="S96" s="95"/>
      <c r="T96" s="95"/>
      <c r="U96" s="297" t="s">
        <v>1601</v>
      </c>
      <c r="V96" s="300" t="s">
        <v>1602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753</v>
      </c>
      <c r="G97" s="101" t="s">
        <v>98</v>
      </c>
      <c r="H97" s="101" t="s">
        <v>99</v>
      </c>
      <c r="I97" s="103">
        <v>1907</v>
      </c>
      <c r="J97" s="104">
        <v>2200</v>
      </c>
      <c r="K97" s="104"/>
      <c r="L97" s="286">
        <f t="shared" si="8"/>
        <v>235.71428539999999</v>
      </c>
      <c r="M97" s="286">
        <f t="shared" si="9"/>
        <v>235.71428539999999</v>
      </c>
      <c r="N97" s="286">
        <f t="shared" si="10"/>
        <v>1964.2857146000001</v>
      </c>
      <c r="O97" s="286">
        <f t="shared" si="11"/>
        <v>1964.2857146000001</v>
      </c>
      <c r="P97" s="95"/>
      <c r="Q97" s="95"/>
      <c r="R97" s="95"/>
      <c r="S97" s="95"/>
      <c r="T97" s="95"/>
      <c r="U97" s="297" t="s">
        <v>1603</v>
      </c>
      <c r="V97" s="300" t="s">
        <v>1604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20</v>
      </c>
      <c r="D98" s="101">
        <v>24</v>
      </c>
      <c r="E98" s="104"/>
      <c r="F98" s="102" t="s">
        <v>754</v>
      </c>
      <c r="G98" s="101" t="s">
        <v>98</v>
      </c>
      <c r="H98" s="101" t="s">
        <v>99</v>
      </c>
      <c r="I98" s="103">
        <v>1908</v>
      </c>
      <c r="J98" s="104">
        <v>2950</v>
      </c>
      <c r="K98" s="104"/>
      <c r="L98" s="286">
        <f t="shared" si="8"/>
        <v>316.07142814999997</v>
      </c>
      <c r="M98" s="286">
        <f t="shared" si="9"/>
        <v>316.07142814999997</v>
      </c>
      <c r="N98" s="286">
        <f t="shared" si="10"/>
        <v>2633.92857185</v>
      </c>
      <c r="O98" s="286">
        <f t="shared" si="11"/>
        <v>2633.92857185</v>
      </c>
      <c r="P98" s="95"/>
      <c r="Q98" s="95"/>
      <c r="R98" s="95"/>
      <c r="S98" s="95"/>
      <c r="T98" s="95"/>
      <c r="U98" s="297" t="s">
        <v>1605</v>
      </c>
      <c r="V98" s="300" t="s">
        <v>1606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755</v>
      </c>
      <c r="G99" s="101" t="s">
        <v>98</v>
      </c>
      <c r="H99" s="101" t="s">
        <v>99</v>
      </c>
      <c r="I99" s="103">
        <v>1910</v>
      </c>
      <c r="J99" s="104">
        <v>11950</v>
      </c>
      <c r="K99" s="104"/>
      <c r="L99" s="286">
        <f t="shared" si="8"/>
        <v>1280.35714115</v>
      </c>
      <c r="M99" s="286">
        <f t="shared" si="9"/>
        <v>1280.35714115</v>
      </c>
      <c r="N99" s="286">
        <f t="shared" si="10"/>
        <v>10669.64285885</v>
      </c>
      <c r="O99" s="286">
        <f t="shared" si="11"/>
        <v>10669.64285885</v>
      </c>
      <c r="P99" s="95"/>
      <c r="Q99" s="95"/>
      <c r="R99" s="95"/>
      <c r="S99" s="95"/>
      <c r="T99" s="95"/>
      <c r="U99" s="297" t="s">
        <v>1607</v>
      </c>
      <c r="V99" s="300" t="s">
        <v>1608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756</v>
      </c>
      <c r="G100" s="101" t="s">
        <v>98</v>
      </c>
      <c r="H100" s="101" t="s">
        <v>99</v>
      </c>
      <c r="I100" s="103">
        <v>1911</v>
      </c>
      <c r="J100" s="104">
        <v>3180</v>
      </c>
      <c r="K100" s="104"/>
      <c r="L100" s="286">
        <f t="shared" si="8"/>
        <v>340.71428526</v>
      </c>
      <c r="M100" s="286">
        <f t="shared" si="9"/>
        <v>340.71428526</v>
      </c>
      <c r="N100" s="286">
        <f t="shared" si="10"/>
        <v>2839.28571474</v>
      </c>
      <c r="O100" s="286">
        <f t="shared" si="11"/>
        <v>2839.28571474</v>
      </c>
      <c r="P100" s="95"/>
      <c r="Q100" s="95"/>
      <c r="R100" s="95"/>
      <c r="S100" s="95"/>
      <c r="T100" s="95"/>
      <c r="U100" s="297" t="s">
        <v>1609</v>
      </c>
      <c r="V100" s="300" t="s">
        <v>1610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757</v>
      </c>
      <c r="G101" s="101" t="s">
        <v>98</v>
      </c>
      <c r="H101" s="101" t="s">
        <v>99</v>
      </c>
      <c r="I101" s="103">
        <v>1912</v>
      </c>
      <c r="J101" s="104">
        <v>1800</v>
      </c>
      <c r="K101" s="104"/>
      <c r="L101" s="286">
        <f t="shared" si="8"/>
        <v>192.8571426</v>
      </c>
      <c r="M101" s="286">
        <f t="shared" si="9"/>
        <v>192.8571426</v>
      </c>
      <c r="N101" s="286">
        <f t="shared" si="10"/>
        <v>1607.1428573999999</v>
      </c>
      <c r="O101" s="286">
        <f t="shared" si="11"/>
        <v>1607.1428573999999</v>
      </c>
      <c r="P101" s="95"/>
      <c r="Q101" s="95"/>
      <c r="R101" s="95"/>
      <c r="S101" s="95"/>
      <c r="T101" s="95"/>
      <c r="U101" s="297" t="s">
        <v>1611</v>
      </c>
      <c r="V101" s="300" t="s">
        <v>1612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758</v>
      </c>
      <c r="G102" s="101" t="s">
        <v>98</v>
      </c>
      <c r="H102" s="101" t="s">
        <v>99</v>
      </c>
      <c r="I102" s="103">
        <v>1913</v>
      </c>
      <c r="J102" s="104">
        <v>2950</v>
      </c>
      <c r="K102" s="104"/>
      <c r="L102" s="286">
        <f t="shared" si="8"/>
        <v>316.07142814999997</v>
      </c>
      <c r="M102" s="286">
        <f t="shared" si="9"/>
        <v>316.07142814999997</v>
      </c>
      <c r="N102" s="286">
        <f t="shared" si="10"/>
        <v>2633.92857185</v>
      </c>
      <c r="O102" s="286">
        <f t="shared" si="11"/>
        <v>2633.92857185</v>
      </c>
      <c r="P102" s="95"/>
      <c r="Q102" s="95"/>
      <c r="R102" s="95"/>
      <c r="S102" s="95"/>
      <c r="T102" s="95"/>
      <c r="U102" s="297" t="s">
        <v>1613</v>
      </c>
      <c r="V102" s="300" t="s">
        <v>1614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759</v>
      </c>
      <c r="G103" s="101" t="s">
        <v>98</v>
      </c>
      <c r="H103" s="101" t="s">
        <v>99</v>
      </c>
      <c r="I103" s="103">
        <v>1914</v>
      </c>
      <c r="J103" s="104">
        <v>1800</v>
      </c>
      <c r="K103" s="104"/>
      <c r="L103" s="286">
        <f t="shared" si="8"/>
        <v>192.8571426</v>
      </c>
      <c r="M103" s="286">
        <f t="shared" si="9"/>
        <v>192.8571426</v>
      </c>
      <c r="N103" s="286">
        <f t="shared" si="10"/>
        <v>1607.1428573999999</v>
      </c>
      <c r="O103" s="286">
        <f t="shared" si="11"/>
        <v>1607.1428573999999</v>
      </c>
      <c r="P103" s="95"/>
      <c r="Q103" s="95"/>
      <c r="R103" s="95"/>
      <c r="S103" s="95"/>
      <c r="T103" s="95"/>
      <c r="U103" s="297" t="s">
        <v>1615</v>
      </c>
      <c r="V103" s="300" t="s">
        <v>1616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760</v>
      </c>
      <c r="G104" s="101" t="s">
        <v>98</v>
      </c>
      <c r="H104" s="101" t="s">
        <v>99</v>
      </c>
      <c r="I104" s="103">
        <v>1915</v>
      </c>
      <c r="J104" s="104">
        <v>785.71</v>
      </c>
      <c r="K104" s="104">
        <v>785.71</v>
      </c>
      <c r="L104" s="286">
        <f t="shared" si="8"/>
        <v>0</v>
      </c>
      <c r="M104" s="286">
        <f t="shared" si="9"/>
        <v>0</v>
      </c>
      <c r="N104" s="286">
        <f t="shared" si="10"/>
        <v>0</v>
      </c>
      <c r="O104" s="286">
        <f t="shared" si="11"/>
        <v>0</v>
      </c>
      <c r="P104" s="95"/>
      <c r="Q104" s="95"/>
      <c r="R104" s="95"/>
      <c r="S104" s="95"/>
      <c r="T104" s="95"/>
      <c r="U104" s="297" t="s">
        <v>1617</v>
      </c>
      <c r="V104" s="300" t="s">
        <v>1618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761</v>
      </c>
      <c r="G105" s="101" t="s">
        <v>98</v>
      </c>
      <c r="H105" s="101" t="s">
        <v>99</v>
      </c>
      <c r="I105" s="103">
        <v>1916</v>
      </c>
      <c r="J105" s="104">
        <v>2950</v>
      </c>
      <c r="K105" s="104"/>
      <c r="L105" s="286">
        <f t="shared" si="8"/>
        <v>316.07142814999997</v>
      </c>
      <c r="M105" s="286">
        <f t="shared" si="9"/>
        <v>316.07142814999997</v>
      </c>
      <c r="N105" s="286">
        <f t="shared" si="10"/>
        <v>2633.92857185</v>
      </c>
      <c r="O105" s="286">
        <f t="shared" si="11"/>
        <v>2633.92857185</v>
      </c>
      <c r="P105" s="95"/>
      <c r="Q105" s="95"/>
      <c r="R105" s="95"/>
      <c r="S105" s="95"/>
      <c r="T105" s="95"/>
      <c r="U105" s="297" t="s">
        <v>1619</v>
      </c>
      <c r="V105" s="300" t="s">
        <v>1620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762</v>
      </c>
      <c r="G106" s="101" t="s">
        <v>98</v>
      </c>
      <c r="H106" s="101" t="s">
        <v>99</v>
      </c>
      <c r="I106" s="103">
        <v>1917</v>
      </c>
      <c r="J106" s="104">
        <v>785.71</v>
      </c>
      <c r="K106" s="104">
        <v>785.71</v>
      </c>
      <c r="L106" s="286">
        <f t="shared" si="8"/>
        <v>0</v>
      </c>
      <c r="M106" s="286">
        <f t="shared" si="9"/>
        <v>0</v>
      </c>
      <c r="N106" s="286">
        <f t="shared" si="10"/>
        <v>0</v>
      </c>
      <c r="O106" s="286">
        <f t="shared" si="11"/>
        <v>0</v>
      </c>
      <c r="P106" s="95"/>
      <c r="Q106" s="95"/>
      <c r="R106" s="95"/>
      <c r="S106" s="95"/>
      <c r="T106" s="95"/>
      <c r="U106" s="297" t="s">
        <v>1621</v>
      </c>
      <c r="V106" s="300" t="s">
        <v>1622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763</v>
      </c>
      <c r="G107" s="101" t="s">
        <v>98</v>
      </c>
      <c r="H107" s="101" t="s">
        <v>99</v>
      </c>
      <c r="I107" s="103">
        <v>1918</v>
      </c>
      <c r="J107" s="104">
        <v>785.71</v>
      </c>
      <c r="K107" s="104">
        <v>785.71</v>
      </c>
      <c r="L107" s="286">
        <f t="shared" ref="L107:L138" si="12">M107</f>
        <v>0</v>
      </c>
      <c r="M107" s="286">
        <f t="shared" ref="M107:M115" si="13">IF(J107-K107=0, 0, (J107-K107)*0.107142857)</f>
        <v>0</v>
      </c>
      <c r="N107" s="286">
        <f t="shared" ref="N107:N138" si="14">O107</f>
        <v>0</v>
      </c>
      <c r="O107" s="286">
        <f t="shared" ref="O107:O115" si="15">J107-K107-M107</f>
        <v>0</v>
      </c>
      <c r="P107" s="95"/>
      <c r="Q107" s="95"/>
      <c r="R107" s="95"/>
      <c r="S107" s="95"/>
      <c r="T107" s="95"/>
      <c r="U107" s="297" t="s">
        <v>1623</v>
      </c>
      <c r="V107" s="300" t="s">
        <v>1624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764</v>
      </c>
      <c r="G108" s="101" t="s">
        <v>98</v>
      </c>
      <c r="H108" s="101" t="s">
        <v>99</v>
      </c>
      <c r="I108" s="103">
        <v>1919</v>
      </c>
      <c r="J108" s="104">
        <v>1535.71</v>
      </c>
      <c r="K108" s="104">
        <v>1535.71</v>
      </c>
      <c r="L108" s="286">
        <f t="shared" si="12"/>
        <v>0</v>
      </c>
      <c r="M108" s="286">
        <f t="shared" si="13"/>
        <v>0</v>
      </c>
      <c r="N108" s="286">
        <f t="shared" si="14"/>
        <v>0</v>
      </c>
      <c r="O108" s="286">
        <f t="shared" si="15"/>
        <v>0</v>
      </c>
      <c r="P108" s="95"/>
      <c r="Q108" s="95"/>
      <c r="R108" s="95"/>
      <c r="S108" s="95"/>
      <c r="T108" s="95"/>
      <c r="U108" s="297" t="s">
        <v>1625</v>
      </c>
      <c r="V108" s="300" t="s">
        <v>1626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765</v>
      </c>
      <c r="G109" s="101" t="s">
        <v>98</v>
      </c>
      <c r="H109" s="101" t="s">
        <v>99</v>
      </c>
      <c r="I109" s="103">
        <v>1920</v>
      </c>
      <c r="J109" s="104">
        <v>1535.71</v>
      </c>
      <c r="K109" s="104">
        <v>1535.71</v>
      </c>
      <c r="L109" s="286">
        <f t="shared" si="12"/>
        <v>0</v>
      </c>
      <c r="M109" s="286">
        <f t="shared" si="13"/>
        <v>0</v>
      </c>
      <c r="N109" s="286">
        <f t="shared" si="14"/>
        <v>0</v>
      </c>
      <c r="O109" s="286">
        <f t="shared" si="15"/>
        <v>0</v>
      </c>
      <c r="P109" s="95"/>
      <c r="Q109" s="95"/>
      <c r="R109" s="95"/>
      <c r="S109" s="95"/>
      <c r="T109" s="95"/>
      <c r="U109" s="297" t="s">
        <v>1627</v>
      </c>
      <c r="V109" s="300" t="s">
        <v>1628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766</v>
      </c>
      <c r="G110" s="101" t="s">
        <v>98</v>
      </c>
      <c r="H110" s="101" t="s">
        <v>99</v>
      </c>
      <c r="I110" s="103">
        <v>1921</v>
      </c>
      <c r="J110" s="104">
        <v>2300</v>
      </c>
      <c r="K110" s="104"/>
      <c r="L110" s="286">
        <f t="shared" si="12"/>
        <v>246.4285711</v>
      </c>
      <c r="M110" s="286">
        <f t="shared" si="13"/>
        <v>246.4285711</v>
      </c>
      <c r="N110" s="286">
        <f t="shared" si="14"/>
        <v>2053.5714288999998</v>
      </c>
      <c r="O110" s="286">
        <f t="shared" si="15"/>
        <v>2053.5714288999998</v>
      </c>
      <c r="P110" s="95"/>
      <c r="Q110" s="95"/>
      <c r="R110" s="95"/>
      <c r="S110" s="95"/>
      <c r="T110" s="95"/>
      <c r="U110" s="297" t="s">
        <v>1629</v>
      </c>
      <c r="V110" s="300" t="s">
        <v>1630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767</v>
      </c>
      <c r="G111" s="101" t="s">
        <v>98</v>
      </c>
      <c r="H111" s="101" t="s">
        <v>99</v>
      </c>
      <c r="I111" s="103">
        <v>1922</v>
      </c>
      <c r="J111" s="104">
        <v>1700</v>
      </c>
      <c r="K111" s="104"/>
      <c r="L111" s="286">
        <f t="shared" si="12"/>
        <v>182.1428569</v>
      </c>
      <c r="M111" s="286">
        <f t="shared" si="13"/>
        <v>182.1428569</v>
      </c>
      <c r="N111" s="286">
        <f t="shared" si="14"/>
        <v>1517.8571431</v>
      </c>
      <c r="O111" s="286">
        <f t="shared" si="15"/>
        <v>1517.8571431</v>
      </c>
      <c r="P111" s="95"/>
      <c r="Q111" s="95"/>
      <c r="R111" s="95"/>
      <c r="S111" s="95"/>
      <c r="T111" s="95"/>
      <c r="U111" s="297" t="s">
        <v>1631</v>
      </c>
      <c r="V111" s="300" t="s">
        <v>1632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768</v>
      </c>
      <c r="G112" s="101" t="s">
        <v>98</v>
      </c>
      <c r="H112" s="101" t="s">
        <v>99</v>
      </c>
      <c r="I112" s="103">
        <v>1923</v>
      </c>
      <c r="J112" s="104">
        <v>2700</v>
      </c>
      <c r="K112" s="104"/>
      <c r="L112" s="286">
        <f t="shared" si="12"/>
        <v>289.28571389999996</v>
      </c>
      <c r="M112" s="286">
        <f t="shared" si="13"/>
        <v>289.28571389999996</v>
      </c>
      <c r="N112" s="286">
        <f t="shared" si="14"/>
        <v>2410.7142861000002</v>
      </c>
      <c r="O112" s="286">
        <f t="shared" si="15"/>
        <v>2410.7142861000002</v>
      </c>
      <c r="P112" s="95"/>
      <c r="Q112" s="95"/>
      <c r="R112" s="95"/>
      <c r="S112" s="95"/>
      <c r="T112" s="95"/>
      <c r="U112" s="297" t="s">
        <v>1633</v>
      </c>
      <c r="V112" s="300" t="s">
        <v>1634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769</v>
      </c>
      <c r="G113" s="101" t="s">
        <v>98</v>
      </c>
      <c r="H113" s="101" t="s">
        <v>99</v>
      </c>
      <c r="I113" s="103">
        <v>1925</v>
      </c>
      <c r="J113" s="104">
        <v>1000</v>
      </c>
      <c r="K113" s="104"/>
      <c r="L113" s="286">
        <f t="shared" si="12"/>
        <v>107.14285699999999</v>
      </c>
      <c r="M113" s="286">
        <f t="shared" si="13"/>
        <v>107.14285699999999</v>
      </c>
      <c r="N113" s="286">
        <f t="shared" si="14"/>
        <v>892.85714299999995</v>
      </c>
      <c r="O113" s="286">
        <f t="shared" si="15"/>
        <v>892.85714299999995</v>
      </c>
      <c r="P113" s="95"/>
      <c r="Q113" s="95"/>
      <c r="R113" s="95"/>
      <c r="S113" s="95"/>
      <c r="T113" s="95"/>
      <c r="U113" s="297" t="s">
        <v>1635</v>
      </c>
      <c r="V113" s="300" t="s">
        <v>1636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770</v>
      </c>
      <c r="G114" s="272" t="s">
        <v>98</v>
      </c>
      <c r="H114" s="272" t="s">
        <v>99</v>
      </c>
      <c r="I114" s="273">
        <v>1928</v>
      </c>
      <c r="J114" s="265">
        <v>4940</v>
      </c>
      <c r="K114" s="265"/>
      <c r="L114" s="311">
        <f t="shared" si="12"/>
        <v>529.28571357999999</v>
      </c>
      <c r="M114" s="311">
        <f t="shared" si="13"/>
        <v>529.28571357999999</v>
      </c>
      <c r="N114" s="311">
        <f t="shared" si="14"/>
        <v>4410.7142864199996</v>
      </c>
      <c r="O114" s="286">
        <f t="shared" si="15"/>
        <v>4410.7142864199996</v>
      </c>
      <c r="P114" s="95"/>
      <c r="Q114" s="95"/>
      <c r="R114" s="95"/>
      <c r="S114" s="95"/>
      <c r="T114" s="95"/>
      <c r="U114" s="297" t="s">
        <v>1637</v>
      </c>
      <c r="V114" s="300" t="s">
        <v>1638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771</v>
      </c>
      <c r="G115" s="323" t="s">
        <v>98</v>
      </c>
      <c r="H115" s="323" t="s">
        <v>99</v>
      </c>
      <c r="I115" s="324">
        <v>1927</v>
      </c>
      <c r="J115" s="321">
        <v>30856</v>
      </c>
      <c r="K115" s="321"/>
      <c r="L115" s="318">
        <f t="shared" si="12"/>
        <v>3305.9999955919998</v>
      </c>
      <c r="M115" s="318">
        <f t="shared" si="13"/>
        <v>3305.9999955919998</v>
      </c>
      <c r="N115" s="318">
        <f t="shared" si="14"/>
        <v>27550.000004408001</v>
      </c>
      <c r="O115" s="311">
        <f t="shared" si="15"/>
        <v>27550.000004408001</v>
      </c>
      <c r="P115" s="95"/>
      <c r="Q115" s="95"/>
      <c r="R115" s="95"/>
      <c r="S115" s="95"/>
      <c r="T115" s="95"/>
      <c r="U115" s="297" t="s">
        <v>1639</v>
      </c>
      <c r="V115" s="300" t="s">
        <v>1640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33</v>
      </c>
      <c r="F118" s="266"/>
      <c r="G118" s="267"/>
      <c r="H118" s="267"/>
      <c r="I118" s="268"/>
      <c r="J118" s="264">
        <f>SUM(J11:J115)</f>
        <v>593273.11999999988</v>
      </c>
      <c r="K118" s="264">
        <f>SUM(K11:K115)</f>
        <v>11857.119999999999</v>
      </c>
      <c r="L118" s="287">
        <f>M118</f>
        <v>62294.571345511984</v>
      </c>
      <c r="M118" s="287">
        <f>IF(J118-K118=0, 0, (J118-K118)*0.107142857)</f>
        <v>62294.571345511984</v>
      </c>
      <c r="N118" s="287">
        <f>O118</f>
        <v>519121.42865448789</v>
      </c>
      <c r="O118" s="287">
        <f>J118-K118-M118</f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34</v>
      </c>
      <c r="D120" s="100" t="s">
        <v>118</v>
      </c>
      <c r="E120" s="104"/>
      <c r="F120" s="102" t="s">
        <v>772</v>
      </c>
      <c r="G120" s="101" t="s">
        <v>98</v>
      </c>
      <c r="H120" s="101" t="s">
        <v>99</v>
      </c>
      <c r="I120" s="103">
        <v>1929</v>
      </c>
      <c r="J120" s="104">
        <v>1100</v>
      </c>
      <c r="K120" s="104"/>
      <c r="L120" s="286">
        <f t="shared" ref="L120:L151" si="16">M120</f>
        <v>117.8571427</v>
      </c>
      <c r="M120" s="286">
        <f t="shared" ref="M120:M151" si="17">IF(J120-K120=0, 0, (J120-K120)*0.107142857)</f>
        <v>117.8571427</v>
      </c>
      <c r="N120" s="286">
        <f t="shared" ref="N120:N151" si="18">O120</f>
        <v>982.14285730000006</v>
      </c>
      <c r="O120" s="286">
        <f t="shared" ref="O120:O151" si="19">J120-K120-M120</f>
        <v>982.14285730000006</v>
      </c>
      <c r="P120" s="95"/>
      <c r="Q120" s="95"/>
      <c r="R120" s="95"/>
      <c r="S120" s="95"/>
      <c r="T120" s="95"/>
      <c r="U120" s="297" t="s">
        <v>1641</v>
      </c>
      <c r="V120" s="300" t="s">
        <v>1642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773</v>
      </c>
      <c r="G121" s="101" t="s">
        <v>98</v>
      </c>
      <c r="H121" s="101" t="s">
        <v>99</v>
      </c>
      <c r="I121" s="103">
        <v>1930</v>
      </c>
      <c r="J121" s="104">
        <v>6150</v>
      </c>
      <c r="K121" s="104"/>
      <c r="L121" s="286">
        <f t="shared" si="16"/>
        <v>658.92857055000002</v>
      </c>
      <c r="M121" s="286">
        <f t="shared" si="17"/>
        <v>658.92857055000002</v>
      </c>
      <c r="N121" s="286">
        <f t="shared" si="18"/>
        <v>5491.0714294500003</v>
      </c>
      <c r="O121" s="286">
        <f t="shared" si="19"/>
        <v>5491.0714294500003</v>
      </c>
      <c r="P121" s="95"/>
      <c r="Q121" s="95"/>
      <c r="R121" s="95"/>
      <c r="S121" s="95"/>
      <c r="T121" s="95"/>
      <c r="U121" s="297" t="s">
        <v>1643</v>
      </c>
      <c r="V121" s="300" t="s">
        <v>1644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774</v>
      </c>
      <c r="G122" s="101" t="s">
        <v>98</v>
      </c>
      <c r="H122" s="101" t="s">
        <v>99</v>
      </c>
      <c r="I122" s="103">
        <v>1931</v>
      </c>
      <c r="J122" s="104">
        <v>5500</v>
      </c>
      <c r="K122" s="104"/>
      <c r="L122" s="286">
        <f t="shared" si="16"/>
        <v>589.28571349999993</v>
      </c>
      <c r="M122" s="286">
        <f t="shared" si="17"/>
        <v>589.28571349999993</v>
      </c>
      <c r="N122" s="286">
        <f t="shared" si="18"/>
        <v>4910.7142865000005</v>
      </c>
      <c r="O122" s="286">
        <f t="shared" si="19"/>
        <v>4910.7142865000005</v>
      </c>
      <c r="P122" s="95"/>
      <c r="Q122" s="95"/>
      <c r="R122" s="95"/>
      <c r="S122" s="95"/>
      <c r="T122" s="95"/>
      <c r="U122" s="297" t="s">
        <v>1645</v>
      </c>
      <c r="V122" s="300" t="s">
        <v>1646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775</v>
      </c>
      <c r="G123" s="101" t="s">
        <v>98</v>
      </c>
      <c r="H123" s="101" t="s">
        <v>99</v>
      </c>
      <c r="I123" s="103">
        <v>1932</v>
      </c>
      <c r="J123" s="104">
        <v>67000</v>
      </c>
      <c r="K123" s="104"/>
      <c r="L123" s="286">
        <f t="shared" si="16"/>
        <v>7178.5714189999999</v>
      </c>
      <c r="M123" s="286">
        <f t="shared" si="17"/>
        <v>7178.5714189999999</v>
      </c>
      <c r="N123" s="286">
        <f t="shared" si="18"/>
        <v>59821.428581</v>
      </c>
      <c r="O123" s="286">
        <f t="shared" si="19"/>
        <v>59821.428581</v>
      </c>
      <c r="P123" s="95"/>
      <c r="Q123" s="95"/>
      <c r="R123" s="95"/>
      <c r="S123" s="95"/>
      <c r="T123" s="95"/>
      <c r="U123" s="297" t="s">
        <v>1647</v>
      </c>
      <c r="V123" s="300" t="s">
        <v>1648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776</v>
      </c>
      <c r="E124" s="104"/>
      <c r="F124" s="102" t="s">
        <v>777</v>
      </c>
      <c r="G124" s="101" t="s">
        <v>98</v>
      </c>
      <c r="H124" s="101" t="s">
        <v>99</v>
      </c>
      <c r="I124" s="103">
        <v>1933</v>
      </c>
      <c r="J124" s="104">
        <v>2700</v>
      </c>
      <c r="K124" s="104"/>
      <c r="L124" s="286">
        <f t="shared" si="16"/>
        <v>289.28571389999996</v>
      </c>
      <c r="M124" s="286">
        <f t="shared" si="17"/>
        <v>289.28571389999996</v>
      </c>
      <c r="N124" s="286">
        <f t="shared" si="18"/>
        <v>2410.7142861000002</v>
      </c>
      <c r="O124" s="286">
        <f t="shared" si="19"/>
        <v>2410.7142861000002</v>
      </c>
      <c r="P124" s="95"/>
      <c r="Q124" s="95"/>
      <c r="R124" s="95"/>
      <c r="S124" s="95"/>
      <c r="T124" s="95"/>
      <c r="U124" s="297" t="s">
        <v>1649</v>
      </c>
      <c r="V124" s="300" t="s">
        <v>1650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681</v>
      </c>
      <c r="G125" s="101" t="s">
        <v>98</v>
      </c>
      <c r="H125" s="101" t="s">
        <v>99</v>
      </c>
      <c r="I125" s="103">
        <v>1935</v>
      </c>
      <c r="J125" s="104">
        <v>12400</v>
      </c>
      <c r="K125" s="104"/>
      <c r="L125" s="286">
        <f t="shared" si="16"/>
        <v>1328.5714267999999</v>
      </c>
      <c r="M125" s="286">
        <f t="shared" si="17"/>
        <v>1328.5714267999999</v>
      </c>
      <c r="N125" s="286">
        <f t="shared" si="18"/>
        <v>11071.428573200001</v>
      </c>
      <c r="O125" s="286">
        <f t="shared" si="19"/>
        <v>11071.428573200001</v>
      </c>
      <c r="P125" s="95"/>
      <c r="Q125" s="95"/>
      <c r="R125" s="95"/>
      <c r="S125" s="95"/>
      <c r="T125" s="95"/>
      <c r="U125" s="297" t="s">
        <v>1651</v>
      </c>
      <c r="V125" s="300" t="s">
        <v>1652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666</v>
      </c>
      <c r="E126" s="104"/>
      <c r="F126" s="102" t="s">
        <v>778</v>
      </c>
      <c r="G126" s="101" t="s">
        <v>98</v>
      </c>
      <c r="H126" s="101" t="s">
        <v>99</v>
      </c>
      <c r="I126" s="103">
        <v>1936</v>
      </c>
      <c r="J126" s="104">
        <v>2500</v>
      </c>
      <c r="K126" s="104"/>
      <c r="L126" s="286">
        <f t="shared" si="16"/>
        <v>267.85714250000001</v>
      </c>
      <c r="M126" s="286">
        <f t="shared" si="17"/>
        <v>267.85714250000001</v>
      </c>
      <c r="N126" s="286">
        <f t="shared" si="18"/>
        <v>2232.1428575</v>
      </c>
      <c r="O126" s="286">
        <f t="shared" si="19"/>
        <v>2232.1428575</v>
      </c>
      <c r="P126" s="95"/>
      <c r="Q126" s="95"/>
      <c r="R126" s="95"/>
      <c r="S126" s="95"/>
      <c r="T126" s="95"/>
      <c r="U126" s="297" t="s">
        <v>1653</v>
      </c>
      <c r="V126" s="300" t="s">
        <v>1654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779</v>
      </c>
      <c r="G127" s="101" t="s">
        <v>98</v>
      </c>
      <c r="H127" s="101" t="s">
        <v>99</v>
      </c>
      <c r="I127" s="103">
        <v>1937</v>
      </c>
      <c r="J127" s="104">
        <v>6520</v>
      </c>
      <c r="K127" s="104"/>
      <c r="L127" s="286">
        <f t="shared" si="16"/>
        <v>698.57142763999991</v>
      </c>
      <c r="M127" s="286">
        <f t="shared" si="17"/>
        <v>698.57142763999991</v>
      </c>
      <c r="N127" s="286">
        <f t="shared" si="18"/>
        <v>5821.4285723600005</v>
      </c>
      <c r="O127" s="286">
        <f t="shared" si="19"/>
        <v>5821.4285723600005</v>
      </c>
      <c r="P127" s="95"/>
      <c r="Q127" s="95"/>
      <c r="R127" s="95"/>
      <c r="S127" s="95"/>
      <c r="T127" s="95"/>
      <c r="U127" s="297" t="s">
        <v>1655</v>
      </c>
      <c r="V127" s="300" t="s">
        <v>1656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780</v>
      </c>
      <c r="G128" s="101" t="s">
        <v>98</v>
      </c>
      <c r="H128" s="101" t="s">
        <v>99</v>
      </c>
      <c r="I128" s="103">
        <v>1938</v>
      </c>
      <c r="J128" s="104">
        <v>8400</v>
      </c>
      <c r="K128" s="104"/>
      <c r="L128" s="286">
        <f t="shared" si="16"/>
        <v>899.99999879999996</v>
      </c>
      <c r="M128" s="286">
        <f t="shared" si="17"/>
        <v>899.99999879999996</v>
      </c>
      <c r="N128" s="286">
        <f t="shared" si="18"/>
        <v>7500.0000012</v>
      </c>
      <c r="O128" s="286">
        <f t="shared" si="19"/>
        <v>7500.0000012</v>
      </c>
      <c r="P128" s="95"/>
      <c r="Q128" s="95"/>
      <c r="R128" s="95"/>
      <c r="S128" s="95"/>
      <c r="T128" s="95"/>
      <c r="U128" s="297" t="s">
        <v>1657</v>
      </c>
      <c r="V128" s="300" t="s">
        <v>1658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781</v>
      </c>
      <c r="G129" s="101" t="s">
        <v>98</v>
      </c>
      <c r="H129" s="101" t="s">
        <v>99</v>
      </c>
      <c r="I129" s="103">
        <v>1939</v>
      </c>
      <c r="J129" s="104">
        <v>2900</v>
      </c>
      <c r="K129" s="104"/>
      <c r="L129" s="286">
        <f t="shared" si="16"/>
        <v>310.71428529999997</v>
      </c>
      <c r="M129" s="286">
        <f t="shared" si="17"/>
        <v>310.71428529999997</v>
      </c>
      <c r="N129" s="286">
        <f t="shared" si="18"/>
        <v>2589.2857147</v>
      </c>
      <c r="O129" s="286">
        <f t="shared" si="19"/>
        <v>2589.2857147</v>
      </c>
      <c r="P129" s="95"/>
      <c r="Q129" s="95"/>
      <c r="R129" s="95"/>
      <c r="S129" s="95"/>
      <c r="T129" s="95"/>
      <c r="U129" s="297" t="s">
        <v>1659</v>
      </c>
      <c r="V129" s="300" t="s">
        <v>1660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782</v>
      </c>
      <c r="G130" s="101" t="s">
        <v>98</v>
      </c>
      <c r="H130" s="101" t="s">
        <v>99</v>
      </c>
      <c r="I130" s="103">
        <v>1934</v>
      </c>
      <c r="J130" s="104">
        <v>2571.4299999999998</v>
      </c>
      <c r="K130" s="104">
        <v>2571.4299999999998</v>
      </c>
      <c r="L130" s="286">
        <f t="shared" si="16"/>
        <v>0</v>
      </c>
      <c r="M130" s="286">
        <f t="shared" si="17"/>
        <v>0</v>
      </c>
      <c r="N130" s="286">
        <f t="shared" si="18"/>
        <v>0</v>
      </c>
      <c r="O130" s="286">
        <f t="shared" si="19"/>
        <v>0</v>
      </c>
      <c r="P130" s="95"/>
      <c r="Q130" s="95"/>
      <c r="R130" s="95"/>
      <c r="S130" s="95"/>
      <c r="T130" s="95"/>
      <c r="U130" s="297" t="s">
        <v>1661</v>
      </c>
      <c r="V130" s="300" t="s">
        <v>1662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783</v>
      </c>
      <c r="G131" s="101" t="s">
        <v>98</v>
      </c>
      <c r="H131" s="101" t="s">
        <v>99</v>
      </c>
      <c r="I131" s="103">
        <v>1940</v>
      </c>
      <c r="J131" s="104">
        <v>2300</v>
      </c>
      <c r="K131" s="104"/>
      <c r="L131" s="286">
        <f t="shared" si="16"/>
        <v>246.4285711</v>
      </c>
      <c r="M131" s="286">
        <f t="shared" si="17"/>
        <v>246.4285711</v>
      </c>
      <c r="N131" s="286">
        <f t="shared" si="18"/>
        <v>2053.5714288999998</v>
      </c>
      <c r="O131" s="286">
        <f t="shared" si="19"/>
        <v>2053.5714288999998</v>
      </c>
      <c r="P131" s="95"/>
      <c r="Q131" s="95"/>
      <c r="R131" s="95"/>
      <c r="S131" s="95"/>
      <c r="T131" s="95"/>
      <c r="U131" s="297" t="s">
        <v>1663</v>
      </c>
      <c r="V131" s="300" t="s">
        <v>1664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669</v>
      </c>
      <c r="E132" s="104"/>
      <c r="F132" s="102" t="s">
        <v>784</v>
      </c>
      <c r="G132" s="101" t="s">
        <v>98</v>
      </c>
      <c r="H132" s="101" t="s">
        <v>99</v>
      </c>
      <c r="I132" s="103">
        <v>1941</v>
      </c>
      <c r="J132" s="104">
        <v>1500</v>
      </c>
      <c r="K132" s="104"/>
      <c r="L132" s="286">
        <f t="shared" si="16"/>
        <v>160.71428549999999</v>
      </c>
      <c r="M132" s="286">
        <f t="shared" si="17"/>
        <v>160.71428549999999</v>
      </c>
      <c r="N132" s="286">
        <f t="shared" si="18"/>
        <v>1339.2857145</v>
      </c>
      <c r="O132" s="286">
        <f t="shared" si="19"/>
        <v>1339.2857145</v>
      </c>
      <c r="P132" s="95"/>
      <c r="Q132" s="95"/>
      <c r="R132" s="95"/>
      <c r="S132" s="95"/>
      <c r="T132" s="95"/>
      <c r="U132" s="297" t="s">
        <v>1665</v>
      </c>
      <c r="V132" s="300" t="s">
        <v>1666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785</v>
      </c>
      <c r="G133" s="101" t="s">
        <v>98</v>
      </c>
      <c r="H133" s="101" t="s">
        <v>99</v>
      </c>
      <c r="I133" s="103">
        <v>1942</v>
      </c>
      <c r="J133" s="104">
        <v>500</v>
      </c>
      <c r="K133" s="104"/>
      <c r="L133" s="286">
        <f t="shared" si="16"/>
        <v>53.571428499999996</v>
      </c>
      <c r="M133" s="286">
        <f t="shared" si="17"/>
        <v>53.571428499999996</v>
      </c>
      <c r="N133" s="286">
        <f t="shared" si="18"/>
        <v>446.42857149999998</v>
      </c>
      <c r="O133" s="286">
        <f t="shared" si="19"/>
        <v>446.42857149999998</v>
      </c>
      <c r="P133" s="95"/>
      <c r="Q133" s="95"/>
      <c r="R133" s="95"/>
      <c r="S133" s="95"/>
      <c r="T133" s="95"/>
      <c r="U133" s="297" t="s">
        <v>1667</v>
      </c>
      <c r="V133" s="300" t="s">
        <v>1668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786</v>
      </c>
      <c r="G134" s="101" t="s">
        <v>98</v>
      </c>
      <c r="H134" s="101" t="s">
        <v>99</v>
      </c>
      <c r="I134" s="103">
        <v>1944</v>
      </c>
      <c r="J134" s="104">
        <v>2250</v>
      </c>
      <c r="K134" s="104"/>
      <c r="L134" s="286">
        <f t="shared" si="16"/>
        <v>241.07142825</v>
      </c>
      <c r="M134" s="286">
        <f t="shared" si="17"/>
        <v>241.07142825</v>
      </c>
      <c r="N134" s="286">
        <f t="shared" si="18"/>
        <v>2008.9285717499999</v>
      </c>
      <c r="O134" s="286">
        <f t="shared" si="19"/>
        <v>2008.9285717499999</v>
      </c>
      <c r="P134" s="95"/>
      <c r="Q134" s="95"/>
      <c r="R134" s="95"/>
      <c r="S134" s="95"/>
      <c r="T134" s="95"/>
      <c r="U134" s="297" t="s">
        <v>1669</v>
      </c>
      <c r="V134" s="300" t="s">
        <v>1670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787</v>
      </c>
      <c r="G135" s="101" t="s">
        <v>98</v>
      </c>
      <c r="H135" s="101" t="s">
        <v>99</v>
      </c>
      <c r="I135" s="103">
        <v>1943</v>
      </c>
      <c r="J135" s="104">
        <v>3600</v>
      </c>
      <c r="K135" s="104"/>
      <c r="L135" s="286">
        <f t="shared" si="16"/>
        <v>385.71428520000001</v>
      </c>
      <c r="M135" s="286">
        <f t="shared" si="17"/>
        <v>385.71428520000001</v>
      </c>
      <c r="N135" s="286">
        <f t="shared" si="18"/>
        <v>3214.2857147999998</v>
      </c>
      <c r="O135" s="286">
        <f t="shared" si="19"/>
        <v>3214.2857147999998</v>
      </c>
      <c r="P135" s="95"/>
      <c r="Q135" s="95"/>
      <c r="R135" s="95"/>
      <c r="S135" s="95"/>
      <c r="T135" s="95"/>
      <c r="U135" s="297" t="s">
        <v>1671</v>
      </c>
      <c r="V135" s="300" t="s">
        <v>1672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788</v>
      </c>
      <c r="G136" s="101" t="s">
        <v>98</v>
      </c>
      <c r="H136" s="101" t="s">
        <v>99</v>
      </c>
      <c r="I136" s="103">
        <v>1945</v>
      </c>
      <c r="J136" s="104">
        <v>34800</v>
      </c>
      <c r="K136" s="104"/>
      <c r="L136" s="286">
        <f t="shared" si="16"/>
        <v>3728.5714235999999</v>
      </c>
      <c r="M136" s="286">
        <f t="shared" si="17"/>
        <v>3728.5714235999999</v>
      </c>
      <c r="N136" s="286">
        <f t="shared" si="18"/>
        <v>31071.428576400001</v>
      </c>
      <c r="O136" s="286">
        <f t="shared" si="19"/>
        <v>31071.428576400001</v>
      </c>
      <c r="P136" s="95"/>
      <c r="Q136" s="95"/>
      <c r="R136" s="95"/>
      <c r="S136" s="95"/>
      <c r="T136" s="95"/>
      <c r="U136" s="297" t="s">
        <v>1673</v>
      </c>
      <c r="V136" s="300" t="s">
        <v>1674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675</v>
      </c>
      <c r="E137" s="104"/>
      <c r="F137" s="102" t="s">
        <v>789</v>
      </c>
      <c r="G137" s="101" t="s">
        <v>98</v>
      </c>
      <c r="H137" s="101" t="s">
        <v>99</v>
      </c>
      <c r="I137" s="103">
        <v>1946</v>
      </c>
      <c r="J137" s="104">
        <v>2700</v>
      </c>
      <c r="K137" s="104"/>
      <c r="L137" s="286">
        <f t="shared" si="16"/>
        <v>289.28571389999996</v>
      </c>
      <c r="M137" s="286">
        <f t="shared" si="17"/>
        <v>289.28571389999996</v>
      </c>
      <c r="N137" s="286">
        <f t="shared" si="18"/>
        <v>2410.7142861000002</v>
      </c>
      <c r="O137" s="286">
        <f t="shared" si="19"/>
        <v>2410.7142861000002</v>
      </c>
      <c r="P137" s="95"/>
      <c r="Q137" s="95"/>
      <c r="R137" s="95"/>
      <c r="S137" s="95"/>
      <c r="T137" s="95"/>
      <c r="U137" s="297" t="s">
        <v>1675</v>
      </c>
      <c r="V137" s="300" t="s">
        <v>1676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684</v>
      </c>
      <c r="E138" s="104"/>
      <c r="F138" s="102" t="s">
        <v>790</v>
      </c>
      <c r="G138" s="101" t="s">
        <v>98</v>
      </c>
      <c r="H138" s="101" t="s">
        <v>99</v>
      </c>
      <c r="I138" s="103">
        <v>1947</v>
      </c>
      <c r="J138" s="104">
        <v>3400</v>
      </c>
      <c r="K138" s="104"/>
      <c r="L138" s="286">
        <f t="shared" si="16"/>
        <v>364.2857138</v>
      </c>
      <c r="M138" s="286">
        <f t="shared" si="17"/>
        <v>364.2857138</v>
      </c>
      <c r="N138" s="286">
        <f t="shared" si="18"/>
        <v>3035.7142862000001</v>
      </c>
      <c r="O138" s="286">
        <f t="shared" si="19"/>
        <v>3035.7142862000001</v>
      </c>
      <c r="P138" s="95"/>
      <c r="Q138" s="95"/>
      <c r="R138" s="95"/>
      <c r="S138" s="95"/>
      <c r="T138" s="95"/>
      <c r="U138" s="297" t="s">
        <v>1677</v>
      </c>
      <c r="V138" s="300" t="s">
        <v>1678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791</v>
      </c>
      <c r="G139" s="101" t="s">
        <v>98</v>
      </c>
      <c r="H139" s="101" t="s">
        <v>99</v>
      </c>
      <c r="I139" s="103">
        <v>1948</v>
      </c>
      <c r="J139" s="104">
        <v>2700</v>
      </c>
      <c r="K139" s="104"/>
      <c r="L139" s="286">
        <f t="shared" si="16"/>
        <v>289.28571389999996</v>
      </c>
      <c r="M139" s="286">
        <f t="shared" si="17"/>
        <v>289.28571389999996</v>
      </c>
      <c r="N139" s="286">
        <f t="shared" si="18"/>
        <v>2410.7142861000002</v>
      </c>
      <c r="O139" s="286">
        <f t="shared" si="19"/>
        <v>2410.7142861000002</v>
      </c>
      <c r="P139" s="95"/>
      <c r="Q139" s="95"/>
      <c r="R139" s="95"/>
      <c r="S139" s="95"/>
      <c r="T139" s="95"/>
      <c r="U139" s="297" t="s">
        <v>1679</v>
      </c>
      <c r="V139" s="300" t="s">
        <v>1680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792</v>
      </c>
      <c r="G140" s="101" t="s">
        <v>98</v>
      </c>
      <c r="H140" s="101" t="s">
        <v>99</v>
      </c>
      <c r="I140" s="103">
        <v>1949</v>
      </c>
      <c r="J140" s="104">
        <v>3400</v>
      </c>
      <c r="K140" s="104"/>
      <c r="L140" s="286">
        <f t="shared" si="16"/>
        <v>364.2857138</v>
      </c>
      <c r="M140" s="286">
        <f t="shared" si="17"/>
        <v>364.2857138</v>
      </c>
      <c r="N140" s="286">
        <f t="shared" si="18"/>
        <v>3035.7142862000001</v>
      </c>
      <c r="O140" s="286">
        <f t="shared" si="19"/>
        <v>3035.7142862000001</v>
      </c>
      <c r="P140" s="95"/>
      <c r="Q140" s="95"/>
      <c r="R140" s="95"/>
      <c r="S140" s="95"/>
      <c r="T140" s="95"/>
      <c r="U140" s="297" t="s">
        <v>1681</v>
      </c>
      <c r="V140" s="300" t="s">
        <v>1682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793</v>
      </c>
      <c r="G141" s="101" t="s">
        <v>98</v>
      </c>
      <c r="H141" s="101" t="s">
        <v>99</v>
      </c>
      <c r="I141" s="103">
        <v>1950</v>
      </c>
      <c r="J141" s="104">
        <v>5000</v>
      </c>
      <c r="K141" s="104"/>
      <c r="L141" s="286">
        <f t="shared" si="16"/>
        <v>535.71428500000002</v>
      </c>
      <c r="M141" s="286">
        <f t="shared" si="17"/>
        <v>535.71428500000002</v>
      </c>
      <c r="N141" s="286">
        <f t="shared" si="18"/>
        <v>4464.285715</v>
      </c>
      <c r="O141" s="286">
        <f t="shared" si="19"/>
        <v>4464.285715</v>
      </c>
      <c r="P141" s="95"/>
      <c r="Q141" s="95"/>
      <c r="R141" s="95"/>
      <c r="S141" s="95"/>
      <c r="T141" s="95"/>
      <c r="U141" s="297" t="s">
        <v>1683</v>
      </c>
      <c r="V141" s="300" t="s">
        <v>1684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794</v>
      </c>
      <c r="G142" s="101" t="s">
        <v>98</v>
      </c>
      <c r="H142" s="101" t="s">
        <v>99</v>
      </c>
      <c r="I142" s="103">
        <v>1951</v>
      </c>
      <c r="J142" s="104">
        <v>3000</v>
      </c>
      <c r="K142" s="104"/>
      <c r="L142" s="286">
        <f t="shared" si="16"/>
        <v>321.42857099999998</v>
      </c>
      <c r="M142" s="286">
        <f t="shared" si="17"/>
        <v>321.42857099999998</v>
      </c>
      <c r="N142" s="286">
        <f t="shared" si="18"/>
        <v>2678.5714290000001</v>
      </c>
      <c r="O142" s="286">
        <f t="shared" si="19"/>
        <v>2678.5714290000001</v>
      </c>
      <c r="P142" s="95"/>
      <c r="Q142" s="95"/>
      <c r="R142" s="95"/>
      <c r="S142" s="95"/>
      <c r="T142" s="95"/>
      <c r="U142" s="297" t="s">
        <v>1685</v>
      </c>
      <c r="V142" s="300" t="s">
        <v>1686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795</v>
      </c>
      <c r="G143" s="101" t="s">
        <v>98</v>
      </c>
      <c r="H143" s="101" t="s">
        <v>99</v>
      </c>
      <c r="I143" s="103">
        <v>1952</v>
      </c>
      <c r="J143" s="104">
        <v>4900</v>
      </c>
      <c r="K143" s="104"/>
      <c r="L143" s="286">
        <f t="shared" si="16"/>
        <v>524.99999930000001</v>
      </c>
      <c r="M143" s="286">
        <f t="shared" si="17"/>
        <v>524.99999930000001</v>
      </c>
      <c r="N143" s="286">
        <f t="shared" si="18"/>
        <v>4375.0000006999999</v>
      </c>
      <c r="O143" s="286">
        <f t="shared" si="19"/>
        <v>4375.0000006999999</v>
      </c>
      <c r="P143" s="95"/>
      <c r="Q143" s="95"/>
      <c r="R143" s="95"/>
      <c r="S143" s="95"/>
      <c r="T143" s="95"/>
      <c r="U143" s="297" t="s">
        <v>1687</v>
      </c>
      <c r="V143" s="300" t="s">
        <v>1688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755</v>
      </c>
      <c r="G144" s="101" t="s">
        <v>98</v>
      </c>
      <c r="H144" s="101" t="s">
        <v>99</v>
      </c>
      <c r="I144" s="103">
        <v>1953</v>
      </c>
      <c r="J144" s="104">
        <v>9000</v>
      </c>
      <c r="K144" s="104"/>
      <c r="L144" s="286">
        <f t="shared" si="16"/>
        <v>964.28571299999999</v>
      </c>
      <c r="M144" s="286">
        <f t="shared" si="17"/>
        <v>964.28571299999999</v>
      </c>
      <c r="N144" s="286">
        <f t="shared" si="18"/>
        <v>8035.7142869999998</v>
      </c>
      <c r="O144" s="286">
        <f t="shared" si="19"/>
        <v>8035.7142869999998</v>
      </c>
      <c r="P144" s="95"/>
      <c r="Q144" s="95"/>
      <c r="R144" s="95"/>
      <c r="S144" s="95"/>
      <c r="T144" s="95"/>
      <c r="U144" s="297" t="s">
        <v>1689</v>
      </c>
      <c r="V144" s="300" t="s">
        <v>1690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691</v>
      </c>
      <c r="E145" s="104"/>
      <c r="F145" s="102" t="s">
        <v>796</v>
      </c>
      <c r="G145" s="101" t="s">
        <v>98</v>
      </c>
      <c r="H145" s="101" t="s">
        <v>99</v>
      </c>
      <c r="I145" s="103">
        <v>1954</v>
      </c>
      <c r="J145" s="104">
        <v>2950</v>
      </c>
      <c r="K145" s="104"/>
      <c r="L145" s="286">
        <f t="shared" si="16"/>
        <v>316.07142814999997</v>
      </c>
      <c r="M145" s="286">
        <f t="shared" si="17"/>
        <v>316.07142814999997</v>
      </c>
      <c r="N145" s="286">
        <f t="shared" si="18"/>
        <v>2633.92857185</v>
      </c>
      <c r="O145" s="286">
        <f t="shared" si="19"/>
        <v>2633.92857185</v>
      </c>
      <c r="P145" s="95"/>
      <c r="Q145" s="95"/>
      <c r="R145" s="95"/>
      <c r="S145" s="95"/>
      <c r="T145" s="95"/>
      <c r="U145" s="297" t="s">
        <v>1691</v>
      </c>
      <c r="V145" s="300" t="s">
        <v>1692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34</v>
      </c>
      <c r="D146" s="100" t="s">
        <v>691</v>
      </c>
      <c r="E146" s="104"/>
      <c r="F146" s="102" t="s">
        <v>797</v>
      </c>
      <c r="G146" s="101" t="s">
        <v>98</v>
      </c>
      <c r="H146" s="101" t="s">
        <v>99</v>
      </c>
      <c r="I146" s="103">
        <v>1955</v>
      </c>
      <c r="J146" s="104">
        <v>1200</v>
      </c>
      <c r="K146" s="104"/>
      <c r="L146" s="286">
        <f t="shared" si="16"/>
        <v>128.5714284</v>
      </c>
      <c r="M146" s="286">
        <f t="shared" si="17"/>
        <v>128.5714284</v>
      </c>
      <c r="N146" s="286">
        <f t="shared" si="18"/>
        <v>1071.4285715999999</v>
      </c>
      <c r="O146" s="286">
        <f t="shared" si="19"/>
        <v>1071.4285715999999</v>
      </c>
      <c r="P146" s="95"/>
      <c r="Q146" s="95"/>
      <c r="R146" s="95"/>
      <c r="S146" s="95"/>
      <c r="T146" s="95"/>
      <c r="U146" s="297" t="s">
        <v>1693</v>
      </c>
      <c r="V146" s="300" t="s">
        <v>1694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798</v>
      </c>
      <c r="G147" s="101" t="s">
        <v>98</v>
      </c>
      <c r="H147" s="101" t="s">
        <v>99</v>
      </c>
      <c r="I147" s="103">
        <v>1956</v>
      </c>
      <c r="J147" s="104">
        <v>2450</v>
      </c>
      <c r="K147" s="104"/>
      <c r="L147" s="286">
        <f t="shared" si="16"/>
        <v>262.49999965000001</v>
      </c>
      <c r="M147" s="286">
        <f t="shared" si="17"/>
        <v>262.49999965000001</v>
      </c>
      <c r="N147" s="286">
        <f t="shared" si="18"/>
        <v>2187.5000003499999</v>
      </c>
      <c r="O147" s="286">
        <f t="shared" si="19"/>
        <v>2187.5000003499999</v>
      </c>
      <c r="P147" s="95"/>
      <c r="Q147" s="95"/>
      <c r="R147" s="95"/>
      <c r="S147" s="95"/>
      <c r="T147" s="95"/>
      <c r="U147" s="297" t="s">
        <v>1695</v>
      </c>
      <c r="V147" s="300" t="s">
        <v>1696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799</v>
      </c>
      <c r="G148" s="101" t="s">
        <v>98</v>
      </c>
      <c r="H148" s="101" t="s">
        <v>99</v>
      </c>
      <c r="I148" s="103">
        <v>1957</v>
      </c>
      <c r="J148" s="104">
        <v>1950</v>
      </c>
      <c r="K148" s="104"/>
      <c r="L148" s="286">
        <f t="shared" si="16"/>
        <v>208.92857114999998</v>
      </c>
      <c r="M148" s="286">
        <f t="shared" si="17"/>
        <v>208.92857114999998</v>
      </c>
      <c r="N148" s="286">
        <f t="shared" si="18"/>
        <v>1741.0714288500001</v>
      </c>
      <c r="O148" s="286">
        <f t="shared" si="19"/>
        <v>1741.0714288500001</v>
      </c>
      <c r="P148" s="95"/>
      <c r="Q148" s="95"/>
      <c r="R148" s="95"/>
      <c r="S148" s="95"/>
      <c r="T148" s="95"/>
      <c r="U148" s="297" t="s">
        <v>1697</v>
      </c>
      <c r="V148" s="300" t="s">
        <v>1698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800</v>
      </c>
      <c r="G149" s="101" t="s">
        <v>98</v>
      </c>
      <c r="H149" s="101" t="s">
        <v>99</v>
      </c>
      <c r="I149" s="103">
        <v>1959</v>
      </c>
      <c r="J149" s="104">
        <v>4500</v>
      </c>
      <c r="K149" s="104"/>
      <c r="L149" s="286">
        <f t="shared" si="16"/>
        <v>482.14285649999999</v>
      </c>
      <c r="M149" s="286">
        <f t="shared" si="17"/>
        <v>482.14285649999999</v>
      </c>
      <c r="N149" s="286">
        <f t="shared" si="18"/>
        <v>4017.8571434999999</v>
      </c>
      <c r="O149" s="286">
        <f t="shared" si="19"/>
        <v>4017.8571434999999</v>
      </c>
      <c r="P149" s="95"/>
      <c r="Q149" s="95"/>
      <c r="R149" s="95"/>
      <c r="S149" s="95"/>
      <c r="T149" s="95"/>
      <c r="U149" s="297" t="s">
        <v>1699</v>
      </c>
      <c r="V149" s="300" t="s">
        <v>1700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801</v>
      </c>
      <c r="G150" s="101" t="s">
        <v>98</v>
      </c>
      <c r="H150" s="101" t="s">
        <v>99</v>
      </c>
      <c r="I150" s="103">
        <v>1961</v>
      </c>
      <c r="J150" s="104">
        <v>2000</v>
      </c>
      <c r="K150" s="104"/>
      <c r="L150" s="286">
        <f t="shared" si="16"/>
        <v>214.28571399999998</v>
      </c>
      <c r="M150" s="286">
        <f t="shared" si="17"/>
        <v>214.28571399999998</v>
      </c>
      <c r="N150" s="286">
        <f t="shared" si="18"/>
        <v>1785.7142859999999</v>
      </c>
      <c r="O150" s="286">
        <f t="shared" si="19"/>
        <v>1785.7142859999999</v>
      </c>
      <c r="P150" s="95"/>
      <c r="Q150" s="95"/>
      <c r="R150" s="95"/>
      <c r="S150" s="95"/>
      <c r="T150" s="95"/>
      <c r="U150" s="297" t="s">
        <v>1701</v>
      </c>
      <c r="V150" s="300" t="s">
        <v>1702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802</v>
      </c>
      <c r="G151" s="101" t="s">
        <v>98</v>
      </c>
      <c r="H151" s="101" t="s">
        <v>99</v>
      </c>
      <c r="I151" s="103">
        <v>1960</v>
      </c>
      <c r="J151" s="104">
        <v>23500</v>
      </c>
      <c r="K151" s="104"/>
      <c r="L151" s="286">
        <f t="shared" si="16"/>
        <v>2517.8571394999999</v>
      </c>
      <c r="M151" s="286">
        <f t="shared" si="17"/>
        <v>2517.8571394999999</v>
      </c>
      <c r="N151" s="286">
        <f t="shared" si="18"/>
        <v>20982.1428605</v>
      </c>
      <c r="O151" s="286">
        <f t="shared" si="19"/>
        <v>20982.1428605</v>
      </c>
      <c r="P151" s="95"/>
      <c r="Q151" s="95"/>
      <c r="R151" s="95"/>
      <c r="S151" s="95"/>
      <c r="T151" s="95"/>
      <c r="U151" s="297" t="s">
        <v>1703</v>
      </c>
      <c r="V151" s="300" t="s">
        <v>1704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803</v>
      </c>
      <c r="G152" s="101" t="s">
        <v>98</v>
      </c>
      <c r="H152" s="101" t="s">
        <v>99</v>
      </c>
      <c r="I152" s="103">
        <v>1962</v>
      </c>
      <c r="J152" s="104">
        <v>1700</v>
      </c>
      <c r="K152" s="104"/>
      <c r="L152" s="286">
        <f t="shared" ref="L152:L183" si="20">M152</f>
        <v>182.1428569</v>
      </c>
      <c r="M152" s="286">
        <f t="shared" ref="M152:M183" si="21">IF(J152-K152=0, 0, (J152-K152)*0.107142857)</f>
        <v>182.1428569</v>
      </c>
      <c r="N152" s="286">
        <f t="shared" ref="N152:N183" si="22">O152</f>
        <v>1517.8571431</v>
      </c>
      <c r="O152" s="286">
        <f t="shared" ref="O152:O183" si="23">J152-K152-M152</f>
        <v>1517.8571431</v>
      </c>
      <c r="P152" s="95"/>
      <c r="Q152" s="95"/>
      <c r="R152" s="95"/>
      <c r="S152" s="95"/>
      <c r="T152" s="95"/>
      <c r="U152" s="297" t="s">
        <v>1705</v>
      </c>
      <c r="V152" s="300" t="s">
        <v>1706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804</v>
      </c>
      <c r="G153" s="101" t="s">
        <v>98</v>
      </c>
      <c r="H153" s="101" t="s">
        <v>99</v>
      </c>
      <c r="I153" s="103">
        <v>1964</v>
      </c>
      <c r="J153" s="104">
        <v>5400</v>
      </c>
      <c r="K153" s="104"/>
      <c r="L153" s="286">
        <f t="shared" si="20"/>
        <v>578.57142779999992</v>
      </c>
      <c r="M153" s="286">
        <f t="shared" si="21"/>
        <v>578.57142779999992</v>
      </c>
      <c r="N153" s="286">
        <f t="shared" si="22"/>
        <v>4821.4285722000004</v>
      </c>
      <c r="O153" s="286">
        <f t="shared" si="23"/>
        <v>4821.4285722000004</v>
      </c>
      <c r="P153" s="95"/>
      <c r="Q153" s="95"/>
      <c r="R153" s="95"/>
      <c r="S153" s="95"/>
      <c r="T153" s="95"/>
      <c r="U153" s="297" t="s">
        <v>1707</v>
      </c>
      <c r="V153" s="300" t="s">
        <v>1708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805</v>
      </c>
      <c r="G154" s="101" t="s">
        <v>98</v>
      </c>
      <c r="H154" s="101" t="s">
        <v>99</v>
      </c>
      <c r="I154" s="103">
        <v>1965</v>
      </c>
      <c r="J154" s="104">
        <v>8500</v>
      </c>
      <c r="K154" s="104"/>
      <c r="L154" s="286">
        <f t="shared" si="20"/>
        <v>910.71428449999996</v>
      </c>
      <c r="M154" s="286">
        <f t="shared" si="21"/>
        <v>910.71428449999996</v>
      </c>
      <c r="N154" s="286">
        <f t="shared" si="22"/>
        <v>7589.2857155000002</v>
      </c>
      <c r="O154" s="286">
        <f t="shared" si="23"/>
        <v>7589.2857155000002</v>
      </c>
      <c r="P154" s="95"/>
      <c r="Q154" s="95"/>
      <c r="R154" s="95"/>
      <c r="S154" s="95"/>
      <c r="T154" s="95"/>
      <c r="U154" s="297" t="s">
        <v>1709</v>
      </c>
      <c r="V154" s="300" t="s">
        <v>1710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806</v>
      </c>
      <c r="G155" s="101" t="s">
        <v>98</v>
      </c>
      <c r="H155" s="101" t="s">
        <v>99</v>
      </c>
      <c r="I155" s="103">
        <v>1967</v>
      </c>
      <c r="J155" s="104">
        <v>2500</v>
      </c>
      <c r="K155" s="104">
        <v>2500</v>
      </c>
      <c r="L155" s="286">
        <f t="shared" si="20"/>
        <v>0</v>
      </c>
      <c r="M155" s="286">
        <f t="shared" si="21"/>
        <v>0</v>
      </c>
      <c r="N155" s="286">
        <f t="shared" si="22"/>
        <v>0</v>
      </c>
      <c r="O155" s="286">
        <f t="shared" si="23"/>
        <v>0</v>
      </c>
      <c r="P155" s="95"/>
      <c r="Q155" s="95"/>
      <c r="R155" s="95"/>
      <c r="S155" s="95"/>
      <c r="T155" s="95"/>
      <c r="U155" s="297" t="s">
        <v>1711</v>
      </c>
      <c r="V155" s="300" t="s">
        <v>1712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807</v>
      </c>
      <c r="G156" s="101" t="s">
        <v>98</v>
      </c>
      <c r="H156" s="101" t="s">
        <v>99</v>
      </c>
      <c r="I156" s="103">
        <v>1963</v>
      </c>
      <c r="J156" s="104">
        <v>1400</v>
      </c>
      <c r="K156" s="104"/>
      <c r="L156" s="286">
        <f t="shared" si="20"/>
        <v>149.99999979999998</v>
      </c>
      <c r="M156" s="286">
        <f t="shared" si="21"/>
        <v>149.99999979999998</v>
      </c>
      <c r="N156" s="286">
        <f t="shared" si="22"/>
        <v>1250.0000001999999</v>
      </c>
      <c r="O156" s="286">
        <f t="shared" si="23"/>
        <v>1250.0000001999999</v>
      </c>
      <c r="P156" s="95"/>
      <c r="Q156" s="95"/>
      <c r="R156" s="95"/>
      <c r="S156" s="95"/>
      <c r="T156" s="95"/>
      <c r="U156" s="297" t="s">
        <v>1713</v>
      </c>
      <c r="V156" s="300" t="s">
        <v>1714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808</v>
      </c>
      <c r="G157" s="101" t="s">
        <v>98</v>
      </c>
      <c r="H157" s="101" t="s">
        <v>99</v>
      </c>
      <c r="I157" s="103">
        <v>1966</v>
      </c>
      <c r="J157" s="104">
        <v>2200</v>
      </c>
      <c r="K157" s="104"/>
      <c r="L157" s="286">
        <f t="shared" si="20"/>
        <v>235.71428539999999</v>
      </c>
      <c r="M157" s="286">
        <f t="shared" si="21"/>
        <v>235.71428539999999</v>
      </c>
      <c r="N157" s="286">
        <f t="shared" si="22"/>
        <v>1964.2857146000001</v>
      </c>
      <c r="O157" s="286">
        <f t="shared" si="23"/>
        <v>1964.2857146000001</v>
      </c>
      <c r="P157" s="95"/>
      <c r="Q157" s="95"/>
      <c r="R157" s="95"/>
      <c r="S157" s="95"/>
      <c r="T157" s="95"/>
      <c r="U157" s="297" t="s">
        <v>1715</v>
      </c>
      <c r="V157" s="300" t="s">
        <v>1716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687</v>
      </c>
      <c r="G158" s="101" t="s">
        <v>98</v>
      </c>
      <c r="H158" s="101" t="s">
        <v>99</v>
      </c>
      <c r="I158" s="103">
        <v>1968</v>
      </c>
      <c r="J158" s="104">
        <v>4300</v>
      </c>
      <c r="K158" s="104"/>
      <c r="L158" s="286">
        <f t="shared" si="20"/>
        <v>460.71428509999998</v>
      </c>
      <c r="M158" s="286">
        <f t="shared" si="21"/>
        <v>460.71428509999998</v>
      </c>
      <c r="N158" s="286">
        <f t="shared" si="22"/>
        <v>3839.2857149000001</v>
      </c>
      <c r="O158" s="286">
        <f t="shared" si="23"/>
        <v>3839.2857149000001</v>
      </c>
      <c r="P158" s="95"/>
      <c r="Q158" s="95"/>
      <c r="R158" s="95"/>
      <c r="S158" s="95"/>
      <c r="T158" s="95"/>
      <c r="U158" s="297" t="s">
        <v>1717</v>
      </c>
      <c r="V158" s="300" t="s">
        <v>1718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688</v>
      </c>
      <c r="G159" s="101" t="s">
        <v>98</v>
      </c>
      <c r="H159" s="101" t="s">
        <v>99</v>
      </c>
      <c r="I159" s="103">
        <v>1969</v>
      </c>
      <c r="J159" s="104">
        <v>4650</v>
      </c>
      <c r="K159" s="104"/>
      <c r="L159" s="286">
        <f t="shared" si="20"/>
        <v>498.21428505</v>
      </c>
      <c r="M159" s="286">
        <f t="shared" si="21"/>
        <v>498.21428505</v>
      </c>
      <c r="N159" s="286">
        <f t="shared" si="22"/>
        <v>4151.7857149499996</v>
      </c>
      <c r="O159" s="286">
        <f t="shared" si="23"/>
        <v>4151.7857149499996</v>
      </c>
      <c r="P159" s="95"/>
      <c r="Q159" s="95"/>
      <c r="R159" s="95"/>
      <c r="S159" s="95"/>
      <c r="T159" s="95"/>
      <c r="U159" s="297" t="s">
        <v>1719</v>
      </c>
      <c r="V159" s="300" t="s">
        <v>1720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689</v>
      </c>
      <c r="G160" s="101" t="s">
        <v>98</v>
      </c>
      <c r="H160" s="101" t="s">
        <v>99</v>
      </c>
      <c r="I160" s="103">
        <v>1970</v>
      </c>
      <c r="J160" s="104">
        <v>4000</v>
      </c>
      <c r="K160" s="104"/>
      <c r="L160" s="286">
        <f t="shared" si="20"/>
        <v>428.57142799999997</v>
      </c>
      <c r="M160" s="286">
        <f t="shared" si="21"/>
        <v>428.57142799999997</v>
      </c>
      <c r="N160" s="286">
        <f t="shared" si="22"/>
        <v>3571.4285719999998</v>
      </c>
      <c r="O160" s="286">
        <f t="shared" si="23"/>
        <v>3571.4285719999998</v>
      </c>
      <c r="P160" s="95"/>
      <c r="Q160" s="95"/>
      <c r="R160" s="95"/>
      <c r="S160" s="95"/>
      <c r="T160" s="95"/>
      <c r="U160" s="297" t="s">
        <v>1721</v>
      </c>
      <c r="V160" s="300" t="s">
        <v>1722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809</v>
      </c>
      <c r="G161" s="101" t="s">
        <v>98</v>
      </c>
      <c r="H161" s="101" t="s">
        <v>99</v>
      </c>
      <c r="I161" s="103">
        <v>1971</v>
      </c>
      <c r="J161" s="104">
        <v>4000</v>
      </c>
      <c r="K161" s="104"/>
      <c r="L161" s="286">
        <f t="shared" si="20"/>
        <v>428.57142799999997</v>
      </c>
      <c r="M161" s="286">
        <f t="shared" si="21"/>
        <v>428.57142799999997</v>
      </c>
      <c r="N161" s="286">
        <f t="shared" si="22"/>
        <v>3571.4285719999998</v>
      </c>
      <c r="O161" s="286">
        <f t="shared" si="23"/>
        <v>3571.4285719999998</v>
      </c>
      <c r="P161" s="95"/>
      <c r="Q161" s="95"/>
      <c r="R161" s="95"/>
      <c r="S161" s="95"/>
      <c r="T161" s="95"/>
      <c r="U161" s="297" t="s">
        <v>1723</v>
      </c>
      <c r="V161" s="300" t="s">
        <v>1724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810</v>
      </c>
      <c r="G162" s="101" t="s">
        <v>98</v>
      </c>
      <c r="H162" s="101" t="s">
        <v>99</v>
      </c>
      <c r="I162" s="103">
        <v>1972</v>
      </c>
      <c r="J162" s="104">
        <v>2000</v>
      </c>
      <c r="K162" s="104"/>
      <c r="L162" s="286">
        <f t="shared" si="20"/>
        <v>214.28571399999998</v>
      </c>
      <c r="M162" s="286">
        <f t="shared" si="21"/>
        <v>214.28571399999998</v>
      </c>
      <c r="N162" s="286">
        <f t="shared" si="22"/>
        <v>1785.7142859999999</v>
      </c>
      <c r="O162" s="286">
        <f t="shared" si="23"/>
        <v>1785.7142859999999</v>
      </c>
      <c r="P162" s="95"/>
      <c r="Q162" s="95"/>
      <c r="R162" s="95"/>
      <c r="S162" s="95"/>
      <c r="T162" s="95"/>
      <c r="U162" s="297" t="s">
        <v>1725</v>
      </c>
      <c r="V162" s="300" t="s">
        <v>1726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811</v>
      </c>
      <c r="G163" s="101" t="s">
        <v>98</v>
      </c>
      <c r="H163" s="101" t="s">
        <v>99</v>
      </c>
      <c r="I163" s="103">
        <v>1973</v>
      </c>
      <c r="J163" s="104">
        <v>1700</v>
      </c>
      <c r="K163" s="104"/>
      <c r="L163" s="286">
        <f t="shared" si="20"/>
        <v>182.1428569</v>
      </c>
      <c r="M163" s="286">
        <f t="shared" si="21"/>
        <v>182.1428569</v>
      </c>
      <c r="N163" s="286">
        <f t="shared" si="22"/>
        <v>1517.8571431</v>
      </c>
      <c r="O163" s="286">
        <f t="shared" si="23"/>
        <v>1517.8571431</v>
      </c>
      <c r="P163" s="95"/>
      <c r="Q163" s="95"/>
      <c r="R163" s="95"/>
      <c r="S163" s="95"/>
      <c r="T163" s="95"/>
      <c r="U163" s="297" t="s">
        <v>1727</v>
      </c>
      <c r="V163" s="300" t="s">
        <v>1728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812</v>
      </c>
      <c r="G164" s="101" t="s">
        <v>98</v>
      </c>
      <c r="H164" s="101" t="s">
        <v>99</v>
      </c>
      <c r="I164" s="103">
        <v>1974</v>
      </c>
      <c r="J164" s="104">
        <v>2200</v>
      </c>
      <c r="K164" s="104"/>
      <c r="L164" s="286">
        <f t="shared" si="20"/>
        <v>235.71428539999999</v>
      </c>
      <c r="M164" s="286">
        <f t="shared" si="21"/>
        <v>235.71428539999999</v>
      </c>
      <c r="N164" s="286">
        <f t="shared" si="22"/>
        <v>1964.2857146000001</v>
      </c>
      <c r="O164" s="286">
        <f t="shared" si="23"/>
        <v>1964.2857146000001</v>
      </c>
      <c r="P164" s="95"/>
      <c r="Q164" s="95"/>
      <c r="R164" s="95"/>
      <c r="S164" s="95"/>
      <c r="T164" s="95"/>
      <c r="U164" s="297" t="s">
        <v>1729</v>
      </c>
      <c r="V164" s="300" t="s">
        <v>1730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813</v>
      </c>
      <c r="G165" s="101" t="s">
        <v>98</v>
      </c>
      <c r="H165" s="101" t="s">
        <v>99</v>
      </c>
      <c r="I165" s="103">
        <v>1975</v>
      </c>
      <c r="J165" s="104">
        <v>2700</v>
      </c>
      <c r="K165" s="104"/>
      <c r="L165" s="286">
        <f t="shared" si="20"/>
        <v>289.28571389999996</v>
      </c>
      <c r="M165" s="286">
        <f t="shared" si="21"/>
        <v>289.28571389999996</v>
      </c>
      <c r="N165" s="286">
        <f t="shared" si="22"/>
        <v>2410.7142861000002</v>
      </c>
      <c r="O165" s="286">
        <f t="shared" si="23"/>
        <v>2410.7142861000002</v>
      </c>
      <c r="P165" s="95"/>
      <c r="Q165" s="95"/>
      <c r="R165" s="95"/>
      <c r="S165" s="95"/>
      <c r="T165" s="95"/>
      <c r="U165" s="297" t="s">
        <v>1731</v>
      </c>
      <c r="V165" s="300" t="s">
        <v>1732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724</v>
      </c>
      <c r="G166" s="101" t="s">
        <v>98</v>
      </c>
      <c r="H166" s="101" t="s">
        <v>99</v>
      </c>
      <c r="I166" s="103">
        <v>1976</v>
      </c>
      <c r="J166" s="104">
        <v>3200</v>
      </c>
      <c r="K166" s="104"/>
      <c r="L166" s="286">
        <f t="shared" si="20"/>
        <v>342.85714239999999</v>
      </c>
      <c r="M166" s="286">
        <f t="shared" si="21"/>
        <v>342.85714239999999</v>
      </c>
      <c r="N166" s="286">
        <f t="shared" si="22"/>
        <v>2857.1428575999998</v>
      </c>
      <c r="O166" s="286">
        <f t="shared" si="23"/>
        <v>2857.1428575999998</v>
      </c>
      <c r="P166" s="95"/>
      <c r="Q166" s="95"/>
      <c r="R166" s="95"/>
      <c r="S166" s="95"/>
      <c r="T166" s="95"/>
      <c r="U166" s="297" t="s">
        <v>1733</v>
      </c>
      <c r="V166" s="300" t="s">
        <v>1734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696</v>
      </c>
      <c r="G167" s="101" t="s">
        <v>98</v>
      </c>
      <c r="H167" s="101" t="s">
        <v>99</v>
      </c>
      <c r="I167" s="103">
        <v>1977</v>
      </c>
      <c r="J167" s="104">
        <v>1200</v>
      </c>
      <c r="K167" s="104"/>
      <c r="L167" s="286">
        <f t="shared" si="20"/>
        <v>128.5714284</v>
      </c>
      <c r="M167" s="286">
        <f t="shared" si="21"/>
        <v>128.5714284</v>
      </c>
      <c r="N167" s="286">
        <f t="shared" si="22"/>
        <v>1071.4285715999999</v>
      </c>
      <c r="O167" s="286">
        <f t="shared" si="23"/>
        <v>1071.4285715999999</v>
      </c>
      <c r="P167" s="95"/>
      <c r="Q167" s="95"/>
      <c r="R167" s="95"/>
      <c r="S167" s="95"/>
      <c r="T167" s="95"/>
      <c r="U167" s="297" t="s">
        <v>1735</v>
      </c>
      <c r="V167" s="300" t="s">
        <v>1736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814</v>
      </c>
      <c r="G168" s="101" t="s">
        <v>98</v>
      </c>
      <c r="H168" s="101" t="s">
        <v>99</v>
      </c>
      <c r="I168" s="103">
        <v>1978</v>
      </c>
      <c r="J168" s="104">
        <v>6480</v>
      </c>
      <c r="K168" s="104"/>
      <c r="L168" s="286">
        <f t="shared" si="20"/>
        <v>694.28571335999993</v>
      </c>
      <c r="M168" s="286">
        <f t="shared" si="21"/>
        <v>694.28571335999993</v>
      </c>
      <c r="N168" s="286">
        <f t="shared" si="22"/>
        <v>5785.71428664</v>
      </c>
      <c r="O168" s="286">
        <f t="shared" si="23"/>
        <v>5785.71428664</v>
      </c>
      <c r="P168" s="95"/>
      <c r="Q168" s="95"/>
      <c r="R168" s="95"/>
      <c r="S168" s="95"/>
      <c r="T168" s="95"/>
      <c r="U168" s="297" t="s">
        <v>1737</v>
      </c>
      <c r="V168" s="300" t="s">
        <v>1738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815</v>
      </c>
      <c r="G169" s="101" t="s">
        <v>98</v>
      </c>
      <c r="H169" s="101" t="s">
        <v>99</v>
      </c>
      <c r="I169" s="103">
        <v>1979</v>
      </c>
      <c r="J169" s="104">
        <v>7200</v>
      </c>
      <c r="K169" s="104"/>
      <c r="L169" s="286">
        <f t="shared" si="20"/>
        <v>771.42857040000001</v>
      </c>
      <c r="M169" s="286">
        <f t="shared" si="21"/>
        <v>771.42857040000001</v>
      </c>
      <c r="N169" s="286">
        <f t="shared" si="22"/>
        <v>6428.5714295999996</v>
      </c>
      <c r="O169" s="286">
        <f t="shared" si="23"/>
        <v>6428.5714295999996</v>
      </c>
      <c r="P169" s="95"/>
      <c r="Q169" s="95"/>
      <c r="R169" s="95"/>
      <c r="S169" s="95"/>
      <c r="T169" s="95"/>
      <c r="U169" s="297" t="s">
        <v>1739</v>
      </c>
      <c r="V169" s="300" t="s">
        <v>1740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816</v>
      </c>
      <c r="G170" s="101" t="s">
        <v>98</v>
      </c>
      <c r="H170" s="101" t="s">
        <v>99</v>
      </c>
      <c r="I170" s="103">
        <v>1980</v>
      </c>
      <c r="J170" s="104">
        <v>3900</v>
      </c>
      <c r="K170" s="104"/>
      <c r="L170" s="286">
        <f t="shared" si="20"/>
        <v>417.85714229999996</v>
      </c>
      <c r="M170" s="286">
        <f t="shared" si="21"/>
        <v>417.85714229999996</v>
      </c>
      <c r="N170" s="286">
        <f t="shared" si="22"/>
        <v>3482.1428577000001</v>
      </c>
      <c r="O170" s="286">
        <f t="shared" si="23"/>
        <v>3482.1428577000001</v>
      </c>
      <c r="P170" s="95"/>
      <c r="Q170" s="95"/>
      <c r="R170" s="95"/>
      <c r="S170" s="95"/>
      <c r="T170" s="95"/>
      <c r="U170" s="297" t="s">
        <v>1741</v>
      </c>
      <c r="V170" s="300" t="s">
        <v>1742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817</v>
      </c>
      <c r="G171" s="101" t="s">
        <v>98</v>
      </c>
      <c r="H171" s="101" t="s">
        <v>99</v>
      </c>
      <c r="I171" s="103">
        <v>1983</v>
      </c>
      <c r="J171" s="104">
        <v>1800</v>
      </c>
      <c r="K171" s="104"/>
      <c r="L171" s="286">
        <f t="shared" si="20"/>
        <v>192.8571426</v>
      </c>
      <c r="M171" s="286">
        <f t="shared" si="21"/>
        <v>192.8571426</v>
      </c>
      <c r="N171" s="286">
        <f t="shared" si="22"/>
        <v>1607.1428573999999</v>
      </c>
      <c r="O171" s="286">
        <f t="shared" si="23"/>
        <v>1607.1428573999999</v>
      </c>
      <c r="P171" s="95"/>
      <c r="Q171" s="95"/>
      <c r="R171" s="95"/>
      <c r="S171" s="95"/>
      <c r="T171" s="95"/>
      <c r="U171" s="297" t="s">
        <v>1743</v>
      </c>
      <c r="V171" s="300" t="s">
        <v>1744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818</v>
      </c>
      <c r="G172" s="101" t="s">
        <v>98</v>
      </c>
      <c r="H172" s="101" t="s">
        <v>99</v>
      </c>
      <c r="I172" s="103">
        <v>1981</v>
      </c>
      <c r="J172" s="104">
        <v>1800</v>
      </c>
      <c r="K172" s="104"/>
      <c r="L172" s="286">
        <f t="shared" si="20"/>
        <v>192.8571426</v>
      </c>
      <c r="M172" s="286">
        <f t="shared" si="21"/>
        <v>192.8571426</v>
      </c>
      <c r="N172" s="286">
        <f t="shared" si="22"/>
        <v>1607.1428573999999</v>
      </c>
      <c r="O172" s="286">
        <f t="shared" si="23"/>
        <v>1607.1428573999999</v>
      </c>
      <c r="P172" s="95"/>
      <c r="Q172" s="95"/>
      <c r="R172" s="95"/>
      <c r="S172" s="95"/>
      <c r="T172" s="95"/>
      <c r="U172" s="297" t="s">
        <v>1745</v>
      </c>
      <c r="V172" s="300" t="s">
        <v>1746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819</v>
      </c>
      <c r="G173" s="101" t="s">
        <v>98</v>
      </c>
      <c r="H173" s="101" t="s">
        <v>99</v>
      </c>
      <c r="I173" s="103">
        <v>1982</v>
      </c>
      <c r="J173" s="104">
        <v>1800</v>
      </c>
      <c r="K173" s="104"/>
      <c r="L173" s="286">
        <f t="shared" si="20"/>
        <v>192.8571426</v>
      </c>
      <c r="M173" s="286">
        <f t="shared" si="21"/>
        <v>192.8571426</v>
      </c>
      <c r="N173" s="286">
        <f t="shared" si="22"/>
        <v>1607.1428573999999</v>
      </c>
      <c r="O173" s="286">
        <f t="shared" si="23"/>
        <v>1607.1428573999999</v>
      </c>
      <c r="P173" s="95"/>
      <c r="Q173" s="95"/>
      <c r="R173" s="95"/>
      <c r="S173" s="95"/>
      <c r="T173" s="95"/>
      <c r="U173" s="297" t="s">
        <v>1747</v>
      </c>
      <c r="V173" s="300" t="s">
        <v>1748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820</v>
      </c>
      <c r="G174" s="101" t="s">
        <v>98</v>
      </c>
      <c r="H174" s="101" t="s">
        <v>99</v>
      </c>
      <c r="I174" s="103">
        <v>1985</v>
      </c>
      <c r="J174" s="104">
        <v>1600</v>
      </c>
      <c r="K174" s="104"/>
      <c r="L174" s="286">
        <f t="shared" si="20"/>
        <v>171.42857119999999</v>
      </c>
      <c r="M174" s="286">
        <f t="shared" si="21"/>
        <v>171.42857119999999</v>
      </c>
      <c r="N174" s="286">
        <f t="shared" si="22"/>
        <v>1428.5714287999999</v>
      </c>
      <c r="O174" s="286">
        <f t="shared" si="23"/>
        <v>1428.5714287999999</v>
      </c>
      <c r="P174" s="95"/>
      <c r="Q174" s="95"/>
      <c r="R174" s="95"/>
      <c r="S174" s="95"/>
      <c r="T174" s="95"/>
      <c r="U174" s="297" t="s">
        <v>1749</v>
      </c>
      <c r="V174" s="300" t="s">
        <v>1750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737</v>
      </c>
      <c r="G175" s="101" t="s">
        <v>98</v>
      </c>
      <c r="H175" s="101" t="s">
        <v>99</v>
      </c>
      <c r="I175" s="103">
        <v>1984</v>
      </c>
      <c r="J175" s="104">
        <v>6300</v>
      </c>
      <c r="K175" s="104"/>
      <c r="L175" s="286">
        <f t="shared" si="20"/>
        <v>674.99999909999997</v>
      </c>
      <c r="M175" s="286">
        <f t="shared" si="21"/>
        <v>674.99999909999997</v>
      </c>
      <c r="N175" s="286">
        <f t="shared" si="22"/>
        <v>5625.0000008999996</v>
      </c>
      <c r="O175" s="286">
        <f t="shared" si="23"/>
        <v>5625.0000008999996</v>
      </c>
      <c r="P175" s="95"/>
      <c r="Q175" s="95"/>
      <c r="R175" s="95"/>
      <c r="S175" s="95"/>
      <c r="T175" s="95"/>
      <c r="U175" s="297" t="s">
        <v>1751</v>
      </c>
      <c r="V175" s="300" t="s">
        <v>1752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688</v>
      </c>
      <c r="G176" s="101" t="s">
        <v>98</v>
      </c>
      <c r="H176" s="101" t="s">
        <v>99</v>
      </c>
      <c r="I176" s="103">
        <v>1986</v>
      </c>
      <c r="J176" s="104">
        <v>3050</v>
      </c>
      <c r="K176" s="104"/>
      <c r="L176" s="286">
        <f t="shared" si="20"/>
        <v>326.78571384999998</v>
      </c>
      <c r="M176" s="286">
        <f t="shared" si="21"/>
        <v>326.78571384999998</v>
      </c>
      <c r="N176" s="286">
        <f t="shared" si="22"/>
        <v>2723.2142861500001</v>
      </c>
      <c r="O176" s="286">
        <f t="shared" si="23"/>
        <v>2723.2142861500001</v>
      </c>
      <c r="P176" s="95"/>
      <c r="Q176" s="95"/>
      <c r="R176" s="95"/>
      <c r="S176" s="95"/>
      <c r="T176" s="95"/>
      <c r="U176" s="297" t="s">
        <v>1753</v>
      </c>
      <c r="V176" s="300" t="s">
        <v>1754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821</v>
      </c>
      <c r="G177" s="101" t="s">
        <v>98</v>
      </c>
      <c r="H177" s="101" t="s">
        <v>99</v>
      </c>
      <c r="I177" s="103">
        <v>1987</v>
      </c>
      <c r="J177" s="104">
        <v>3200</v>
      </c>
      <c r="K177" s="104"/>
      <c r="L177" s="286">
        <f t="shared" si="20"/>
        <v>342.85714239999999</v>
      </c>
      <c r="M177" s="286">
        <f t="shared" si="21"/>
        <v>342.85714239999999</v>
      </c>
      <c r="N177" s="286">
        <f t="shared" si="22"/>
        <v>2857.1428575999998</v>
      </c>
      <c r="O177" s="286">
        <f t="shared" si="23"/>
        <v>2857.1428575999998</v>
      </c>
      <c r="P177" s="95"/>
      <c r="Q177" s="95"/>
      <c r="R177" s="95"/>
      <c r="S177" s="95"/>
      <c r="T177" s="95"/>
      <c r="U177" s="297" t="s">
        <v>1755</v>
      </c>
      <c r="V177" s="300" t="s">
        <v>1756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822</v>
      </c>
      <c r="G178" s="101" t="s">
        <v>98</v>
      </c>
      <c r="H178" s="101" t="s">
        <v>99</v>
      </c>
      <c r="I178" s="103">
        <v>1988</v>
      </c>
      <c r="J178" s="104">
        <v>2700</v>
      </c>
      <c r="K178" s="104"/>
      <c r="L178" s="286">
        <f t="shared" si="20"/>
        <v>289.28571389999996</v>
      </c>
      <c r="M178" s="286">
        <f t="shared" si="21"/>
        <v>289.28571389999996</v>
      </c>
      <c r="N178" s="286">
        <f t="shared" si="22"/>
        <v>2410.7142861000002</v>
      </c>
      <c r="O178" s="286">
        <f t="shared" si="23"/>
        <v>2410.7142861000002</v>
      </c>
      <c r="P178" s="95"/>
      <c r="Q178" s="95"/>
      <c r="R178" s="95"/>
      <c r="S178" s="95"/>
      <c r="T178" s="95"/>
      <c r="U178" s="297" t="s">
        <v>1757</v>
      </c>
      <c r="V178" s="300" t="s">
        <v>1758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722</v>
      </c>
      <c r="G179" s="101" t="s">
        <v>98</v>
      </c>
      <c r="H179" s="101" t="s">
        <v>99</v>
      </c>
      <c r="I179" s="103">
        <v>1989</v>
      </c>
      <c r="J179" s="104">
        <v>7500</v>
      </c>
      <c r="K179" s="104"/>
      <c r="L179" s="286">
        <f t="shared" si="20"/>
        <v>803.57142749999991</v>
      </c>
      <c r="M179" s="286">
        <f t="shared" si="21"/>
        <v>803.57142749999991</v>
      </c>
      <c r="N179" s="286">
        <f t="shared" si="22"/>
        <v>6696.4285725</v>
      </c>
      <c r="O179" s="286">
        <f t="shared" si="23"/>
        <v>6696.4285725</v>
      </c>
      <c r="P179" s="95"/>
      <c r="Q179" s="95"/>
      <c r="R179" s="95"/>
      <c r="S179" s="95"/>
      <c r="T179" s="95"/>
      <c r="U179" s="297" t="s">
        <v>1759</v>
      </c>
      <c r="V179" s="300" t="s">
        <v>1760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709</v>
      </c>
      <c r="G180" s="101" t="s">
        <v>98</v>
      </c>
      <c r="H180" s="101" t="s">
        <v>99</v>
      </c>
      <c r="I180" s="103">
        <v>1990</v>
      </c>
      <c r="J180" s="104">
        <v>25000</v>
      </c>
      <c r="K180" s="104"/>
      <c r="L180" s="286">
        <f t="shared" si="20"/>
        <v>2678.5714249999996</v>
      </c>
      <c r="M180" s="286">
        <f t="shared" si="21"/>
        <v>2678.5714249999996</v>
      </c>
      <c r="N180" s="286">
        <f t="shared" si="22"/>
        <v>22321.428575000002</v>
      </c>
      <c r="O180" s="286">
        <f t="shared" si="23"/>
        <v>22321.428575000002</v>
      </c>
      <c r="P180" s="95"/>
      <c r="Q180" s="95"/>
      <c r="R180" s="95"/>
      <c r="S180" s="95"/>
      <c r="T180" s="95"/>
      <c r="U180" s="297" t="s">
        <v>1761</v>
      </c>
      <c r="V180" s="300" t="s">
        <v>1762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690</v>
      </c>
      <c r="G181" s="101" t="s">
        <v>98</v>
      </c>
      <c r="H181" s="101" t="s">
        <v>99</v>
      </c>
      <c r="I181" s="103">
        <v>1991</v>
      </c>
      <c r="J181" s="104">
        <v>2000</v>
      </c>
      <c r="K181" s="104"/>
      <c r="L181" s="286">
        <f t="shared" si="20"/>
        <v>214.28571399999998</v>
      </c>
      <c r="M181" s="286">
        <f t="shared" si="21"/>
        <v>214.28571399999998</v>
      </c>
      <c r="N181" s="286">
        <f t="shared" si="22"/>
        <v>1785.7142859999999</v>
      </c>
      <c r="O181" s="286">
        <f t="shared" si="23"/>
        <v>1785.7142859999999</v>
      </c>
      <c r="P181" s="95"/>
      <c r="Q181" s="95"/>
      <c r="R181" s="95"/>
      <c r="S181" s="95"/>
      <c r="T181" s="95"/>
      <c r="U181" s="297" t="s">
        <v>1763</v>
      </c>
      <c r="V181" s="300" t="s">
        <v>1764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823</v>
      </c>
      <c r="G182" s="101" t="s">
        <v>98</v>
      </c>
      <c r="H182" s="101" t="s">
        <v>99</v>
      </c>
      <c r="I182" s="103">
        <v>1992</v>
      </c>
      <c r="J182" s="104">
        <v>4000</v>
      </c>
      <c r="K182" s="104"/>
      <c r="L182" s="286">
        <f t="shared" si="20"/>
        <v>428.57142799999997</v>
      </c>
      <c r="M182" s="286">
        <f t="shared" si="21"/>
        <v>428.57142799999997</v>
      </c>
      <c r="N182" s="286">
        <f t="shared" si="22"/>
        <v>3571.4285719999998</v>
      </c>
      <c r="O182" s="286">
        <f t="shared" si="23"/>
        <v>3571.4285719999998</v>
      </c>
      <c r="P182" s="95"/>
      <c r="Q182" s="95"/>
      <c r="R182" s="95"/>
      <c r="S182" s="95"/>
      <c r="T182" s="95"/>
      <c r="U182" s="297" t="s">
        <v>1765</v>
      </c>
      <c r="V182" s="300" t="s">
        <v>1766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824</v>
      </c>
      <c r="G183" s="101" t="s">
        <v>98</v>
      </c>
      <c r="H183" s="101" t="s">
        <v>99</v>
      </c>
      <c r="I183" s="103">
        <v>1993</v>
      </c>
      <c r="J183" s="104">
        <v>8000</v>
      </c>
      <c r="K183" s="104"/>
      <c r="L183" s="286">
        <f t="shared" si="20"/>
        <v>857.14285599999994</v>
      </c>
      <c r="M183" s="286">
        <f t="shared" si="21"/>
        <v>857.14285599999994</v>
      </c>
      <c r="N183" s="286">
        <f t="shared" si="22"/>
        <v>7142.8571439999996</v>
      </c>
      <c r="O183" s="286">
        <f t="shared" si="23"/>
        <v>7142.8571439999996</v>
      </c>
      <c r="P183" s="95"/>
      <c r="Q183" s="95"/>
      <c r="R183" s="95"/>
      <c r="S183" s="95"/>
      <c r="T183" s="95"/>
      <c r="U183" s="297" t="s">
        <v>1767</v>
      </c>
      <c r="V183" s="300" t="s">
        <v>1768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825</v>
      </c>
      <c r="G184" s="101" t="s">
        <v>98</v>
      </c>
      <c r="H184" s="101" t="s">
        <v>99</v>
      </c>
      <c r="I184" s="103">
        <v>1994</v>
      </c>
      <c r="J184" s="104">
        <v>3400</v>
      </c>
      <c r="K184" s="104"/>
      <c r="L184" s="286">
        <f t="shared" ref="L184:L215" si="24">M184</f>
        <v>364.2857138</v>
      </c>
      <c r="M184" s="286">
        <f t="shared" ref="M184:M199" si="25">IF(J184-K184=0, 0, (J184-K184)*0.107142857)</f>
        <v>364.2857138</v>
      </c>
      <c r="N184" s="286">
        <f t="shared" ref="N184:N215" si="26">O184</f>
        <v>3035.7142862000001</v>
      </c>
      <c r="O184" s="286">
        <f t="shared" ref="O184:O199" si="27">J184-K184-M184</f>
        <v>3035.7142862000001</v>
      </c>
      <c r="P184" s="95"/>
      <c r="Q184" s="95"/>
      <c r="R184" s="95"/>
      <c r="S184" s="95"/>
      <c r="T184" s="95"/>
      <c r="U184" s="297" t="s">
        <v>1769</v>
      </c>
      <c r="V184" s="300" t="s">
        <v>1770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807</v>
      </c>
      <c r="G185" s="101" t="s">
        <v>98</v>
      </c>
      <c r="H185" s="101" t="s">
        <v>99</v>
      </c>
      <c r="I185" s="103">
        <v>1995</v>
      </c>
      <c r="J185" s="104">
        <v>500</v>
      </c>
      <c r="K185" s="104"/>
      <c r="L185" s="286">
        <f t="shared" si="24"/>
        <v>53.571428499999996</v>
      </c>
      <c r="M185" s="286">
        <f t="shared" si="25"/>
        <v>53.571428499999996</v>
      </c>
      <c r="N185" s="286">
        <f t="shared" si="26"/>
        <v>446.42857149999998</v>
      </c>
      <c r="O185" s="286">
        <f t="shared" si="27"/>
        <v>446.42857149999998</v>
      </c>
      <c r="P185" s="95"/>
      <c r="Q185" s="95"/>
      <c r="R185" s="95"/>
      <c r="S185" s="95"/>
      <c r="T185" s="95"/>
      <c r="U185" s="297" t="s">
        <v>1771</v>
      </c>
      <c r="V185" s="300" t="s">
        <v>1772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826</v>
      </c>
      <c r="G186" s="101" t="s">
        <v>98</v>
      </c>
      <c r="H186" s="101" t="s">
        <v>99</v>
      </c>
      <c r="I186" s="103">
        <v>1996</v>
      </c>
      <c r="J186" s="104">
        <v>4300</v>
      </c>
      <c r="K186" s="104"/>
      <c r="L186" s="286">
        <f t="shared" si="24"/>
        <v>460.71428509999998</v>
      </c>
      <c r="M186" s="286">
        <f t="shared" si="25"/>
        <v>460.71428509999998</v>
      </c>
      <c r="N186" s="286">
        <f t="shared" si="26"/>
        <v>3839.2857149000001</v>
      </c>
      <c r="O186" s="286">
        <f t="shared" si="27"/>
        <v>3839.2857149000001</v>
      </c>
      <c r="P186" s="95"/>
      <c r="Q186" s="95"/>
      <c r="R186" s="95"/>
      <c r="S186" s="95"/>
      <c r="T186" s="95"/>
      <c r="U186" s="297" t="s">
        <v>1773</v>
      </c>
      <c r="V186" s="300" t="s">
        <v>1774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827</v>
      </c>
      <c r="G187" s="101" t="s">
        <v>98</v>
      </c>
      <c r="H187" s="101" t="s">
        <v>99</v>
      </c>
      <c r="I187" s="103">
        <v>1997</v>
      </c>
      <c r="J187" s="104">
        <v>2700</v>
      </c>
      <c r="K187" s="104"/>
      <c r="L187" s="286">
        <f t="shared" si="24"/>
        <v>289.28571389999996</v>
      </c>
      <c r="M187" s="286">
        <f t="shared" si="25"/>
        <v>289.28571389999996</v>
      </c>
      <c r="N187" s="286">
        <f t="shared" si="26"/>
        <v>2410.7142861000002</v>
      </c>
      <c r="O187" s="286">
        <f t="shared" si="27"/>
        <v>2410.7142861000002</v>
      </c>
      <c r="P187" s="95"/>
      <c r="Q187" s="95"/>
      <c r="R187" s="95"/>
      <c r="S187" s="95"/>
      <c r="T187" s="95"/>
      <c r="U187" s="297" t="s">
        <v>1775</v>
      </c>
      <c r="V187" s="300" t="s">
        <v>1776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828</v>
      </c>
      <c r="G188" s="101" t="s">
        <v>98</v>
      </c>
      <c r="H188" s="101" t="s">
        <v>99</v>
      </c>
      <c r="I188" s="103">
        <v>1998</v>
      </c>
      <c r="J188" s="104">
        <v>2700</v>
      </c>
      <c r="K188" s="104"/>
      <c r="L188" s="286">
        <f t="shared" si="24"/>
        <v>289.28571389999996</v>
      </c>
      <c r="M188" s="286">
        <f t="shared" si="25"/>
        <v>289.28571389999996</v>
      </c>
      <c r="N188" s="286">
        <f t="shared" si="26"/>
        <v>2410.7142861000002</v>
      </c>
      <c r="O188" s="286">
        <f t="shared" si="27"/>
        <v>2410.7142861000002</v>
      </c>
      <c r="P188" s="95"/>
      <c r="Q188" s="95"/>
      <c r="R188" s="95"/>
      <c r="S188" s="95"/>
      <c r="T188" s="95"/>
      <c r="U188" s="297" t="s">
        <v>1777</v>
      </c>
      <c r="V188" s="300" t="s">
        <v>1778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829</v>
      </c>
      <c r="G189" s="101" t="s">
        <v>98</v>
      </c>
      <c r="H189" s="101" t="s">
        <v>99</v>
      </c>
      <c r="I189" s="103">
        <v>2051</v>
      </c>
      <c r="J189" s="104">
        <v>2650</v>
      </c>
      <c r="K189" s="104"/>
      <c r="L189" s="286">
        <f t="shared" si="24"/>
        <v>283.92857104999996</v>
      </c>
      <c r="M189" s="286">
        <f t="shared" si="25"/>
        <v>283.92857104999996</v>
      </c>
      <c r="N189" s="286">
        <f t="shared" si="26"/>
        <v>2366.0714289500002</v>
      </c>
      <c r="O189" s="286">
        <f t="shared" si="27"/>
        <v>2366.0714289500002</v>
      </c>
      <c r="P189" s="95"/>
      <c r="Q189" s="95"/>
      <c r="R189" s="95"/>
      <c r="S189" s="95"/>
      <c r="T189" s="95"/>
      <c r="U189" s="297" t="s">
        <v>1779</v>
      </c>
      <c r="V189" s="300" t="s">
        <v>1780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830</v>
      </c>
      <c r="G190" s="101" t="s">
        <v>98</v>
      </c>
      <c r="H190" s="101" t="s">
        <v>99</v>
      </c>
      <c r="I190" s="103">
        <v>2052</v>
      </c>
      <c r="J190" s="104">
        <v>5400</v>
      </c>
      <c r="K190" s="104"/>
      <c r="L190" s="286">
        <f t="shared" si="24"/>
        <v>578.57142779999992</v>
      </c>
      <c r="M190" s="286">
        <f t="shared" si="25"/>
        <v>578.57142779999992</v>
      </c>
      <c r="N190" s="286">
        <f t="shared" si="26"/>
        <v>4821.4285722000004</v>
      </c>
      <c r="O190" s="286">
        <f t="shared" si="27"/>
        <v>4821.4285722000004</v>
      </c>
      <c r="P190" s="95"/>
      <c r="Q190" s="95"/>
      <c r="R190" s="95"/>
      <c r="S190" s="95"/>
      <c r="T190" s="95"/>
      <c r="U190" s="297" t="s">
        <v>1781</v>
      </c>
      <c r="V190" s="300" t="s">
        <v>1782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831</v>
      </c>
      <c r="G191" s="101" t="s">
        <v>98</v>
      </c>
      <c r="H191" s="101" t="s">
        <v>99</v>
      </c>
      <c r="I191" s="103">
        <v>1999</v>
      </c>
      <c r="J191" s="104">
        <v>4100</v>
      </c>
      <c r="K191" s="104"/>
      <c r="L191" s="286">
        <f t="shared" si="24"/>
        <v>439.28571369999997</v>
      </c>
      <c r="M191" s="286">
        <f t="shared" si="25"/>
        <v>439.28571369999997</v>
      </c>
      <c r="N191" s="286">
        <f t="shared" si="26"/>
        <v>3660.7142862999999</v>
      </c>
      <c r="O191" s="286">
        <f t="shared" si="27"/>
        <v>3660.7142862999999</v>
      </c>
      <c r="P191" s="95"/>
      <c r="Q191" s="95"/>
      <c r="R191" s="95"/>
      <c r="S191" s="95"/>
      <c r="T191" s="95"/>
      <c r="U191" s="297" t="s">
        <v>1783</v>
      </c>
      <c r="V191" s="300" t="s">
        <v>1784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34</v>
      </c>
      <c r="D192" s="101">
        <v>22</v>
      </c>
      <c r="E192" s="104"/>
      <c r="F192" s="102" t="s">
        <v>774</v>
      </c>
      <c r="G192" s="101" t="s">
        <v>98</v>
      </c>
      <c r="H192" s="101" t="s">
        <v>99</v>
      </c>
      <c r="I192" s="103">
        <v>2000</v>
      </c>
      <c r="J192" s="104">
        <v>27000</v>
      </c>
      <c r="K192" s="104"/>
      <c r="L192" s="286">
        <f t="shared" si="24"/>
        <v>2892.8571389999997</v>
      </c>
      <c r="M192" s="286">
        <f t="shared" si="25"/>
        <v>2892.8571389999997</v>
      </c>
      <c r="N192" s="286">
        <f t="shared" si="26"/>
        <v>24107.142861</v>
      </c>
      <c r="O192" s="286">
        <f t="shared" si="27"/>
        <v>24107.142861</v>
      </c>
      <c r="P192" s="95"/>
      <c r="Q192" s="95"/>
      <c r="R192" s="95"/>
      <c r="S192" s="95"/>
      <c r="T192" s="95"/>
      <c r="U192" s="297" t="s">
        <v>1785</v>
      </c>
      <c r="V192" s="300" t="s">
        <v>1786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832</v>
      </c>
      <c r="G193" s="101" t="s">
        <v>98</v>
      </c>
      <c r="H193" s="101" t="s">
        <v>99</v>
      </c>
      <c r="I193" s="103">
        <v>2053</v>
      </c>
      <c r="J193" s="104">
        <v>5650</v>
      </c>
      <c r="K193" s="104"/>
      <c r="L193" s="286">
        <f t="shared" si="24"/>
        <v>605.35714204999999</v>
      </c>
      <c r="M193" s="286">
        <f t="shared" si="25"/>
        <v>605.35714204999999</v>
      </c>
      <c r="N193" s="286">
        <f t="shared" si="26"/>
        <v>5044.6428579499998</v>
      </c>
      <c r="O193" s="286">
        <f t="shared" si="27"/>
        <v>5044.6428579499998</v>
      </c>
      <c r="P193" s="95"/>
      <c r="Q193" s="95"/>
      <c r="R193" s="95"/>
      <c r="S193" s="95"/>
      <c r="T193" s="95"/>
      <c r="U193" s="297" t="s">
        <v>1787</v>
      </c>
      <c r="V193" s="300" t="s">
        <v>1788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833</v>
      </c>
      <c r="G194" s="101" t="s">
        <v>98</v>
      </c>
      <c r="H194" s="101" t="s">
        <v>99</v>
      </c>
      <c r="I194" s="103">
        <v>2001</v>
      </c>
      <c r="J194" s="104">
        <v>2500</v>
      </c>
      <c r="K194" s="104"/>
      <c r="L194" s="286">
        <f t="shared" si="24"/>
        <v>267.85714250000001</v>
      </c>
      <c r="M194" s="286">
        <f t="shared" si="25"/>
        <v>267.85714250000001</v>
      </c>
      <c r="N194" s="286">
        <f t="shared" si="26"/>
        <v>2232.1428575</v>
      </c>
      <c r="O194" s="286">
        <f t="shared" si="27"/>
        <v>2232.1428575</v>
      </c>
      <c r="P194" s="95"/>
      <c r="Q194" s="95"/>
      <c r="R194" s="95"/>
      <c r="S194" s="95"/>
      <c r="T194" s="95"/>
      <c r="U194" s="297" t="s">
        <v>1789</v>
      </c>
      <c r="V194" s="300" t="s">
        <v>1790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834</v>
      </c>
      <c r="G195" s="101" t="s">
        <v>98</v>
      </c>
      <c r="H195" s="101" t="s">
        <v>99</v>
      </c>
      <c r="I195" s="103">
        <v>2002</v>
      </c>
      <c r="J195" s="104">
        <v>2142.85</v>
      </c>
      <c r="K195" s="104">
        <v>2142.85</v>
      </c>
      <c r="L195" s="286">
        <f t="shared" si="24"/>
        <v>0</v>
      </c>
      <c r="M195" s="286">
        <f t="shared" si="25"/>
        <v>0</v>
      </c>
      <c r="N195" s="286">
        <f t="shared" si="26"/>
        <v>0</v>
      </c>
      <c r="O195" s="286">
        <f t="shared" si="27"/>
        <v>0</v>
      </c>
      <c r="P195" s="95"/>
      <c r="Q195" s="95"/>
      <c r="R195" s="95"/>
      <c r="S195" s="95"/>
      <c r="T195" s="95"/>
      <c r="U195" s="297" t="s">
        <v>1791</v>
      </c>
      <c r="V195" s="300" t="s">
        <v>1792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835</v>
      </c>
      <c r="G196" s="101" t="s">
        <v>98</v>
      </c>
      <c r="H196" s="101" t="s">
        <v>99</v>
      </c>
      <c r="I196" s="103">
        <v>2003</v>
      </c>
      <c r="J196" s="104">
        <v>2950</v>
      </c>
      <c r="K196" s="104"/>
      <c r="L196" s="286">
        <f t="shared" si="24"/>
        <v>316.07142814999997</v>
      </c>
      <c r="M196" s="286">
        <f t="shared" si="25"/>
        <v>316.07142814999997</v>
      </c>
      <c r="N196" s="286">
        <f t="shared" si="26"/>
        <v>2633.92857185</v>
      </c>
      <c r="O196" s="286">
        <f t="shared" si="27"/>
        <v>2633.92857185</v>
      </c>
      <c r="P196" s="95"/>
      <c r="Q196" s="95"/>
      <c r="R196" s="95"/>
      <c r="S196" s="95"/>
      <c r="T196" s="95"/>
      <c r="U196" s="297" t="s">
        <v>1793</v>
      </c>
      <c r="V196" s="300" t="s">
        <v>1794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836</v>
      </c>
      <c r="G197" s="101" t="s">
        <v>98</v>
      </c>
      <c r="H197" s="101" t="s">
        <v>99</v>
      </c>
      <c r="I197" s="103">
        <v>2004</v>
      </c>
      <c r="J197" s="104">
        <v>2050</v>
      </c>
      <c r="K197" s="104"/>
      <c r="L197" s="286">
        <f t="shared" si="24"/>
        <v>219.64285684999999</v>
      </c>
      <c r="M197" s="286">
        <f t="shared" si="25"/>
        <v>219.64285684999999</v>
      </c>
      <c r="N197" s="286">
        <f t="shared" si="26"/>
        <v>1830.35714315</v>
      </c>
      <c r="O197" s="286">
        <f t="shared" si="27"/>
        <v>1830.35714315</v>
      </c>
      <c r="P197" s="95"/>
      <c r="Q197" s="95"/>
      <c r="R197" s="95"/>
      <c r="S197" s="95"/>
      <c r="T197" s="95"/>
      <c r="U197" s="297" t="s">
        <v>1795</v>
      </c>
      <c r="V197" s="300" t="s">
        <v>1796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837</v>
      </c>
      <c r="G198" s="101" t="s">
        <v>98</v>
      </c>
      <c r="H198" s="101" t="s">
        <v>99</v>
      </c>
      <c r="I198" s="103">
        <v>2005</v>
      </c>
      <c r="J198" s="104">
        <v>5700</v>
      </c>
      <c r="K198" s="104"/>
      <c r="L198" s="286">
        <f t="shared" si="24"/>
        <v>610.71428489999994</v>
      </c>
      <c r="M198" s="286">
        <f t="shared" si="25"/>
        <v>610.71428489999994</v>
      </c>
      <c r="N198" s="286">
        <f t="shared" si="26"/>
        <v>5089.2857150999998</v>
      </c>
      <c r="O198" s="286">
        <f t="shared" si="27"/>
        <v>5089.2857150999998</v>
      </c>
      <c r="P198" s="95"/>
      <c r="Q198" s="95"/>
      <c r="R198" s="95"/>
      <c r="S198" s="95"/>
      <c r="T198" s="95"/>
      <c r="U198" s="297" t="s">
        <v>1797</v>
      </c>
      <c r="V198" s="300" t="s">
        <v>1798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838</v>
      </c>
      <c r="G199" s="272" t="s">
        <v>98</v>
      </c>
      <c r="H199" s="272" t="s">
        <v>99</v>
      </c>
      <c r="I199" s="273">
        <v>2006</v>
      </c>
      <c r="J199" s="265">
        <v>3450</v>
      </c>
      <c r="K199" s="265"/>
      <c r="L199" s="311">
        <f t="shared" si="24"/>
        <v>369.64285665</v>
      </c>
      <c r="M199" s="311">
        <f t="shared" si="25"/>
        <v>369.64285665</v>
      </c>
      <c r="N199" s="311">
        <f t="shared" si="26"/>
        <v>3080.3571433500001</v>
      </c>
      <c r="O199" s="311">
        <f t="shared" si="27"/>
        <v>3080.3571433500001</v>
      </c>
      <c r="P199" s="95"/>
      <c r="Q199" s="95"/>
      <c r="R199" s="95"/>
      <c r="S199" s="95"/>
      <c r="T199" s="95"/>
      <c r="U199" s="297" t="s">
        <v>1799</v>
      </c>
      <c r="V199" s="300" t="s">
        <v>1800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34</v>
      </c>
      <c r="D202" s="101">
        <v>28</v>
      </c>
      <c r="E202" s="264" t="s">
        <v>33</v>
      </c>
      <c r="F202" s="266"/>
      <c r="G202" s="267"/>
      <c r="H202" s="267"/>
      <c r="I202" s="268"/>
      <c r="J202" s="264">
        <f>SUM(J120:J199)</f>
        <v>450514.27999999997</v>
      </c>
      <c r="K202" s="264">
        <f>SUM(K120:K199)</f>
        <v>7214.2800000000007</v>
      </c>
      <c r="L202" s="287">
        <f>M202</f>
        <v>47496.428508099991</v>
      </c>
      <c r="M202" s="287">
        <f>IF(J202-K202=0, 0, (J202-K202)*0.107142857)</f>
        <v>47496.428508099991</v>
      </c>
      <c r="N202" s="287">
        <f>O202</f>
        <v>395803.57149189996</v>
      </c>
      <c r="O202" s="287">
        <f>J202-K202-M202</f>
        <v>395803.57149189996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35</v>
      </c>
      <c r="D204" s="100" t="s">
        <v>118</v>
      </c>
      <c r="E204" s="104"/>
      <c r="F204" s="102" t="s">
        <v>839</v>
      </c>
      <c r="G204" s="101" t="s">
        <v>98</v>
      </c>
      <c r="H204" s="101" t="s">
        <v>99</v>
      </c>
      <c r="I204" s="103">
        <v>2007</v>
      </c>
      <c r="J204" s="104">
        <v>3200</v>
      </c>
      <c r="K204" s="104"/>
      <c r="L204" s="286">
        <f t="shared" ref="L204:L235" si="28">M204</f>
        <v>342.85714239999999</v>
      </c>
      <c r="M204" s="286">
        <f t="shared" ref="M204:M235" si="29">IF(J204-K204=0, 0, (J204-K204)*0.107142857)</f>
        <v>342.85714239999999</v>
      </c>
      <c r="N204" s="286">
        <f t="shared" ref="N204:N235" si="30">O204</f>
        <v>2857.1428575999998</v>
      </c>
      <c r="O204" s="286">
        <f t="shared" ref="O204:O235" si="31">J204-K204-M204</f>
        <v>2857.1428575999998</v>
      </c>
      <c r="P204" s="95"/>
      <c r="Q204" s="95"/>
      <c r="R204" s="95"/>
      <c r="S204" s="95"/>
      <c r="T204" s="95"/>
      <c r="U204" s="297" t="s">
        <v>1801</v>
      </c>
      <c r="V204" s="300" t="s">
        <v>1802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776</v>
      </c>
      <c r="E205" s="104"/>
      <c r="F205" s="102" t="s">
        <v>115</v>
      </c>
      <c r="G205" s="101" t="s">
        <v>98</v>
      </c>
      <c r="H205" s="101" t="s">
        <v>99</v>
      </c>
      <c r="I205" s="103">
        <v>2009</v>
      </c>
      <c r="J205" s="104">
        <v>2160</v>
      </c>
      <c r="K205" s="104"/>
      <c r="L205" s="286">
        <f t="shared" si="28"/>
        <v>231.42857111999999</v>
      </c>
      <c r="M205" s="286">
        <f t="shared" si="29"/>
        <v>231.42857111999999</v>
      </c>
      <c r="N205" s="286">
        <f t="shared" si="30"/>
        <v>1928.57142888</v>
      </c>
      <c r="O205" s="286">
        <f t="shared" si="31"/>
        <v>1928.57142888</v>
      </c>
      <c r="P205" s="95"/>
      <c r="Q205" s="95"/>
      <c r="R205" s="95"/>
      <c r="S205" s="95"/>
      <c r="T205" s="95"/>
      <c r="U205" s="297" t="s">
        <v>1803</v>
      </c>
      <c r="V205" s="300" t="s">
        <v>1804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666</v>
      </c>
      <c r="E206" s="104"/>
      <c r="F206" s="102" t="s">
        <v>840</v>
      </c>
      <c r="G206" s="101" t="s">
        <v>98</v>
      </c>
      <c r="H206" s="101" t="s">
        <v>99</v>
      </c>
      <c r="I206" s="103">
        <v>2010</v>
      </c>
      <c r="J206" s="104">
        <v>13300</v>
      </c>
      <c r="K206" s="104"/>
      <c r="L206" s="286">
        <f t="shared" si="28"/>
        <v>1424.9999980999999</v>
      </c>
      <c r="M206" s="286">
        <f t="shared" si="29"/>
        <v>1424.9999980999999</v>
      </c>
      <c r="N206" s="286">
        <f t="shared" si="30"/>
        <v>11875.0000019</v>
      </c>
      <c r="O206" s="286">
        <f t="shared" si="31"/>
        <v>11875.0000019</v>
      </c>
      <c r="P206" s="95"/>
      <c r="Q206" s="95"/>
      <c r="R206" s="95"/>
      <c r="S206" s="95"/>
      <c r="T206" s="95"/>
      <c r="U206" s="297" t="s">
        <v>1805</v>
      </c>
      <c r="V206" s="300" t="s">
        <v>1806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841</v>
      </c>
      <c r="G207" s="101" t="s">
        <v>98</v>
      </c>
      <c r="H207" s="101" t="s">
        <v>99</v>
      </c>
      <c r="I207" s="103">
        <v>2012</v>
      </c>
      <c r="J207" s="104">
        <v>2320</v>
      </c>
      <c r="K207" s="104"/>
      <c r="L207" s="286">
        <f t="shared" si="28"/>
        <v>248.57142823999999</v>
      </c>
      <c r="M207" s="286">
        <f t="shared" si="29"/>
        <v>248.57142823999999</v>
      </c>
      <c r="N207" s="286">
        <f t="shared" si="30"/>
        <v>2071.4285717600001</v>
      </c>
      <c r="O207" s="286">
        <f t="shared" si="31"/>
        <v>2071.4285717600001</v>
      </c>
      <c r="P207" s="95"/>
      <c r="Q207" s="95"/>
      <c r="R207" s="95"/>
      <c r="S207" s="95"/>
      <c r="T207" s="95"/>
      <c r="U207" s="297" t="s">
        <v>1807</v>
      </c>
      <c r="V207" s="300" t="s">
        <v>1808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842</v>
      </c>
      <c r="G208" s="101" t="s">
        <v>98</v>
      </c>
      <c r="H208" s="101" t="s">
        <v>99</v>
      </c>
      <c r="I208" s="103">
        <v>2013</v>
      </c>
      <c r="J208" s="104">
        <v>4400</v>
      </c>
      <c r="K208" s="104"/>
      <c r="L208" s="286">
        <f t="shared" si="28"/>
        <v>471.42857079999999</v>
      </c>
      <c r="M208" s="286">
        <f t="shared" si="29"/>
        <v>471.42857079999999</v>
      </c>
      <c r="N208" s="286">
        <f t="shared" si="30"/>
        <v>3928.5714292000002</v>
      </c>
      <c r="O208" s="286">
        <f t="shared" si="31"/>
        <v>3928.5714292000002</v>
      </c>
      <c r="P208" s="95"/>
      <c r="Q208" s="95"/>
      <c r="R208" s="95"/>
      <c r="S208" s="95"/>
      <c r="T208" s="95"/>
      <c r="U208" s="297" t="s">
        <v>1809</v>
      </c>
      <c r="V208" s="300" t="s">
        <v>1810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843</v>
      </c>
      <c r="G209" s="101" t="s">
        <v>98</v>
      </c>
      <c r="H209" s="101" t="s">
        <v>99</v>
      </c>
      <c r="I209" s="103">
        <v>2011</v>
      </c>
      <c r="J209" s="104">
        <v>2600</v>
      </c>
      <c r="K209" s="104"/>
      <c r="L209" s="286">
        <f t="shared" si="28"/>
        <v>278.57142819999996</v>
      </c>
      <c r="M209" s="286">
        <f t="shared" si="29"/>
        <v>278.57142819999996</v>
      </c>
      <c r="N209" s="286">
        <f t="shared" si="30"/>
        <v>2321.4285718000001</v>
      </c>
      <c r="O209" s="286">
        <f t="shared" si="31"/>
        <v>2321.4285718000001</v>
      </c>
      <c r="P209" s="95"/>
      <c r="Q209" s="95"/>
      <c r="R209" s="95"/>
      <c r="S209" s="95"/>
      <c r="T209" s="95"/>
      <c r="U209" s="297" t="s">
        <v>1811</v>
      </c>
      <c r="V209" s="300" t="s">
        <v>1812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669</v>
      </c>
      <c r="E210" s="104"/>
      <c r="F210" s="102" t="s">
        <v>738</v>
      </c>
      <c r="G210" s="101" t="s">
        <v>98</v>
      </c>
      <c r="H210" s="101" t="s">
        <v>99</v>
      </c>
      <c r="I210" s="103">
        <v>2017</v>
      </c>
      <c r="J210" s="104">
        <v>3000</v>
      </c>
      <c r="K210" s="104"/>
      <c r="L210" s="286">
        <f t="shared" si="28"/>
        <v>321.42857099999998</v>
      </c>
      <c r="M210" s="286">
        <f t="shared" si="29"/>
        <v>321.42857099999998</v>
      </c>
      <c r="N210" s="286">
        <f t="shared" si="30"/>
        <v>2678.5714290000001</v>
      </c>
      <c r="O210" s="286">
        <f t="shared" si="31"/>
        <v>2678.5714290000001</v>
      </c>
      <c r="P210" s="95"/>
      <c r="Q210" s="95"/>
      <c r="R210" s="95"/>
      <c r="S210" s="95"/>
      <c r="T210" s="95"/>
      <c r="U210" s="297" t="s">
        <v>1813</v>
      </c>
      <c r="V210" s="300" t="s">
        <v>1814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844</v>
      </c>
      <c r="G211" s="101" t="s">
        <v>98</v>
      </c>
      <c r="H211" s="101" t="s">
        <v>99</v>
      </c>
      <c r="I211" s="103">
        <v>2019</v>
      </c>
      <c r="J211" s="104">
        <v>155000</v>
      </c>
      <c r="K211" s="104"/>
      <c r="L211" s="286">
        <f t="shared" si="28"/>
        <v>16607.142834999999</v>
      </c>
      <c r="M211" s="286">
        <f t="shared" si="29"/>
        <v>16607.142834999999</v>
      </c>
      <c r="N211" s="286">
        <f t="shared" si="30"/>
        <v>138392.85716499999</v>
      </c>
      <c r="O211" s="286">
        <f t="shared" si="31"/>
        <v>138392.85716499999</v>
      </c>
      <c r="P211" s="95"/>
      <c r="Q211" s="95"/>
      <c r="R211" s="95"/>
      <c r="S211" s="95"/>
      <c r="T211" s="95"/>
      <c r="U211" s="297" t="s">
        <v>1815</v>
      </c>
      <c r="V211" s="300" t="s">
        <v>1816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845</v>
      </c>
      <c r="G212" s="101" t="s">
        <v>98</v>
      </c>
      <c r="H212" s="101" t="s">
        <v>99</v>
      </c>
      <c r="I212" s="103">
        <v>2014</v>
      </c>
      <c r="J212" s="104">
        <v>4700</v>
      </c>
      <c r="K212" s="104"/>
      <c r="L212" s="286">
        <f t="shared" si="28"/>
        <v>503.57142789999995</v>
      </c>
      <c r="M212" s="286">
        <f t="shared" si="29"/>
        <v>503.57142789999995</v>
      </c>
      <c r="N212" s="286">
        <f t="shared" si="30"/>
        <v>4196.4285720999997</v>
      </c>
      <c r="O212" s="286">
        <f t="shared" si="31"/>
        <v>4196.4285720999997</v>
      </c>
      <c r="P212" s="95"/>
      <c r="Q212" s="95"/>
      <c r="R212" s="95"/>
      <c r="S212" s="95"/>
      <c r="T212" s="95"/>
      <c r="U212" s="297" t="s">
        <v>1817</v>
      </c>
      <c r="V212" s="300" t="s">
        <v>1818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846</v>
      </c>
      <c r="G213" s="101" t="s">
        <v>98</v>
      </c>
      <c r="H213" s="101" t="s">
        <v>99</v>
      </c>
      <c r="I213" s="103">
        <v>2015</v>
      </c>
      <c r="J213" s="104">
        <v>1928.57</v>
      </c>
      <c r="K213" s="104">
        <v>1928.57</v>
      </c>
      <c r="L213" s="286">
        <f t="shared" si="28"/>
        <v>0</v>
      </c>
      <c r="M213" s="286">
        <f t="shared" si="29"/>
        <v>0</v>
      </c>
      <c r="N213" s="286">
        <f t="shared" si="30"/>
        <v>0</v>
      </c>
      <c r="O213" s="286">
        <f t="shared" si="31"/>
        <v>0</v>
      </c>
      <c r="P213" s="95"/>
      <c r="Q213" s="95"/>
      <c r="R213" s="95"/>
      <c r="S213" s="95"/>
      <c r="T213" s="95"/>
      <c r="U213" s="297" t="s">
        <v>1819</v>
      </c>
      <c r="V213" s="300" t="s">
        <v>1820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847</v>
      </c>
      <c r="G214" s="101" t="s">
        <v>98</v>
      </c>
      <c r="H214" s="101" t="s">
        <v>99</v>
      </c>
      <c r="I214" s="103">
        <v>2018</v>
      </c>
      <c r="J214" s="104">
        <v>2160</v>
      </c>
      <c r="K214" s="104"/>
      <c r="L214" s="286">
        <f t="shared" si="28"/>
        <v>231.42857111999999</v>
      </c>
      <c r="M214" s="286">
        <f t="shared" si="29"/>
        <v>231.42857111999999</v>
      </c>
      <c r="N214" s="286">
        <f t="shared" si="30"/>
        <v>1928.57142888</v>
      </c>
      <c r="O214" s="286">
        <f t="shared" si="31"/>
        <v>1928.57142888</v>
      </c>
      <c r="P214" s="95"/>
      <c r="Q214" s="95"/>
      <c r="R214" s="95"/>
      <c r="S214" s="95"/>
      <c r="T214" s="95"/>
      <c r="U214" s="297" t="s">
        <v>1821</v>
      </c>
      <c r="V214" s="300" t="s">
        <v>1822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848</v>
      </c>
      <c r="G215" s="101" t="s">
        <v>98</v>
      </c>
      <c r="H215" s="101" t="s">
        <v>99</v>
      </c>
      <c r="I215" s="103">
        <v>2016</v>
      </c>
      <c r="J215" s="104">
        <v>2700</v>
      </c>
      <c r="K215" s="104"/>
      <c r="L215" s="286">
        <f t="shared" si="28"/>
        <v>289.28571389999996</v>
      </c>
      <c r="M215" s="286">
        <f t="shared" si="29"/>
        <v>289.28571389999996</v>
      </c>
      <c r="N215" s="286">
        <f t="shared" si="30"/>
        <v>2410.7142861000002</v>
      </c>
      <c r="O215" s="286">
        <f t="shared" si="31"/>
        <v>2410.7142861000002</v>
      </c>
      <c r="P215" s="95"/>
      <c r="Q215" s="95"/>
      <c r="R215" s="95"/>
      <c r="S215" s="95"/>
      <c r="T215" s="95"/>
      <c r="U215" s="297" t="s">
        <v>1823</v>
      </c>
      <c r="V215" s="300" t="s">
        <v>1824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675</v>
      </c>
      <c r="E216" s="104"/>
      <c r="F216" s="102" t="s">
        <v>849</v>
      </c>
      <c r="G216" s="101" t="s">
        <v>98</v>
      </c>
      <c r="H216" s="101" t="s">
        <v>99</v>
      </c>
      <c r="I216" s="103">
        <v>2020</v>
      </c>
      <c r="J216" s="104">
        <v>5000</v>
      </c>
      <c r="K216" s="104"/>
      <c r="L216" s="286">
        <f t="shared" si="28"/>
        <v>535.71428500000002</v>
      </c>
      <c r="M216" s="286">
        <f t="shared" si="29"/>
        <v>535.71428500000002</v>
      </c>
      <c r="N216" s="286">
        <f t="shared" si="30"/>
        <v>4464.285715</v>
      </c>
      <c r="O216" s="286">
        <f t="shared" si="31"/>
        <v>4464.285715</v>
      </c>
      <c r="P216" s="95"/>
      <c r="Q216" s="95"/>
      <c r="R216" s="95"/>
      <c r="S216" s="95"/>
      <c r="T216" s="95"/>
      <c r="U216" s="297" t="s">
        <v>1825</v>
      </c>
      <c r="V216" s="300" t="s">
        <v>1826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850</v>
      </c>
      <c r="G217" s="101" t="s">
        <v>98</v>
      </c>
      <c r="H217" s="101" t="s">
        <v>99</v>
      </c>
      <c r="I217" s="103">
        <v>2021</v>
      </c>
      <c r="J217" s="104">
        <v>3600</v>
      </c>
      <c r="K217" s="104"/>
      <c r="L217" s="286">
        <f t="shared" si="28"/>
        <v>385.71428520000001</v>
      </c>
      <c r="M217" s="286">
        <f t="shared" si="29"/>
        <v>385.71428520000001</v>
      </c>
      <c r="N217" s="286">
        <f t="shared" si="30"/>
        <v>3214.2857147999998</v>
      </c>
      <c r="O217" s="286">
        <f t="shared" si="31"/>
        <v>3214.2857147999998</v>
      </c>
      <c r="P217" s="95"/>
      <c r="Q217" s="95"/>
      <c r="R217" s="95"/>
      <c r="S217" s="95"/>
      <c r="T217" s="95"/>
      <c r="U217" s="297" t="s">
        <v>1827</v>
      </c>
      <c r="V217" s="300" t="s">
        <v>1828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684</v>
      </c>
      <c r="E218" s="104"/>
      <c r="F218" s="102" t="s">
        <v>851</v>
      </c>
      <c r="G218" s="101" t="s">
        <v>98</v>
      </c>
      <c r="H218" s="101" t="s">
        <v>99</v>
      </c>
      <c r="I218" s="103">
        <v>2022</v>
      </c>
      <c r="J218" s="104">
        <v>2950</v>
      </c>
      <c r="K218" s="104"/>
      <c r="L218" s="286">
        <f t="shared" si="28"/>
        <v>316.07142814999997</v>
      </c>
      <c r="M218" s="286">
        <f t="shared" si="29"/>
        <v>316.07142814999997</v>
      </c>
      <c r="N218" s="286">
        <f t="shared" si="30"/>
        <v>2633.92857185</v>
      </c>
      <c r="O218" s="286">
        <f t="shared" si="31"/>
        <v>2633.92857185</v>
      </c>
      <c r="P218" s="95"/>
      <c r="Q218" s="95"/>
      <c r="R218" s="95"/>
      <c r="S218" s="95"/>
      <c r="T218" s="95"/>
      <c r="U218" s="297" t="s">
        <v>1829</v>
      </c>
      <c r="V218" s="300" t="s">
        <v>1830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852</v>
      </c>
      <c r="G219" s="101" t="s">
        <v>98</v>
      </c>
      <c r="H219" s="101" t="s">
        <v>99</v>
      </c>
      <c r="I219" s="103">
        <v>2023</v>
      </c>
      <c r="J219" s="104">
        <v>2700</v>
      </c>
      <c r="K219" s="104"/>
      <c r="L219" s="286">
        <f t="shared" si="28"/>
        <v>289.28571389999996</v>
      </c>
      <c r="M219" s="286">
        <f t="shared" si="29"/>
        <v>289.28571389999996</v>
      </c>
      <c r="N219" s="286">
        <f t="shared" si="30"/>
        <v>2410.7142861000002</v>
      </c>
      <c r="O219" s="286">
        <f t="shared" si="31"/>
        <v>2410.7142861000002</v>
      </c>
      <c r="P219" s="95"/>
      <c r="Q219" s="95"/>
      <c r="R219" s="95"/>
      <c r="S219" s="95"/>
      <c r="T219" s="95"/>
      <c r="U219" s="297" t="s">
        <v>1831</v>
      </c>
      <c r="V219" s="300" t="s">
        <v>1832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846</v>
      </c>
      <c r="G220" s="101" t="s">
        <v>98</v>
      </c>
      <c r="H220" s="101" t="s">
        <v>99</v>
      </c>
      <c r="I220" s="103">
        <v>2026</v>
      </c>
      <c r="J220" s="104">
        <v>1928.57</v>
      </c>
      <c r="K220" s="104">
        <v>1928.57</v>
      </c>
      <c r="L220" s="286">
        <f t="shared" si="28"/>
        <v>0</v>
      </c>
      <c r="M220" s="286">
        <f t="shared" si="29"/>
        <v>0</v>
      </c>
      <c r="N220" s="286">
        <f t="shared" si="30"/>
        <v>0</v>
      </c>
      <c r="O220" s="286">
        <f t="shared" si="31"/>
        <v>0</v>
      </c>
      <c r="P220" s="95"/>
      <c r="Q220" s="95"/>
      <c r="R220" s="95"/>
      <c r="S220" s="95"/>
      <c r="T220" s="95"/>
      <c r="U220" s="297" t="s">
        <v>1833</v>
      </c>
      <c r="V220" s="300" t="s">
        <v>1834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853</v>
      </c>
      <c r="G221" s="101" t="s">
        <v>98</v>
      </c>
      <c r="H221" s="101" t="s">
        <v>99</v>
      </c>
      <c r="I221" s="103">
        <v>2025</v>
      </c>
      <c r="J221" s="104">
        <v>3400</v>
      </c>
      <c r="K221" s="104"/>
      <c r="L221" s="286">
        <f t="shared" si="28"/>
        <v>364.2857138</v>
      </c>
      <c r="M221" s="286">
        <f t="shared" si="29"/>
        <v>364.2857138</v>
      </c>
      <c r="N221" s="286">
        <f t="shared" si="30"/>
        <v>3035.7142862000001</v>
      </c>
      <c r="O221" s="286">
        <f t="shared" si="31"/>
        <v>3035.7142862000001</v>
      </c>
      <c r="P221" s="95"/>
      <c r="Q221" s="95"/>
      <c r="R221" s="95"/>
      <c r="S221" s="95"/>
      <c r="T221" s="95"/>
      <c r="U221" s="297" t="s">
        <v>1835</v>
      </c>
      <c r="V221" s="300" t="s">
        <v>1836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854</v>
      </c>
      <c r="G222" s="101" t="s">
        <v>98</v>
      </c>
      <c r="H222" s="101" t="s">
        <v>99</v>
      </c>
      <c r="I222" s="103">
        <v>2024</v>
      </c>
      <c r="J222" s="104">
        <v>2500</v>
      </c>
      <c r="K222" s="104">
        <v>2500</v>
      </c>
      <c r="L222" s="286">
        <f t="shared" si="28"/>
        <v>0</v>
      </c>
      <c r="M222" s="286">
        <f t="shared" si="29"/>
        <v>0</v>
      </c>
      <c r="N222" s="286">
        <f t="shared" si="30"/>
        <v>0</v>
      </c>
      <c r="O222" s="286">
        <f t="shared" si="31"/>
        <v>0</v>
      </c>
      <c r="P222" s="95"/>
      <c r="Q222" s="95"/>
      <c r="R222" s="95"/>
      <c r="S222" s="95"/>
      <c r="T222" s="95"/>
      <c r="U222" s="297" t="s">
        <v>1837</v>
      </c>
      <c r="V222" s="300" t="s">
        <v>1838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855</v>
      </c>
      <c r="G223" s="101" t="s">
        <v>98</v>
      </c>
      <c r="H223" s="101" t="s">
        <v>99</v>
      </c>
      <c r="I223" s="103">
        <v>2028</v>
      </c>
      <c r="J223" s="104">
        <v>2800</v>
      </c>
      <c r="K223" s="104"/>
      <c r="L223" s="286">
        <f t="shared" si="28"/>
        <v>299.99999959999997</v>
      </c>
      <c r="M223" s="286">
        <f t="shared" si="29"/>
        <v>299.99999959999997</v>
      </c>
      <c r="N223" s="286">
        <f t="shared" si="30"/>
        <v>2500.0000003999999</v>
      </c>
      <c r="O223" s="286">
        <f t="shared" si="31"/>
        <v>2500.0000003999999</v>
      </c>
      <c r="P223" s="95"/>
      <c r="Q223" s="95"/>
      <c r="R223" s="95"/>
      <c r="S223" s="95"/>
      <c r="T223" s="95"/>
      <c r="U223" s="297" t="s">
        <v>1839</v>
      </c>
      <c r="V223" s="300" t="s">
        <v>1840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856</v>
      </c>
      <c r="G224" s="101" t="s">
        <v>98</v>
      </c>
      <c r="H224" s="101" t="s">
        <v>99</v>
      </c>
      <c r="I224" s="103">
        <v>2031</v>
      </c>
      <c r="J224" s="104">
        <v>1700</v>
      </c>
      <c r="K224" s="104"/>
      <c r="L224" s="286">
        <f t="shared" si="28"/>
        <v>182.1428569</v>
      </c>
      <c r="M224" s="286">
        <f t="shared" si="29"/>
        <v>182.1428569</v>
      </c>
      <c r="N224" s="286">
        <f t="shared" si="30"/>
        <v>1517.8571431</v>
      </c>
      <c r="O224" s="286">
        <f t="shared" si="31"/>
        <v>1517.8571431</v>
      </c>
      <c r="P224" s="95"/>
      <c r="Q224" s="95"/>
      <c r="R224" s="95"/>
      <c r="S224" s="95"/>
      <c r="T224" s="95"/>
      <c r="U224" s="297" t="s">
        <v>1841</v>
      </c>
      <c r="V224" s="300" t="s">
        <v>1842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857</v>
      </c>
      <c r="G225" s="101" t="s">
        <v>98</v>
      </c>
      <c r="H225" s="101" t="s">
        <v>99</v>
      </c>
      <c r="I225" s="103">
        <v>2030</v>
      </c>
      <c r="J225" s="104">
        <v>6700</v>
      </c>
      <c r="K225" s="104"/>
      <c r="L225" s="286">
        <f t="shared" si="28"/>
        <v>717.85714189999999</v>
      </c>
      <c r="M225" s="286">
        <f t="shared" si="29"/>
        <v>717.85714189999999</v>
      </c>
      <c r="N225" s="286">
        <f t="shared" si="30"/>
        <v>5982.1428581</v>
      </c>
      <c r="O225" s="286">
        <f t="shared" si="31"/>
        <v>5982.1428581</v>
      </c>
      <c r="P225" s="95"/>
      <c r="Q225" s="95"/>
      <c r="R225" s="95"/>
      <c r="S225" s="95"/>
      <c r="T225" s="95"/>
      <c r="U225" s="297" t="s">
        <v>1843</v>
      </c>
      <c r="V225" s="300" t="s">
        <v>1844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858</v>
      </c>
      <c r="G226" s="101" t="s">
        <v>98</v>
      </c>
      <c r="H226" s="101" t="s">
        <v>99</v>
      </c>
      <c r="I226" s="103">
        <v>2033</v>
      </c>
      <c r="J226" s="104">
        <v>2200</v>
      </c>
      <c r="K226" s="104"/>
      <c r="L226" s="286">
        <f t="shared" si="28"/>
        <v>235.71428539999999</v>
      </c>
      <c r="M226" s="286">
        <f t="shared" si="29"/>
        <v>235.71428539999999</v>
      </c>
      <c r="N226" s="286">
        <f t="shared" si="30"/>
        <v>1964.2857146000001</v>
      </c>
      <c r="O226" s="286">
        <f t="shared" si="31"/>
        <v>1964.2857146000001</v>
      </c>
      <c r="P226" s="95"/>
      <c r="Q226" s="95"/>
      <c r="R226" s="95"/>
      <c r="S226" s="95"/>
      <c r="T226" s="95"/>
      <c r="U226" s="297" t="s">
        <v>1845</v>
      </c>
      <c r="V226" s="300" t="s">
        <v>1846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859</v>
      </c>
      <c r="G227" s="101" t="s">
        <v>98</v>
      </c>
      <c r="H227" s="101" t="s">
        <v>99</v>
      </c>
      <c r="I227" s="103">
        <v>2032</v>
      </c>
      <c r="J227" s="104">
        <v>7600</v>
      </c>
      <c r="K227" s="104"/>
      <c r="L227" s="286">
        <f t="shared" si="28"/>
        <v>814.28571319999992</v>
      </c>
      <c r="M227" s="286">
        <f t="shared" si="29"/>
        <v>814.28571319999992</v>
      </c>
      <c r="N227" s="286">
        <f t="shared" si="30"/>
        <v>6785.7142868000001</v>
      </c>
      <c r="O227" s="286">
        <f t="shared" si="31"/>
        <v>6785.7142868000001</v>
      </c>
      <c r="P227" s="95"/>
      <c r="Q227" s="95"/>
      <c r="R227" s="95"/>
      <c r="S227" s="95"/>
      <c r="T227" s="95"/>
      <c r="U227" s="297" t="s">
        <v>1847</v>
      </c>
      <c r="V227" s="300" t="s">
        <v>1848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860</v>
      </c>
      <c r="G228" s="101" t="s">
        <v>98</v>
      </c>
      <c r="H228" s="101" t="s">
        <v>99</v>
      </c>
      <c r="I228" s="103">
        <v>2027</v>
      </c>
      <c r="J228" s="104">
        <v>1500</v>
      </c>
      <c r="K228" s="104"/>
      <c r="L228" s="286">
        <f t="shared" si="28"/>
        <v>160.71428549999999</v>
      </c>
      <c r="M228" s="286">
        <f t="shared" si="29"/>
        <v>160.71428549999999</v>
      </c>
      <c r="N228" s="286">
        <f t="shared" si="30"/>
        <v>1339.2857145</v>
      </c>
      <c r="O228" s="286">
        <f t="shared" si="31"/>
        <v>1339.2857145</v>
      </c>
      <c r="P228" s="95"/>
      <c r="Q228" s="95"/>
      <c r="R228" s="95"/>
      <c r="S228" s="95"/>
      <c r="T228" s="95"/>
      <c r="U228" s="297" t="s">
        <v>1849</v>
      </c>
      <c r="V228" s="300" t="s">
        <v>1850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691</v>
      </c>
      <c r="E229" s="104"/>
      <c r="F229" s="102" t="s">
        <v>861</v>
      </c>
      <c r="G229" s="101" t="s">
        <v>98</v>
      </c>
      <c r="H229" s="101" t="s">
        <v>99</v>
      </c>
      <c r="I229" s="103">
        <v>2034</v>
      </c>
      <c r="J229" s="104">
        <v>1500</v>
      </c>
      <c r="K229" s="104"/>
      <c r="L229" s="286">
        <f t="shared" si="28"/>
        <v>160.71428549999999</v>
      </c>
      <c r="M229" s="286">
        <f t="shared" si="29"/>
        <v>160.71428549999999</v>
      </c>
      <c r="N229" s="286">
        <f t="shared" si="30"/>
        <v>1339.2857145</v>
      </c>
      <c r="O229" s="286">
        <f t="shared" si="31"/>
        <v>1339.2857145</v>
      </c>
      <c r="P229" s="95"/>
      <c r="Q229" s="95"/>
      <c r="R229" s="95"/>
      <c r="S229" s="95"/>
      <c r="T229" s="95"/>
      <c r="U229" s="297" t="s">
        <v>1851</v>
      </c>
      <c r="V229" s="300" t="s">
        <v>1852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862</v>
      </c>
      <c r="G230" s="101" t="s">
        <v>98</v>
      </c>
      <c r="H230" s="101" t="s">
        <v>99</v>
      </c>
      <c r="I230" s="103">
        <v>2035</v>
      </c>
      <c r="J230" s="104">
        <v>3200</v>
      </c>
      <c r="K230" s="104"/>
      <c r="L230" s="286">
        <f t="shared" si="28"/>
        <v>342.85714239999999</v>
      </c>
      <c r="M230" s="286">
        <f t="shared" si="29"/>
        <v>342.85714239999999</v>
      </c>
      <c r="N230" s="286">
        <f t="shared" si="30"/>
        <v>2857.1428575999998</v>
      </c>
      <c r="O230" s="286">
        <f t="shared" si="31"/>
        <v>2857.1428575999998</v>
      </c>
      <c r="P230" s="95"/>
      <c r="Q230" s="95"/>
      <c r="R230" s="95"/>
      <c r="S230" s="95"/>
      <c r="T230" s="95"/>
      <c r="U230" s="297" t="s">
        <v>1853</v>
      </c>
      <c r="V230" s="300" t="s">
        <v>1854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863</v>
      </c>
      <c r="G231" s="101" t="s">
        <v>98</v>
      </c>
      <c r="H231" s="101" t="s">
        <v>99</v>
      </c>
      <c r="I231" s="103">
        <v>2036</v>
      </c>
      <c r="J231" s="104">
        <v>2300</v>
      </c>
      <c r="K231" s="104"/>
      <c r="L231" s="286">
        <f t="shared" si="28"/>
        <v>246.4285711</v>
      </c>
      <c r="M231" s="286">
        <f t="shared" si="29"/>
        <v>246.4285711</v>
      </c>
      <c r="N231" s="286">
        <f t="shared" si="30"/>
        <v>2053.5714288999998</v>
      </c>
      <c r="O231" s="286">
        <f t="shared" si="31"/>
        <v>2053.5714288999998</v>
      </c>
      <c r="P231" s="95"/>
      <c r="Q231" s="95"/>
      <c r="R231" s="95"/>
      <c r="S231" s="95"/>
      <c r="T231" s="95"/>
      <c r="U231" s="297" t="s">
        <v>1855</v>
      </c>
      <c r="V231" s="300" t="s">
        <v>1856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724</v>
      </c>
      <c r="G232" s="101" t="s">
        <v>98</v>
      </c>
      <c r="H232" s="101" t="s">
        <v>99</v>
      </c>
      <c r="I232" s="103">
        <v>2037</v>
      </c>
      <c r="J232" s="104">
        <v>4500</v>
      </c>
      <c r="K232" s="104"/>
      <c r="L232" s="286">
        <f t="shared" si="28"/>
        <v>482.14285649999999</v>
      </c>
      <c r="M232" s="286">
        <f t="shared" si="29"/>
        <v>482.14285649999999</v>
      </c>
      <c r="N232" s="286">
        <f t="shared" si="30"/>
        <v>4017.8571434999999</v>
      </c>
      <c r="O232" s="286">
        <f t="shared" si="31"/>
        <v>4017.8571434999999</v>
      </c>
      <c r="P232" s="95"/>
      <c r="Q232" s="95"/>
      <c r="R232" s="95"/>
      <c r="S232" s="95"/>
      <c r="T232" s="95"/>
      <c r="U232" s="297" t="s">
        <v>1857</v>
      </c>
      <c r="V232" s="300" t="s">
        <v>1858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864</v>
      </c>
      <c r="G233" s="101" t="s">
        <v>98</v>
      </c>
      <c r="H233" s="101" t="s">
        <v>99</v>
      </c>
      <c r="I233" s="103">
        <v>2038</v>
      </c>
      <c r="J233" s="104">
        <v>2500</v>
      </c>
      <c r="K233" s="104"/>
      <c r="L233" s="286">
        <f t="shared" si="28"/>
        <v>267.85714250000001</v>
      </c>
      <c r="M233" s="286">
        <f t="shared" si="29"/>
        <v>267.85714250000001</v>
      </c>
      <c r="N233" s="286">
        <f t="shared" si="30"/>
        <v>2232.1428575</v>
      </c>
      <c r="O233" s="286">
        <f t="shared" si="31"/>
        <v>2232.1428575</v>
      </c>
      <c r="P233" s="95"/>
      <c r="Q233" s="95"/>
      <c r="R233" s="95"/>
      <c r="S233" s="95"/>
      <c r="T233" s="95"/>
      <c r="U233" s="297" t="s">
        <v>1859</v>
      </c>
      <c r="V233" s="300" t="s">
        <v>1860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865</v>
      </c>
      <c r="G234" s="101" t="s">
        <v>98</v>
      </c>
      <c r="H234" s="101" t="s">
        <v>99</v>
      </c>
      <c r="I234" s="103">
        <v>2039</v>
      </c>
      <c r="J234" s="104">
        <v>2800</v>
      </c>
      <c r="K234" s="104"/>
      <c r="L234" s="286">
        <f t="shared" si="28"/>
        <v>299.99999959999997</v>
      </c>
      <c r="M234" s="286">
        <f t="shared" si="29"/>
        <v>299.99999959999997</v>
      </c>
      <c r="N234" s="286">
        <f t="shared" si="30"/>
        <v>2500.0000003999999</v>
      </c>
      <c r="O234" s="286">
        <f t="shared" si="31"/>
        <v>2500.0000003999999</v>
      </c>
      <c r="P234" s="95"/>
      <c r="Q234" s="95"/>
      <c r="R234" s="95"/>
      <c r="S234" s="95"/>
      <c r="T234" s="95"/>
      <c r="U234" s="297" t="s">
        <v>1861</v>
      </c>
      <c r="V234" s="300" t="s">
        <v>1862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866</v>
      </c>
      <c r="E235" s="104"/>
      <c r="F235" s="102" t="s">
        <v>867</v>
      </c>
      <c r="G235" s="101" t="s">
        <v>98</v>
      </c>
      <c r="H235" s="101" t="s">
        <v>99</v>
      </c>
      <c r="I235" s="103">
        <v>2040</v>
      </c>
      <c r="J235" s="104">
        <v>21000</v>
      </c>
      <c r="K235" s="104"/>
      <c r="L235" s="286">
        <f t="shared" si="28"/>
        <v>2249.9999969999999</v>
      </c>
      <c r="M235" s="286">
        <f t="shared" si="29"/>
        <v>2249.9999969999999</v>
      </c>
      <c r="N235" s="286">
        <f t="shared" si="30"/>
        <v>18750.000003000001</v>
      </c>
      <c r="O235" s="286">
        <f t="shared" si="31"/>
        <v>18750.000003000001</v>
      </c>
      <c r="P235" s="95"/>
      <c r="Q235" s="95"/>
      <c r="R235" s="95"/>
      <c r="S235" s="95"/>
      <c r="T235" s="95"/>
      <c r="U235" s="297" t="s">
        <v>1863</v>
      </c>
      <c r="V235" s="300" t="s">
        <v>1864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688</v>
      </c>
      <c r="G236" s="101" t="s">
        <v>98</v>
      </c>
      <c r="H236" s="101" t="s">
        <v>99</v>
      </c>
      <c r="I236" s="103">
        <v>2041</v>
      </c>
      <c r="J236" s="104">
        <v>4500</v>
      </c>
      <c r="K236" s="104"/>
      <c r="L236" s="286">
        <f t="shared" ref="L236:L267" si="32">M236</f>
        <v>482.14285649999999</v>
      </c>
      <c r="M236" s="286">
        <f t="shared" ref="M236:M267" si="33">IF(J236-K236=0, 0, (J236-K236)*0.107142857)</f>
        <v>482.14285649999999</v>
      </c>
      <c r="N236" s="286">
        <f t="shared" ref="N236:N267" si="34">O236</f>
        <v>4017.8571434999999</v>
      </c>
      <c r="O236" s="286">
        <f t="shared" ref="O236:O267" si="35">J236-K236-M236</f>
        <v>4017.8571434999999</v>
      </c>
      <c r="P236" s="95"/>
      <c r="Q236" s="95"/>
      <c r="R236" s="95"/>
      <c r="S236" s="95"/>
      <c r="T236" s="95"/>
      <c r="U236" s="297" t="s">
        <v>1865</v>
      </c>
      <c r="V236" s="300" t="s">
        <v>1866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868</v>
      </c>
      <c r="G237" s="101" t="s">
        <v>98</v>
      </c>
      <c r="H237" s="101" t="s">
        <v>99</v>
      </c>
      <c r="I237" s="103">
        <v>2042</v>
      </c>
      <c r="J237" s="104">
        <v>3600</v>
      </c>
      <c r="K237" s="104"/>
      <c r="L237" s="286">
        <f t="shared" si="32"/>
        <v>385.71428520000001</v>
      </c>
      <c r="M237" s="286">
        <f t="shared" si="33"/>
        <v>385.71428520000001</v>
      </c>
      <c r="N237" s="286">
        <f t="shared" si="34"/>
        <v>3214.2857147999998</v>
      </c>
      <c r="O237" s="286">
        <f t="shared" si="35"/>
        <v>3214.2857147999998</v>
      </c>
      <c r="P237" s="95"/>
      <c r="Q237" s="95"/>
      <c r="R237" s="95"/>
      <c r="S237" s="95"/>
      <c r="T237" s="95"/>
      <c r="U237" s="297" t="s">
        <v>1867</v>
      </c>
      <c r="V237" s="300" t="s">
        <v>1868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869</v>
      </c>
      <c r="G238" s="101" t="s">
        <v>98</v>
      </c>
      <c r="H238" s="101" t="s">
        <v>99</v>
      </c>
      <c r="I238" s="103">
        <v>2043</v>
      </c>
      <c r="J238" s="104">
        <v>1700</v>
      </c>
      <c r="K238" s="104"/>
      <c r="L238" s="286">
        <f t="shared" si="32"/>
        <v>182.1428569</v>
      </c>
      <c r="M238" s="286">
        <f t="shared" si="33"/>
        <v>182.1428569</v>
      </c>
      <c r="N238" s="286">
        <f t="shared" si="34"/>
        <v>1517.8571431</v>
      </c>
      <c r="O238" s="286">
        <f t="shared" si="35"/>
        <v>1517.8571431</v>
      </c>
      <c r="P238" s="95"/>
      <c r="Q238" s="95"/>
      <c r="R238" s="95"/>
      <c r="S238" s="95"/>
      <c r="T238" s="95"/>
      <c r="U238" s="297" t="s">
        <v>1869</v>
      </c>
      <c r="V238" s="300" t="s">
        <v>1870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870</v>
      </c>
      <c r="G239" s="101" t="s">
        <v>98</v>
      </c>
      <c r="H239" s="101" t="s">
        <v>99</v>
      </c>
      <c r="I239" s="103">
        <v>2044</v>
      </c>
      <c r="J239" s="104">
        <v>2700</v>
      </c>
      <c r="K239" s="104"/>
      <c r="L239" s="286">
        <f t="shared" si="32"/>
        <v>289.28571389999996</v>
      </c>
      <c r="M239" s="286">
        <f t="shared" si="33"/>
        <v>289.28571389999996</v>
      </c>
      <c r="N239" s="286">
        <f t="shared" si="34"/>
        <v>2410.7142861000002</v>
      </c>
      <c r="O239" s="286">
        <f t="shared" si="35"/>
        <v>2410.7142861000002</v>
      </c>
      <c r="P239" s="95"/>
      <c r="Q239" s="95"/>
      <c r="R239" s="95"/>
      <c r="S239" s="95"/>
      <c r="T239" s="95"/>
      <c r="U239" s="297" t="s">
        <v>1871</v>
      </c>
      <c r="V239" s="300" t="s">
        <v>1872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35</v>
      </c>
      <c r="D240" s="101">
        <v>12</v>
      </c>
      <c r="E240" s="104"/>
      <c r="F240" s="102" t="s">
        <v>871</v>
      </c>
      <c r="G240" s="101" t="s">
        <v>98</v>
      </c>
      <c r="H240" s="101" t="s">
        <v>99</v>
      </c>
      <c r="I240" s="103">
        <v>2045</v>
      </c>
      <c r="J240" s="104">
        <v>15100</v>
      </c>
      <c r="K240" s="104"/>
      <c r="L240" s="286">
        <f t="shared" si="32"/>
        <v>1617.8571406999999</v>
      </c>
      <c r="M240" s="286">
        <f t="shared" si="33"/>
        <v>1617.8571406999999</v>
      </c>
      <c r="N240" s="286">
        <f t="shared" si="34"/>
        <v>13482.1428593</v>
      </c>
      <c r="O240" s="286">
        <f t="shared" si="35"/>
        <v>13482.1428593</v>
      </c>
      <c r="P240" s="95"/>
      <c r="Q240" s="95"/>
      <c r="R240" s="95"/>
      <c r="S240" s="95"/>
      <c r="T240" s="95"/>
      <c r="U240" s="297" t="s">
        <v>1873</v>
      </c>
      <c r="V240" s="300" t="s">
        <v>1874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872</v>
      </c>
      <c r="G241" s="101" t="s">
        <v>98</v>
      </c>
      <c r="H241" s="101" t="s">
        <v>99</v>
      </c>
      <c r="I241" s="103">
        <v>2046</v>
      </c>
      <c r="J241" s="104">
        <v>4400</v>
      </c>
      <c r="K241" s="104"/>
      <c r="L241" s="286">
        <f t="shared" si="32"/>
        <v>471.42857079999999</v>
      </c>
      <c r="M241" s="286">
        <f t="shared" si="33"/>
        <v>471.42857079999999</v>
      </c>
      <c r="N241" s="286">
        <f t="shared" si="34"/>
        <v>3928.5714292000002</v>
      </c>
      <c r="O241" s="286">
        <f t="shared" si="35"/>
        <v>3928.5714292000002</v>
      </c>
      <c r="P241" s="95"/>
      <c r="Q241" s="95"/>
      <c r="R241" s="95"/>
      <c r="S241" s="95"/>
      <c r="T241" s="95"/>
      <c r="U241" s="297" t="s">
        <v>1875</v>
      </c>
      <c r="V241" s="300" t="s">
        <v>1876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873</v>
      </c>
      <c r="G242" s="101" t="s">
        <v>98</v>
      </c>
      <c r="H242" s="101" t="s">
        <v>99</v>
      </c>
      <c r="I242" s="103">
        <v>2047</v>
      </c>
      <c r="J242" s="104">
        <v>14400</v>
      </c>
      <c r="K242" s="104"/>
      <c r="L242" s="286">
        <f t="shared" si="32"/>
        <v>1542.8571408</v>
      </c>
      <c r="M242" s="286">
        <f t="shared" si="33"/>
        <v>1542.8571408</v>
      </c>
      <c r="N242" s="286">
        <f t="shared" si="34"/>
        <v>12857.142859199999</v>
      </c>
      <c r="O242" s="286">
        <f t="shared" si="35"/>
        <v>12857.142859199999</v>
      </c>
      <c r="P242" s="95"/>
      <c r="Q242" s="95"/>
      <c r="R242" s="95"/>
      <c r="S242" s="95"/>
      <c r="T242" s="95"/>
      <c r="U242" s="297" t="s">
        <v>1877</v>
      </c>
      <c r="V242" s="300" t="s">
        <v>1878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874</v>
      </c>
      <c r="G243" s="101" t="s">
        <v>98</v>
      </c>
      <c r="H243" s="101" t="s">
        <v>99</v>
      </c>
      <c r="I243" s="103">
        <v>2048</v>
      </c>
      <c r="J243" s="104">
        <v>3700</v>
      </c>
      <c r="K243" s="104"/>
      <c r="L243" s="286">
        <f t="shared" si="32"/>
        <v>396.42857089999995</v>
      </c>
      <c r="M243" s="286">
        <f t="shared" si="33"/>
        <v>396.42857089999995</v>
      </c>
      <c r="N243" s="286">
        <f t="shared" si="34"/>
        <v>3303.5714290999999</v>
      </c>
      <c r="O243" s="286">
        <f t="shared" si="35"/>
        <v>3303.5714290999999</v>
      </c>
      <c r="P243" s="95"/>
      <c r="Q243" s="95"/>
      <c r="R243" s="95"/>
      <c r="S243" s="95"/>
      <c r="T243" s="95"/>
      <c r="U243" s="297" t="s">
        <v>1879</v>
      </c>
      <c r="V243" s="300" t="s">
        <v>1880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875</v>
      </c>
      <c r="G244" s="101" t="s">
        <v>98</v>
      </c>
      <c r="H244" s="101" t="s">
        <v>99</v>
      </c>
      <c r="I244" s="103">
        <v>2056</v>
      </c>
      <c r="J244" s="104">
        <v>1214.29</v>
      </c>
      <c r="K244" s="104">
        <v>1214.29</v>
      </c>
      <c r="L244" s="286">
        <f t="shared" si="32"/>
        <v>0</v>
      </c>
      <c r="M244" s="286">
        <f t="shared" si="33"/>
        <v>0</v>
      </c>
      <c r="N244" s="286">
        <f t="shared" si="34"/>
        <v>0</v>
      </c>
      <c r="O244" s="286">
        <f t="shared" si="35"/>
        <v>0</v>
      </c>
      <c r="P244" s="95"/>
      <c r="Q244" s="95"/>
      <c r="R244" s="95"/>
      <c r="S244" s="95"/>
      <c r="T244" s="95"/>
      <c r="U244" s="297" t="s">
        <v>1881</v>
      </c>
      <c r="V244" s="300" t="s">
        <v>1882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876</v>
      </c>
      <c r="G245" s="101" t="s">
        <v>98</v>
      </c>
      <c r="H245" s="101" t="s">
        <v>99</v>
      </c>
      <c r="I245" s="103">
        <v>2054</v>
      </c>
      <c r="J245" s="104">
        <v>8700</v>
      </c>
      <c r="K245" s="104"/>
      <c r="L245" s="286">
        <f t="shared" si="32"/>
        <v>932.14285589999997</v>
      </c>
      <c r="M245" s="286">
        <f t="shared" si="33"/>
        <v>932.14285589999997</v>
      </c>
      <c r="N245" s="286">
        <f t="shared" si="34"/>
        <v>7767.8571441000004</v>
      </c>
      <c r="O245" s="286">
        <f t="shared" si="35"/>
        <v>7767.8571441000004</v>
      </c>
      <c r="P245" s="95"/>
      <c r="Q245" s="95"/>
      <c r="R245" s="95"/>
      <c r="S245" s="95"/>
      <c r="T245" s="95"/>
      <c r="U245" s="297" t="s">
        <v>1883</v>
      </c>
      <c r="V245" s="300" t="s">
        <v>1884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877</v>
      </c>
      <c r="G246" s="101" t="s">
        <v>98</v>
      </c>
      <c r="H246" s="101" t="s">
        <v>99</v>
      </c>
      <c r="I246" s="103">
        <v>2050</v>
      </c>
      <c r="J246" s="104">
        <v>1800</v>
      </c>
      <c r="K246" s="104"/>
      <c r="L246" s="286">
        <f t="shared" si="32"/>
        <v>192.8571426</v>
      </c>
      <c r="M246" s="286">
        <f t="shared" si="33"/>
        <v>192.8571426</v>
      </c>
      <c r="N246" s="286">
        <f t="shared" si="34"/>
        <v>1607.1428573999999</v>
      </c>
      <c r="O246" s="286">
        <f t="shared" si="35"/>
        <v>1607.1428573999999</v>
      </c>
      <c r="P246" s="95"/>
      <c r="Q246" s="95"/>
      <c r="R246" s="95"/>
      <c r="S246" s="95"/>
      <c r="T246" s="95"/>
      <c r="U246" s="297" t="s">
        <v>1885</v>
      </c>
      <c r="V246" s="300" t="s">
        <v>1886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878</v>
      </c>
      <c r="G247" s="101" t="s">
        <v>98</v>
      </c>
      <c r="H247" s="101" t="s">
        <v>99</v>
      </c>
      <c r="I247" s="103">
        <v>2049</v>
      </c>
      <c r="J247" s="104">
        <v>13000</v>
      </c>
      <c r="K247" s="104"/>
      <c r="L247" s="286">
        <f t="shared" si="32"/>
        <v>1392.857141</v>
      </c>
      <c r="M247" s="286">
        <f t="shared" si="33"/>
        <v>1392.857141</v>
      </c>
      <c r="N247" s="286">
        <f t="shared" si="34"/>
        <v>11607.142859</v>
      </c>
      <c r="O247" s="286">
        <f t="shared" si="35"/>
        <v>11607.142859</v>
      </c>
      <c r="P247" s="95"/>
      <c r="Q247" s="95"/>
      <c r="R247" s="95"/>
      <c r="S247" s="95"/>
      <c r="T247" s="95"/>
      <c r="U247" s="297" t="s">
        <v>1887</v>
      </c>
      <c r="V247" s="300" t="s">
        <v>1888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879</v>
      </c>
      <c r="G248" s="101" t="s">
        <v>98</v>
      </c>
      <c r="H248" s="101" t="s">
        <v>99</v>
      </c>
      <c r="I248" s="103">
        <v>2055</v>
      </c>
      <c r="J248" s="104">
        <v>2300</v>
      </c>
      <c r="K248" s="104"/>
      <c r="L248" s="286">
        <f t="shared" si="32"/>
        <v>246.4285711</v>
      </c>
      <c r="M248" s="286">
        <f t="shared" si="33"/>
        <v>246.4285711</v>
      </c>
      <c r="N248" s="286">
        <f t="shared" si="34"/>
        <v>2053.5714288999998</v>
      </c>
      <c r="O248" s="286">
        <f t="shared" si="35"/>
        <v>2053.5714288999998</v>
      </c>
      <c r="P248" s="95"/>
      <c r="Q248" s="95"/>
      <c r="R248" s="95"/>
      <c r="S248" s="95"/>
      <c r="T248" s="95"/>
      <c r="U248" s="297" t="s">
        <v>1889</v>
      </c>
      <c r="V248" s="300" t="s">
        <v>1890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708</v>
      </c>
      <c r="G249" s="101" t="s">
        <v>98</v>
      </c>
      <c r="H249" s="101" t="s">
        <v>99</v>
      </c>
      <c r="I249" s="103">
        <v>2057</v>
      </c>
      <c r="J249" s="104">
        <v>2500</v>
      </c>
      <c r="K249" s="104"/>
      <c r="L249" s="286">
        <f t="shared" si="32"/>
        <v>267.85714250000001</v>
      </c>
      <c r="M249" s="286">
        <f t="shared" si="33"/>
        <v>267.85714250000001</v>
      </c>
      <c r="N249" s="286">
        <f t="shared" si="34"/>
        <v>2232.1428575</v>
      </c>
      <c r="O249" s="286">
        <f t="shared" si="35"/>
        <v>2232.1428575</v>
      </c>
      <c r="P249" s="95"/>
      <c r="Q249" s="95"/>
      <c r="R249" s="95"/>
      <c r="S249" s="95"/>
      <c r="T249" s="95"/>
      <c r="U249" s="297" t="s">
        <v>1891</v>
      </c>
      <c r="V249" s="300" t="s">
        <v>1892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880</v>
      </c>
      <c r="G250" s="101" t="s">
        <v>98</v>
      </c>
      <c r="H250" s="101" t="s">
        <v>99</v>
      </c>
      <c r="I250" s="103">
        <v>2058</v>
      </c>
      <c r="J250" s="104">
        <v>2107.14</v>
      </c>
      <c r="K250" s="104"/>
      <c r="L250" s="286">
        <f t="shared" si="32"/>
        <v>225.76499969897998</v>
      </c>
      <c r="M250" s="286">
        <f t="shared" si="33"/>
        <v>225.76499969897998</v>
      </c>
      <c r="N250" s="286">
        <f t="shared" si="34"/>
        <v>1881.37500030102</v>
      </c>
      <c r="O250" s="286">
        <f t="shared" si="35"/>
        <v>1881.37500030102</v>
      </c>
      <c r="P250" s="95"/>
      <c r="Q250" s="95"/>
      <c r="R250" s="95"/>
      <c r="S250" s="95"/>
      <c r="T250" s="95"/>
      <c r="U250" s="297" t="s">
        <v>1893</v>
      </c>
      <c r="V250" s="300" t="s">
        <v>1894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881</v>
      </c>
      <c r="G251" s="101" t="s">
        <v>98</v>
      </c>
      <c r="H251" s="101" t="s">
        <v>99</v>
      </c>
      <c r="I251" s="103">
        <v>2059</v>
      </c>
      <c r="J251" s="104">
        <v>2700</v>
      </c>
      <c r="K251" s="104"/>
      <c r="L251" s="286">
        <f t="shared" si="32"/>
        <v>289.28571389999996</v>
      </c>
      <c r="M251" s="286">
        <f t="shared" si="33"/>
        <v>289.28571389999996</v>
      </c>
      <c r="N251" s="286">
        <f t="shared" si="34"/>
        <v>2410.7142861000002</v>
      </c>
      <c r="O251" s="286">
        <f t="shared" si="35"/>
        <v>2410.7142861000002</v>
      </c>
      <c r="P251" s="95"/>
      <c r="Q251" s="95"/>
      <c r="R251" s="95"/>
      <c r="S251" s="95"/>
      <c r="T251" s="95"/>
      <c r="U251" s="297" t="s">
        <v>1895</v>
      </c>
      <c r="V251" s="300" t="s">
        <v>1896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882</v>
      </c>
      <c r="G252" s="101" t="s">
        <v>98</v>
      </c>
      <c r="H252" s="101" t="s">
        <v>99</v>
      </c>
      <c r="I252" s="103">
        <v>2060</v>
      </c>
      <c r="J252" s="104">
        <v>1928.57</v>
      </c>
      <c r="K252" s="104">
        <v>1928.57</v>
      </c>
      <c r="L252" s="286">
        <f t="shared" si="32"/>
        <v>0</v>
      </c>
      <c r="M252" s="286">
        <f t="shared" si="33"/>
        <v>0</v>
      </c>
      <c r="N252" s="286">
        <f t="shared" si="34"/>
        <v>0</v>
      </c>
      <c r="O252" s="286">
        <f t="shared" si="35"/>
        <v>0</v>
      </c>
      <c r="P252" s="95"/>
      <c r="Q252" s="95"/>
      <c r="R252" s="95"/>
      <c r="S252" s="95"/>
      <c r="T252" s="95"/>
      <c r="U252" s="297" t="s">
        <v>1897</v>
      </c>
      <c r="V252" s="300" t="s">
        <v>1898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682</v>
      </c>
      <c r="G253" s="101" t="s">
        <v>98</v>
      </c>
      <c r="H253" s="101" t="s">
        <v>99</v>
      </c>
      <c r="I253" s="103">
        <v>2063</v>
      </c>
      <c r="J253" s="104">
        <v>4300</v>
      </c>
      <c r="K253" s="104"/>
      <c r="L253" s="286">
        <f t="shared" si="32"/>
        <v>460.71428509999998</v>
      </c>
      <c r="M253" s="286">
        <f t="shared" si="33"/>
        <v>460.71428509999998</v>
      </c>
      <c r="N253" s="286">
        <f t="shared" si="34"/>
        <v>3839.2857149000001</v>
      </c>
      <c r="O253" s="286">
        <f t="shared" si="35"/>
        <v>3839.2857149000001</v>
      </c>
      <c r="P253" s="95"/>
      <c r="Q253" s="95"/>
      <c r="R253" s="95"/>
      <c r="S253" s="95"/>
      <c r="T253" s="95"/>
      <c r="U253" s="297" t="s">
        <v>1899</v>
      </c>
      <c r="V253" s="300" t="s">
        <v>1900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883</v>
      </c>
      <c r="G254" s="101" t="s">
        <v>98</v>
      </c>
      <c r="H254" s="101" t="s">
        <v>99</v>
      </c>
      <c r="I254" s="103">
        <v>2065</v>
      </c>
      <c r="J254" s="104">
        <v>5900</v>
      </c>
      <c r="K254" s="104"/>
      <c r="L254" s="286">
        <f t="shared" si="32"/>
        <v>632.14285629999995</v>
      </c>
      <c r="M254" s="286">
        <f t="shared" si="33"/>
        <v>632.14285629999995</v>
      </c>
      <c r="N254" s="286">
        <f t="shared" si="34"/>
        <v>5267.8571437000001</v>
      </c>
      <c r="O254" s="286">
        <f t="shared" si="35"/>
        <v>5267.8571437000001</v>
      </c>
      <c r="P254" s="95"/>
      <c r="Q254" s="95"/>
      <c r="R254" s="95"/>
      <c r="S254" s="95"/>
      <c r="T254" s="95"/>
      <c r="U254" s="297" t="s">
        <v>1901</v>
      </c>
      <c r="V254" s="300" t="s">
        <v>1902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884</v>
      </c>
      <c r="G255" s="101" t="s">
        <v>98</v>
      </c>
      <c r="H255" s="101" t="s">
        <v>99</v>
      </c>
      <c r="I255" s="103">
        <v>2068</v>
      </c>
      <c r="J255" s="104">
        <v>5800</v>
      </c>
      <c r="K255" s="104"/>
      <c r="L255" s="286">
        <f t="shared" si="32"/>
        <v>621.42857059999994</v>
      </c>
      <c r="M255" s="286">
        <f t="shared" si="33"/>
        <v>621.42857059999994</v>
      </c>
      <c r="N255" s="286">
        <f t="shared" si="34"/>
        <v>5178.5714293999999</v>
      </c>
      <c r="O255" s="286">
        <f t="shared" si="35"/>
        <v>5178.5714293999999</v>
      </c>
      <c r="P255" s="95"/>
      <c r="Q255" s="95"/>
      <c r="R255" s="95"/>
      <c r="S255" s="95"/>
      <c r="T255" s="95"/>
      <c r="U255" s="297" t="s">
        <v>1903</v>
      </c>
      <c r="V255" s="300" t="s">
        <v>1904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885</v>
      </c>
      <c r="G256" s="101" t="s">
        <v>98</v>
      </c>
      <c r="H256" s="101" t="s">
        <v>99</v>
      </c>
      <c r="I256" s="103">
        <v>2069</v>
      </c>
      <c r="J256" s="104">
        <v>5900</v>
      </c>
      <c r="K256" s="104"/>
      <c r="L256" s="286">
        <f t="shared" si="32"/>
        <v>632.14285629999995</v>
      </c>
      <c r="M256" s="286">
        <f t="shared" si="33"/>
        <v>632.14285629999995</v>
      </c>
      <c r="N256" s="286">
        <f t="shared" si="34"/>
        <v>5267.8571437000001</v>
      </c>
      <c r="O256" s="286">
        <f t="shared" si="35"/>
        <v>5267.8571437000001</v>
      </c>
      <c r="P256" s="95"/>
      <c r="Q256" s="95"/>
      <c r="R256" s="95"/>
      <c r="S256" s="95"/>
      <c r="T256" s="95"/>
      <c r="U256" s="297" t="s">
        <v>1905</v>
      </c>
      <c r="V256" s="300" t="s">
        <v>1906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807</v>
      </c>
      <c r="G257" s="101" t="s">
        <v>98</v>
      </c>
      <c r="H257" s="101" t="s">
        <v>99</v>
      </c>
      <c r="I257" s="103">
        <v>2062</v>
      </c>
      <c r="J257" s="104">
        <v>700</v>
      </c>
      <c r="K257" s="104"/>
      <c r="L257" s="286">
        <f t="shared" si="32"/>
        <v>74.999999899999992</v>
      </c>
      <c r="M257" s="286">
        <f t="shared" si="33"/>
        <v>74.999999899999992</v>
      </c>
      <c r="N257" s="286">
        <f t="shared" si="34"/>
        <v>625.00000009999997</v>
      </c>
      <c r="O257" s="286">
        <f t="shared" si="35"/>
        <v>625.00000009999997</v>
      </c>
      <c r="P257" s="95"/>
      <c r="Q257" s="95"/>
      <c r="R257" s="95"/>
      <c r="S257" s="95"/>
      <c r="T257" s="95"/>
      <c r="U257" s="297" t="s">
        <v>1907</v>
      </c>
      <c r="V257" s="300" t="s">
        <v>1908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886</v>
      </c>
      <c r="G258" s="101" t="s">
        <v>98</v>
      </c>
      <c r="H258" s="101" t="s">
        <v>99</v>
      </c>
      <c r="I258" s="103">
        <v>2064</v>
      </c>
      <c r="J258" s="104">
        <v>9000</v>
      </c>
      <c r="K258" s="104"/>
      <c r="L258" s="286">
        <f t="shared" si="32"/>
        <v>964.28571299999999</v>
      </c>
      <c r="M258" s="286">
        <f t="shared" si="33"/>
        <v>964.28571299999999</v>
      </c>
      <c r="N258" s="286">
        <f t="shared" si="34"/>
        <v>8035.7142869999998</v>
      </c>
      <c r="O258" s="286">
        <f t="shared" si="35"/>
        <v>8035.7142869999998</v>
      </c>
      <c r="P258" s="95"/>
      <c r="Q258" s="95"/>
      <c r="R258" s="95"/>
      <c r="S258" s="95"/>
      <c r="T258" s="95"/>
      <c r="U258" s="297" t="s">
        <v>1909</v>
      </c>
      <c r="V258" s="300" t="s">
        <v>1910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887</v>
      </c>
      <c r="G259" s="101" t="s">
        <v>98</v>
      </c>
      <c r="H259" s="101" t="s">
        <v>99</v>
      </c>
      <c r="I259" s="103">
        <v>2066</v>
      </c>
      <c r="J259" s="104">
        <v>1800</v>
      </c>
      <c r="K259" s="104"/>
      <c r="L259" s="286">
        <f t="shared" si="32"/>
        <v>192.8571426</v>
      </c>
      <c r="M259" s="286">
        <f t="shared" si="33"/>
        <v>192.8571426</v>
      </c>
      <c r="N259" s="286">
        <f t="shared" si="34"/>
        <v>1607.1428573999999</v>
      </c>
      <c r="O259" s="286">
        <f t="shared" si="35"/>
        <v>1607.1428573999999</v>
      </c>
      <c r="P259" s="95"/>
      <c r="Q259" s="95"/>
      <c r="R259" s="95"/>
      <c r="S259" s="95"/>
      <c r="T259" s="95"/>
      <c r="U259" s="297" t="s">
        <v>1911</v>
      </c>
      <c r="V259" s="300" t="s">
        <v>1912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888</v>
      </c>
      <c r="G260" s="101" t="s">
        <v>98</v>
      </c>
      <c r="H260" s="101" t="s">
        <v>99</v>
      </c>
      <c r="I260" s="103">
        <v>2067</v>
      </c>
      <c r="J260" s="104">
        <v>1357.14</v>
      </c>
      <c r="K260" s="104">
        <v>1357.14</v>
      </c>
      <c r="L260" s="286">
        <f t="shared" si="32"/>
        <v>0</v>
      </c>
      <c r="M260" s="286">
        <f t="shared" si="33"/>
        <v>0</v>
      </c>
      <c r="N260" s="286">
        <f t="shared" si="34"/>
        <v>0</v>
      </c>
      <c r="O260" s="286">
        <f t="shared" si="35"/>
        <v>0</v>
      </c>
      <c r="P260" s="95"/>
      <c r="Q260" s="95"/>
      <c r="R260" s="95"/>
      <c r="S260" s="95"/>
      <c r="T260" s="95"/>
      <c r="U260" s="297" t="s">
        <v>1913</v>
      </c>
      <c r="V260" s="300" t="s">
        <v>1914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889</v>
      </c>
      <c r="G261" s="101" t="s">
        <v>98</v>
      </c>
      <c r="H261" s="101" t="s">
        <v>99</v>
      </c>
      <c r="I261" s="103">
        <v>2070</v>
      </c>
      <c r="J261" s="104">
        <v>5000</v>
      </c>
      <c r="K261" s="104"/>
      <c r="L261" s="286">
        <f t="shared" si="32"/>
        <v>535.71428500000002</v>
      </c>
      <c r="M261" s="286">
        <f t="shared" si="33"/>
        <v>535.71428500000002</v>
      </c>
      <c r="N261" s="286">
        <f t="shared" si="34"/>
        <v>4464.285715</v>
      </c>
      <c r="O261" s="286">
        <f t="shared" si="35"/>
        <v>4464.285715</v>
      </c>
      <c r="P261" s="95"/>
      <c r="Q261" s="95"/>
      <c r="R261" s="95"/>
      <c r="S261" s="95"/>
      <c r="T261" s="95"/>
      <c r="U261" s="297" t="s">
        <v>1915</v>
      </c>
      <c r="V261" s="300" t="s">
        <v>1916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890</v>
      </c>
      <c r="G262" s="101" t="s">
        <v>98</v>
      </c>
      <c r="H262" s="101" t="s">
        <v>99</v>
      </c>
      <c r="I262" s="103">
        <v>2071</v>
      </c>
      <c r="J262" s="104">
        <v>2430</v>
      </c>
      <c r="K262" s="104"/>
      <c r="L262" s="286">
        <f t="shared" si="32"/>
        <v>260.35714250999996</v>
      </c>
      <c r="M262" s="286">
        <f t="shared" si="33"/>
        <v>260.35714250999996</v>
      </c>
      <c r="N262" s="286">
        <f t="shared" si="34"/>
        <v>2169.6428574900001</v>
      </c>
      <c r="O262" s="286">
        <f t="shared" si="35"/>
        <v>2169.6428574900001</v>
      </c>
      <c r="P262" s="95"/>
      <c r="Q262" s="95"/>
      <c r="R262" s="95"/>
      <c r="S262" s="95"/>
      <c r="T262" s="95"/>
      <c r="U262" s="297" t="s">
        <v>1917</v>
      </c>
      <c r="V262" s="300" t="s">
        <v>1918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891</v>
      </c>
      <c r="G263" s="101" t="s">
        <v>98</v>
      </c>
      <c r="H263" s="101" t="s">
        <v>99</v>
      </c>
      <c r="I263" s="103">
        <v>2073</v>
      </c>
      <c r="J263" s="104">
        <v>4700</v>
      </c>
      <c r="K263" s="104"/>
      <c r="L263" s="286">
        <f t="shared" si="32"/>
        <v>503.57142789999995</v>
      </c>
      <c r="M263" s="286">
        <f t="shared" si="33"/>
        <v>503.57142789999995</v>
      </c>
      <c r="N263" s="286">
        <f t="shared" si="34"/>
        <v>4196.4285720999997</v>
      </c>
      <c r="O263" s="286">
        <f t="shared" si="35"/>
        <v>4196.4285720999997</v>
      </c>
      <c r="P263" s="95"/>
      <c r="Q263" s="95"/>
      <c r="R263" s="95"/>
      <c r="S263" s="95"/>
      <c r="T263" s="95"/>
      <c r="U263" s="297" t="s">
        <v>1919</v>
      </c>
      <c r="V263" s="300" t="s">
        <v>1920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892</v>
      </c>
      <c r="G264" s="101" t="s">
        <v>98</v>
      </c>
      <c r="H264" s="101" t="s">
        <v>99</v>
      </c>
      <c r="I264" s="103">
        <v>2074</v>
      </c>
      <c r="J264" s="104">
        <v>55000</v>
      </c>
      <c r="K264" s="104"/>
      <c r="L264" s="286">
        <f t="shared" si="32"/>
        <v>5892.8571349999993</v>
      </c>
      <c r="M264" s="286">
        <f t="shared" si="33"/>
        <v>5892.8571349999993</v>
      </c>
      <c r="N264" s="286">
        <f t="shared" si="34"/>
        <v>49107.142865000002</v>
      </c>
      <c r="O264" s="286">
        <f t="shared" si="35"/>
        <v>49107.142865000002</v>
      </c>
      <c r="P264" s="95"/>
      <c r="Q264" s="95"/>
      <c r="R264" s="95"/>
      <c r="S264" s="95"/>
      <c r="T264" s="95"/>
      <c r="U264" s="297" t="s">
        <v>1921</v>
      </c>
      <c r="V264" s="300" t="s">
        <v>1922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893</v>
      </c>
      <c r="G265" s="101" t="s">
        <v>98</v>
      </c>
      <c r="H265" s="101" t="s">
        <v>99</v>
      </c>
      <c r="I265" s="103">
        <v>2077</v>
      </c>
      <c r="J265" s="104">
        <v>2700</v>
      </c>
      <c r="K265" s="104"/>
      <c r="L265" s="286">
        <f t="shared" si="32"/>
        <v>289.28571389999996</v>
      </c>
      <c r="M265" s="286">
        <f t="shared" si="33"/>
        <v>289.28571389999996</v>
      </c>
      <c r="N265" s="286">
        <f t="shared" si="34"/>
        <v>2410.7142861000002</v>
      </c>
      <c r="O265" s="286">
        <f t="shared" si="35"/>
        <v>2410.7142861000002</v>
      </c>
      <c r="P265" s="95"/>
      <c r="Q265" s="95"/>
      <c r="R265" s="95"/>
      <c r="S265" s="95"/>
      <c r="T265" s="95"/>
      <c r="U265" s="297" t="s">
        <v>1923</v>
      </c>
      <c r="V265" s="300" t="s">
        <v>1924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690</v>
      </c>
      <c r="G266" s="101" t="s">
        <v>98</v>
      </c>
      <c r="H266" s="101" t="s">
        <v>99</v>
      </c>
      <c r="I266" s="103">
        <v>2079</v>
      </c>
      <c r="J266" s="104">
        <v>2200</v>
      </c>
      <c r="K266" s="104"/>
      <c r="L266" s="286">
        <f t="shared" si="32"/>
        <v>235.71428539999999</v>
      </c>
      <c r="M266" s="286">
        <f t="shared" si="33"/>
        <v>235.71428539999999</v>
      </c>
      <c r="N266" s="286">
        <f t="shared" si="34"/>
        <v>1964.2857146000001</v>
      </c>
      <c r="O266" s="286">
        <f t="shared" si="35"/>
        <v>1964.2857146000001</v>
      </c>
      <c r="P266" s="95"/>
      <c r="Q266" s="95"/>
      <c r="R266" s="95"/>
      <c r="S266" s="95"/>
      <c r="T266" s="95"/>
      <c r="U266" s="297" t="s">
        <v>1925</v>
      </c>
      <c r="V266" s="300" t="s">
        <v>1926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894</v>
      </c>
      <c r="G267" s="101" t="s">
        <v>98</v>
      </c>
      <c r="H267" s="101" t="s">
        <v>99</v>
      </c>
      <c r="I267" s="103">
        <v>2080</v>
      </c>
      <c r="J267" s="104">
        <v>15000</v>
      </c>
      <c r="K267" s="104"/>
      <c r="L267" s="286">
        <f t="shared" si="32"/>
        <v>1607.1428549999998</v>
      </c>
      <c r="M267" s="286">
        <f t="shared" si="33"/>
        <v>1607.1428549999998</v>
      </c>
      <c r="N267" s="286">
        <f t="shared" si="34"/>
        <v>13392.857145</v>
      </c>
      <c r="O267" s="286">
        <f t="shared" si="35"/>
        <v>13392.857145</v>
      </c>
      <c r="P267" s="95"/>
      <c r="Q267" s="95"/>
      <c r="R267" s="95"/>
      <c r="S267" s="95"/>
      <c r="T267" s="95"/>
      <c r="U267" s="297" t="s">
        <v>1927</v>
      </c>
      <c r="V267" s="300" t="s">
        <v>1928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895</v>
      </c>
      <c r="G268" s="101" t="s">
        <v>98</v>
      </c>
      <c r="H268" s="101" t="s">
        <v>99</v>
      </c>
      <c r="I268" s="103">
        <v>2075</v>
      </c>
      <c r="J268" s="104">
        <v>20000</v>
      </c>
      <c r="K268" s="104"/>
      <c r="L268" s="286">
        <f t="shared" ref="L268:L299" si="36">M268</f>
        <v>2142.8571400000001</v>
      </c>
      <c r="M268" s="286">
        <f t="shared" ref="M268:M299" si="37">IF(J268-K268=0, 0, (J268-K268)*0.107142857)</f>
        <v>2142.8571400000001</v>
      </c>
      <c r="N268" s="286">
        <f t="shared" ref="N268:N299" si="38">O268</f>
        <v>17857.14286</v>
      </c>
      <c r="O268" s="286">
        <f t="shared" ref="O268:O299" si="39">J268-K268-M268</f>
        <v>17857.14286</v>
      </c>
      <c r="P268" s="95"/>
      <c r="Q268" s="95"/>
      <c r="R268" s="95"/>
      <c r="S268" s="95"/>
      <c r="T268" s="95"/>
      <c r="U268" s="297" t="s">
        <v>1929</v>
      </c>
      <c r="V268" s="300" t="s">
        <v>1930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896</v>
      </c>
      <c r="G269" s="101" t="s">
        <v>98</v>
      </c>
      <c r="H269" s="101" t="s">
        <v>99</v>
      </c>
      <c r="I269" s="103">
        <v>2076</v>
      </c>
      <c r="J269" s="104">
        <v>2200</v>
      </c>
      <c r="K269" s="104"/>
      <c r="L269" s="286">
        <f t="shared" si="36"/>
        <v>235.71428539999999</v>
      </c>
      <c r="M269" s="286">
        <f t="shared" si="37"/>
        <v>235.71428539999999</v>
      </c>
      <c r="N269" s="286">
        <f t="shared" si="38"/>
        <v>1964.2857146000001</v>
      </c>
      <c r="O269" s="286">
        <f t="shared" si="39"/>
        <v>1964.2857146000001</v>
      </c>
      <c r="P269" s="95"/>
      <c r="Q269" s="95"/>
      <c r="R269" s="95"/>
      <c r="S269" s="95"/>
      <c r="T269" s="95"/>
      <c r="U269" s="297" t="s">
        <v>1931</v>
      </c>
      <c r="V269" s="300" t="s">
        <v>1932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897</v>
      </c>
      <c r="G270" s="101" t="s">
        <v>98</v>
      </c>
      <c r="H270" s="101" t="s">
        <v>99</v>
      </c>
      <c r="I270" s="103">
        <v>2078</v>
      </c>
      <c r="J270" s="104">
        <v>1300</v>
      </c>
      <c r="K270" s="104"/>
      <c r="L270" s="286">
        <f t="shared" si="36"/>
        <v>139.28571409999998</v>
      </c>
      <c r="M270" s="286">
        <f t="shared" si="37"/>
        <v>139.28571409999998</v>
      </c>
      <c r="N270" s="286">
        <f t="shared" si="38"/>
        <v>1160.7142859</v>
      </c>
      <c r="O270" s="286">
        <f t="shared" si="39"/>
        <v>1160.7142859</v>
      </c>
      <c r="P270" s="95"/>
      <c r="Q270" s="95"/>
      <c r="R270" s="95"/>
      <c r="S270" s="95"/>
      <c r="T270" s="95"/>
      <c r="U270" s="297" t="s">
        <v>1933</v>
      </c>
      <c r="V270" s="300" t="s">
        <v>1934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898</v>
      </c>
      <c r="G271" s="101" t="s">
        <v>98</v>
      </c>
      <c r="H271" s="101" t="s">
        <v>99</v>
      </c>
      <c r="I271" s="103">
        <v>2082</v>
      </c>
      <c r="J271" s="104">
        <v>2071.4299999999998</v>
      </c>
      <c r="K271" s="104">
        <v>2071.4299999999998</v>
      </c>
      <c r="L271" s="286">
        <f t="shared" si="36"/>
        <v>0</v>
      </c>
      <c r="M271" s="286">
        <f t="shared" si="37"/>
        <v>0</v>
      </c>
      <c r="N271" s="286">
        <f t="shared" si="38"/>
        <v>0</v>
      </c>
      <c r="O271" s="286">
        <f t="shared" si="39"/>
        <v>0</v>
      </c>
      <c r="P271" s="95"/>
      <c r="Q271" s="95"/>
      <c r="R271" s="95"/>
      <c r="S271" s="95"/>
      <c r="T271" s="95"/>
      <c r="U271" s="297" t="s">
        <v>1935</v>
      </c>
      <c r="V271" s="300" t="s">
        <v>1936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898</v>
      </c>
      <c r="G272" s="101" t="s">
        <v>98</v>
      </c>
      <c r="H272" s="101" t="s">
        <v>99</v>
      </c>
      <c r="I272" s="103">
        <v>2083</v>
      </c>
      <c r="J272" s="104">
        <v>14700</v>
      </c>
      <c r="K272" s="104"/>
      <c r="L272" s="286">
        <f t="shared" si="36"/>
        <v>1574.9999978999999</v>
      </c>
      <c r="M272" s="286">
        <f t="shared" si="37"/>
        <v>1574.9999978999999</v>
      </c>
      <c r="N272" s="286">
        <f t="shared" si="38"/>
        <v>13125.0000021</v>
      </c>
      <c r="O272" s="286">
        <f t="shared" si="39"/>
        <v>13125.0000021</v>
      </c>
      <c r="P272" s="95"/>
      <c r="Q272" s="95"/>
      <c r="R272" s="95"/>
      <c r="S272" s="95"/>
      <c r="T272" s="95"/>
      <c r="U272" s="297" t="s">
        <v>1937</v>
      </c>
      <c r="V272" s="300" t="s">
        <v>1938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899</v>
      </c>
      <c r="G273" s="101" t="s">
        <v>98</v>
      </c>
      <c r="H273" s="101" t="s">
        <v>99</v>
      </c>
      <c r="I273" s="103">
        <v>2081</v>
      </c>
      <c r="J273" s="104">
        <v>2071.4299999999998</v>
      </c>
      <c r="K273" s="104">
        <v>2071.4299999999998</v>
      </c>
      <c r="L273" s="286">
        <f t="shared" si="36"/>
        <v>0</v>
      </c>
      <c r="M273" s="286">
        <f t="shared" si="37"/>
        <v>0</v>
      </c>
      <c r="N273" s="286">
        <f t="shared" si="38"/>
        <v>0</v>
      </c>
      <c r="O273" s="286">
        <f t="shared" si="39"/>
        <v>0</v>
      </c>
      <c r="P273" s="95"/>
      <c r="Q273" s="95"/>
      <c r="R273" s="95"/>
      <c r="S273" s="95"/>
      <c r="T273" s="95"/>
      <c r="U273" s="297" t="s">
        <v>1939</v>
      </c>
      <c r="V273" s="300" t="s">
        <v>1940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900</v>
      </c>
      <c r="G274" s="101" t="s">
        <v>98</v>
      </c>
      <c r="H274" s="101" t="s">
        <v>99</v>
      </c>
      <c r="I274" s="103">
        <v>2084</v>
      </c>
      <c r="J274" s="104">
        <v>4100</v>
      </c>
      <c r="K274" s="104"/>
      <c r="L274" s="286">
        <f t="shared" si="36"/>
        <v>439.28571369999997</v>
      </c>
      <c r="M274" s="286">
        <f t="shared" si="37"/>
        <v>439.28571369999997</v>
      </c>
      <c r="N274" s="286">
        <f t="shared" si="38"/>
        <v>3660.7142862999999</v>
      </c>
      <c r="O274" s="286">
        <f t="shared" si="39"/>
        <v>3660.7142862999999</v>
      </c>
      <c r="P274" s="95"/>
      <c r="Q274" s="95"/>
      <c r="R274" s="95"/>
      <c r="S274" s="95"/>
      <c r="T274" s="95"/>
      <c r="U274" s="297" t="s">
        <v>1941</v>
      </c>
      <c r="V274" s="300" t="s">
        <v>1942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901</v>
      </c>
      <c r="G275" s="101" t="s">
        <v>98</v>
      </c>
      <c r="H275" s="101" t="s">
        <v>99</v>
      </c>
      <c r="I275" s="103">
        <v>2085</v>
      </c>
      <c r="J275" s="104">
        <v>2200</v>
      </c>
      <c r="K275" s="104"/>
      <c r="L275" s="286">
        <f t="shared" si="36"/>
        <v>235.71428539999999</v>
      </c>
      <c r="M275" s="286">
        <f t="shared" si="37"/>
        <v>235.71428539999999</v>
      </c>
      <c r="N275" s="286">
        <f t="shared" si="38"/>
        <v>1964.2857146000001</v>
      </c>
      <c r="O275" s="286">
        <f t="shared" si="39"/>
        <v>1964.2857146000001</v>
      </c>
      <c r="P275" s="95"/>
      <c r="Q275" s="95"/>
      <c r="R275" s="95"/>
      <c r="S275" s="95"/>
      <c r="T275" s="95"/>
      <c r="U275" s="297" t="s">
        <v>1943</v>
      </c>
      <c r="V275" s="300" t="s">
        <v>1944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722</v>
      </c>
      <c r="G276" s="101" t="s">
        <v>98</v>
      </c>
      <c r="H276" s="101" t="s">
        <v>99</v>
      </c>
      <c r="I276" s="103">
        <v>2086</v>
      </c>
      <c r="J276" s="104">
        <v>11500</v>
      </c>
      <c r="K276" s="104"/>
      <c r="L276" s="286">
        <f t="shared" si="36"/>
        <v>1232.1428555</v>
      </c>
      <c r="M276" s="286">
        <f t="shared" si="37"/>
        <v>1232.1428555</v>
      </c>
      <c r="N276" s="286">
        <f t="shared" si="38"/>
        <v>10267.8571445</v>
      </c>
      <c r="O276" s="286">
        <f t="shared" si="39"/>
        <v>10267.8571445</v>
      </c>
      <c r="P276" s="95"/>
      <c r="Q276" s="95"/>
      <c r="R276" s="95"/>
      <c r="S276" s="95"/>
      <c r="T276" s="95"/>
      <c r="U276" s="297" t="s">
        <v>1945</v>
      </c>
      <c r="V276" s="300" t="s">
        <v>1946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902</v>
      </c>
      <c r="G277" s="101" t="s">
        <v>98</v>
      </c>
      <c r="H277" s="101" t="s">
        <v>99</v>
      </c>
      <c r="I277" s="103">
        <v>2087</v>
      </c>
      <c r="J277" s="104">
        <v>1928.57</v>
      </c>
      <c r="K277" s="104">
        <v>1928.57</v>
      </c>
      <c r="L277" s="286">
        <f t="shared" si="36"/>
        <v>0</v>
      </c>
      <c r="M277" s="286">
        <f t="shared" si="37"/>
        <v>0</v>
      </c>
      <c r="N277" s="286">
        <f t="shared" si="38"/>
        <v>0</v>
      </c>
      <c r="O277" s="286">
        <f t="shared" si="39"/>
        <v>0</v>
      </c>
      <c r="P277" s="95"/>
      <c r="Q277" s="95"/>
      <c r="R277" s="95"/>
      <c r="S277" s="95"/>
      <c r="T277" s="95"/>
      <c r="U277" s="297" t="s">
        <v>1947</v>
      </c>
      <c r="V277" s="300" t="s">
        <v>1948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687</v>
      </c>
      <c r="G278" s="101" t="s">
        <v>98</v>
      </c>
      <c r="H278" s="101" t="s">
        <v>99</v>
      </c>
      <c r="I278" s="103">
        <v>2088</v>
      </c>
      <c r="J278" s="104">
        <v>4300</v>
      </c>
      <c r="K278" s="104"/>
      <c r="L278" s="286">
        <f t="shared" si="36"/>
        <v>460.71428509999998</v>
      </c>
      <c r="M278" s="286">
        <f t="shared" si="37"/>
        <v>460.71428509999998</v>
      </c>
      <c r="N278" s="286">
        <f t="shared" si="38"/>
        <v>3839.2857149000001</v>
      </c>
      <c r="O278" s="286">
        <f t="shared" si="39"/>
        <v>3839.2857149000001</v>
      </c>
      <c r="P278" s="95"/>
      <c r="Q278" s="95"/>
      <c r="R278" s="95"/>
      <c r="S278" s="95"/>
      <c r="T278" s="95"/>
      <c r="U278" s="297" t="s">
        <v>1949</v>
      </c>
      <c r="V278" s="300" t="s">
        <v>1950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903</v>
      </c>
      <c r="G279" s="101" t="s">
        <v>98</v>
      </c>
      <c r="H279" s="101" t="s">
        <v>99</v>
      </c>
      <c r="I279" s="103">
        <v>2089</v>
      </c>
      <c r="J279" s="104">
        <v>2500</v>
      </c>
      <c r="K279" s="104"/>
      <c r="L279" s="286">
        <f t="shared" si="36"/>
        <v>267.85714250000001</v>
      </c>
      <c r="M279" s="286">
        <f t="shared" si="37"/>
        <v>267.85714250000001</v>
      </c>
      <c r="N279" s="286">
        <f t="shared" si="38"/>
        <v>2232.1428575</v>
      </c>
      <c r="O279" s="286">
        <f t="shared" si="39"/>
        <v>2232.1428575</v>
      </c>
      <c r="P279" s="95"/>
      <c r="Q279" s="95"/>
      <c r="R279" s="95"/>
      <c r="S279" s="95"/>
      <c r="T279" s="95"/>
      <c r="U279" s="297" t="s">
        <v>1951</v>
      </c>
      <c r="V279" s="300" t="s">
        <v>1952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714</v>
      </c>
      <c r="G280" s="101" t="s">
        <v>98</v>
      </c>
      <c r="H280" s="101" t="s">
        <v>99</v>
      </c>
      <c r="I280" s="103">
        <v>2091</v>
      </c>
      <c r="J280" s="104">
        <v>1200</v>
      </c>
      <c r="K280" s="104"/>
      <c r="L280" s="286">
        <f t="shared" si="36"/>
        <v>128.5714284</v>
      </c>
      <c r="M280" s="286">
        <f t="shared" si="37"/>
        <v>128.5714284</v>
      </c>
      <c r="N280" s="286">
        <f t="shared" si="38"/>
        <v>1071.4285715999999</v>
      </c>
      <c r="O280" s="286">
        <f t="shared" si="39"/>
        <v>1071.4285715999999</v>
      </c>
      <c r="P280" s="95"/>
      <c r="Q280" s="95"/>
      <c r="R280" s="95"/>
      <c r="S280" s="95"/>
      <c r="T280" s="95"/>
      <c r="U280" s="297" t="s">
        <v>1953</v>
      </c>
      <c r="V280" s="300" t="s">
        <v>1954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809</v>
      </c>
      <c r="G281" s="101" t="s">
        <v>98</v>
      </c>
      <c r="H281" s="101" t="s">
        <v>99</v>
      </c>
      <c r="I281" s="103">
        <v>2090</v>
      </c>
      <c r="J281" s="104">
        <v>9000</v>
      </c>
      <c r="K281" s="104"/>
      <c r="L281" s="286">
        <f t="shared" si="36"/>
        <v>964.28571299999999</v>
      </c>
      <c r="M281" s="286">
        <f t="shared" si="37"/>
        <v>964.28571299999999</v>
      </c>
      <c r="N281" s="286">
        <f t="shared" si="38"/>
        <v>8035.7142869999998</v>
      </c>
      <c r="O281" s="286">
        <f t="shared" si="39"/>
        <v>8035.7142869999998</v>
      </c>
      <c r="P281" s="95"/>
      <c r="Q281" s="95"/>
      <c r="R281" s="95"/>
      <c r="S281" s="95"/>
      <c r="T281" s="95"/>
      <c r="U281" s="297" t="s">
        <v>1955</v>
      </c>
      <c r="V281" s="300" t="s">
        <v>1956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904</v>
      </c>
      <c r="G282" s="101" t="s">
        <v>98</v>
      </c>
      <c r="H282" s="101" t="s">
        <v>99</v>
      </c>
      <c r="I282" s="103">
        <v>2092</v>
      </c>
      <c r="J282" s="104">
        <v>3400</v>
      </c>
      <c r="K282" s="104"/>
      <c r="L282" s="286">
        <f t="shared" si="36"/>
        <v>364.2857138</v>
      </c>
      <c r="M282" s="286">
        <f t="shared" si="37"/>
        <v>364.2857138</v>
      </c>
      <c r="N282" s="286">
        <f t="shared" si="38"/>
        <v>3035.7142862000001</v>
      </c>
      <c r="O282" s="286">
        <f t="shared" si="39"/>
        <v>3035.7142862000001</v>
      </c>
      <c r="P282" s="95"/>
      <c r="Q282" s="95"/>
      <c r="R282" s="95"/>
      <c r="S282" s="95"/>
      <c r="T282" s="95"/>
      <c r="U282" s="297" t="s">
        <v>1957</v>
      </c>
      <c r="V282" s="300" t="s">
        <v>1958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885</v>
      </c>
      <c r="G283" s="101" t="s">
        <v>98</v>
      </c>
      <c r="H283" s="101" t="s">
        <v>99</v>
      </c>
      <c r="I283" s="103">
        <v>2093</v>
      </c>
      <c r="J283" s="104">
        <v>7900</v>
      </c>
      <c r="K283" s="104"/>
      <c r="L283" s="286">
        <f t="shared" si="36"/>
        <v>846.42857029999993</v>
      </c>
      <c r="M283" s="286">
        <f t="shared" si="37"/>
        <v>846.42857029999993</v>
      </c>
      <c r="N283" s="286">
        <f t="shared" si="38"/>
        <v>7053.5714297000004</v>
      </c>
      <c r="O283" s="286">
        <f t="shared" si="39"/>
        <v>7053.5714297000004</v>
      </c>
      <c r="P283" s="95"/>
      <c r="Q283" s="95"/>
      <c r="R283" s="95"/>
      <c r="S283" s="95"/>
      <c r="T283" s="95"/>
      <c r="U283" s="297" t="s">
        <v>1959</v>
      </c>
      <c r="V283" s="300" t="s">
        <v>1960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905</v>
      </c>
      <c r="G284" s="101" t="s">
        <v>98</v>
      </c>
      <c r="H284" s="101" t="s">
        <v>99</v>
      </c>
      <c r="I284" s="103">
        <v>2095</v>
      </c>
      <c r="J284" s="104">
        <v>2500</v>
      </c>
      <c r="K284" s="104"/>
      <c r="L284" s="286">
        <f t="shared" si="36"/>
        <v>267.85714250000001</v>
      </c>
      <c r="M284" s="286">
        <f t="shared" si="37"/>
        <v>267.85714250000001</v>
      </c>
      <c r="N284" s="286">
        <f t="shared" si="38"/>
        <v>2232.1428575</v>
      </c>
      <c r="O284" s="286">
        <f t="shared" si="39"/>
        <v>2232.1428575</v>
      </c>
      <c r="P284" s="95"/>
      <c r="Q284" s="95"/>
      <c r="R284" s="95"/>
      <c r="S284" s="95"/>
      <c r="T284" s="95"/>
      <c r="U284" s="297" t="s">
        <v>1961</v>
      </c>
      <c r="V284" s="300" t="s">
        <v>1962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906</v>
      </c>
      <c r="G285" s="101" t="s">
        <v>98</v>
      </c>
      <c r="H285" s="101" t="s">
        <v>99</v>
      </c>
      <c r="I285" s="103">
        <v>2096</v>
      </c>
      <c r="J285" s="104">
        <v>1100</v>
      </c>
      <c r="K285" s="104"/>
      <c r="L285" s="286">
        <f t="shared" si="36"/>
        <v>117.8571427</v>
      </c>
      <c r="M285" s="286">
        <f t="shared" si="37"/>
        <v>117.8571427</v>
      </c>
      <c r="N285" s="286">
        <f t="shared" si="38"/>
        <v>982.14285730000006</v>
      </c>
      <c r="O285" s="286">
        <f t="shared" si="39"/>
        <v>982.14285730000006</v>
      </c>
      <c r="P285" s="95"/>
      <c r="Q285" s="95"/>
      <c r="R285" s="95"/>
      <c r="S285" s="95"/>
      <c r="T285" s="95"/>
      <c r="U285" s="297" t="s">
        <v>1963</v>
      </c>
      <c r="V285" s="300" t="s">
        <v>1964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35</v>
      </c>
      <c r="D286" s="101">
        <v>25</v>
      </c>
      <c r="E286" s="104"/>
      <c r="F286" s="102" t="s">
        <v>907</v>
      </c>
      <c r="G286" s="101" t="s">
        <v>98</v>
      </c>
      <c r="H286" s="101" t="s">
        <v>99</v>
      </c>
      <c r="I286" s="103">
        <v>2098</v>
      </c>
      <c r="J286" s="104">
        <v>2878.57</v>
      </c>
      <c r="K286" s="104"/>
      <c r="L286" s="286">
        <f t="shared" si="36"/>
        <v>308.41821387448999</v>
      </c>
      <c r="M286" s="286">
        <f t="shared" si="37"/>
        <v>308.41821387448999</v>
      </c>
      <c r="N286" s="286">
        <f t="shared" si="38"/>
        <v>2570.1517861255102</v>
      </c>
      <c r="O286" s="286">
        <f t="shared" si="39"/>
        <v>2570.1517861255102</v>
      </c>
      <c r="P286" s="95"/>
      <c r="Q286" s="95"/>
      <c r="R286" s="95"/>
      <c r="S286" s="95"/>
      <c r="T286" s="95"/>
      <c r="U286" s="297" t="s">
        <v>1965</v>
      </c>
      <c r="V286" s="300" t="s">
        <v>1966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737</v>
      </c>
      <c r="G287" s="101" t="s">
        <v>98</v>
      </c>
      <c r="H287" s="101" t="s">
        <v>99</v>
      </c>
      <c r="I287" s="103">
        <v>2094</v>
      </c>
      <c r="J287" s="104">
        <v>4000</v>
      </c>
      <c r="K287" s="104"/>
      <c r="L287" s="286">
        <f t="shared" si="36"/>
        <v>428.57142799999997</v>
      </c>
      <c r="M287" s="286">
        <f t="shared" si="37"/>
        <v>428.57142799999997</v>
      </c>
      <c r="N287" s="286">
        <f t="shared" si="38"/>
        <v>3571.4285719999998</v>
      </c>
      <c r="O287" s="286">
        <f t="shared" si="39"/>
        <v>3571.4285719999998</v>
      </c>
      <c r="P287" s="95"/>
      <c r="Q287" s="95"/>
      <c r="R287" s="95"/>
      <c r="S287" s="95"/>
      <c r="T287" s="95"/>
      <c r="U287" s="297" t="s">
        <v>1967</v>
      </c>
      <c r="V287" s="300" t="s">
        <v>1968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908</v>
      </c>
      <c r="G288" s="101" t="s">
        <v>98</v>
      </c>
      <c r="H288" s="101" t="s">
        <v>99</v>
      </c>
      <c r="I288" s="103">
        <v>2100</v>
      </c>
      <c r="J288" s="104">
        <v>2500</v>
      </c>
      <c r="K288" s="104"/>
      <c r="L288" s="286">
        <f t="shared" si="36"/>
        <v>267.85714250000001</v>
      </c>
      <c r="M288" s="286">
        <f t="shared" si="37"/>
        <v>267.85714250000001</v>
      </c>
      <c r="N288" s="286">
        <f t="shared" si="38"/>
        <v>2232.1428575</v>
      </c>
      <c r="O288" s="286">
        <f t="shared" si="39"/>
        <v>2232.1428575</v>
      </c>
      <c r="P288" s="95"/>
      <c r="Q288" s="95"/>
      <c r="R288" s="95"/>
      <c r="S288" s="95"/>
      <c r="T288" s="95"/>
      <c r="U288" s="297" t="s">
        <v>1969</v>
      </c>
      <c r="V288" s="300" t="s">
        <v>1970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738</v>
      </c>
      <c r="G289" s="101" t="s">
        <v>98</v>
      </c>
      <c r="H289" s="101" t="s">
        <v>99</v>
      </c>
      <c r="I289" s="103">
        <v>2097</v>
      </c>
      <c r="J289" s="104">
        <v>3500</v>
      </c>
      <c r="K289" s="104"/>
      <c r="L289" s="286">
        <f t="shared" si="36"/>
        <v>374.9999995</v>
      </c>
      <c r="M289" s="286">
        <f t="shared" si="37"/>
        <v>374.9999995</v>
      </c>
      <c r="N289" s="286">
        <f t="shared" si="38"/>
        <v>3125.0000005000002</v>
      </c>
      <c r="O289" s="286">
        <f t="shared" si="39"/>
        <v>3125.0000005000002</v>
      </c>
      <c r="P289" s="95"/>
      <c r="Q289" s="95"/>
      <c r="R289" s="95"/>
      <c r="S289" s="95"/>
      <c r="T289" s="95"/>
      <c r="U289" s="297" t="s">
        <v>1971</v>
      </c>
      <c r="V289" s="300" t="s">
        <v>1972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909</v>
      </c>
      <c r="G290" s="101" t="s">
        <v>98</v>
      </c>
      <c r="H290" s="101" t="s">
        <v>99</v>
      </c>
      <c r="I290" s="103">
        <v>2102</v>
      </c>
      <c r="J290" s="104">
        <v>39000</v>
      </c>
      <c r="K290" s="104"/>
      <c r="L290" s="286">
        <f t="shared" si="36"/>
        <v>4178.5714229999994</v>
      </c>
      <c r="M290" s="286">
        <f t="shared" si="37"/>
        <v>4178.5714229999994</v>
      </c>
      <c r="N290" s="286">
        <f t="shared" si="38"/>
        <v>34821.428576999999</v>
      </c>
      <c r="O290" s="286">
        <f t="shared" si="39"/>
        <v>34821.428576999999</v>
      </c>
      <c r="P290" s="95"/>
      <c r="Q290" s="95"/>
      <c r="R290" s="95"/>
      <c r="S290" s="95"/>
      <c r="T290" s="95"/>
      <c r="U290" s="297" t="s">
        <v>1973</v>
      </c>
      <c r="V290" s="300" t="s">
        <v>1974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689</v>
      </c>
      <c r="G291" s="101" t="s">
        <v>98</v>
      </c>
      <c r="H291" s="101" t="s">
        <v>99</v>
      </c>
      <c r="I291" s="103">
        <v>2099</v>
      </c>
      <c r="J291" s="104">
        <v>4000</v>
      </c>
      <c r="K291" s="104"/>
      <c r="L291" s="286">
        <f t="shared" si="36"/>
        <v>428.57142799999997</v>
      </c>
      <c r="M291" s="286">
        <f t="shared" si="37"/>
        <v>428.57142799999997</v>
      </c>
      <c r="N291" s="286">
        <f t="shared" si="38"/>
        <v>3571.4285719999998</v>
      </c>
      <c r="O291" s="286">
        <f t="shared" si="39"/>
        <v>3571.4285719999998</v>
      </c>
      <c r="P291" s="95"/>
      <c r="Q291" s="95"/>
      <c r="R291" s="95"/>
      <c r="S291" s="95"/>
      <c r="T291" s="95"/>
      <c r="U291" s="297" t="s">
        <v>1975</v>
      </c>
      <c r="V291" s="300" t="s">
        <v>1976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823</v>
      </c>
      <c r="G292" s="101" t="s">
        <v>98</v>
      </c>
      <c r="H292" s="101" t="s">
        <v>99</v>
      </c>
      <c r="I292" s="103">
        <v>2104</v>
      </c>
      <c r="J292" s="104">
        <v>14700</v>
      </c>
      <c r="K292" s="104"/>
      <c r="L292" s="286">
        <f t="shared" si="36"/>
        <v>1574.9999978999999</v>
      </c>
      <c r="M292" s="286">
        <f t="shared" si="37"/>
        <v>1574.9999978999999</v>
      </c>
      <c r="N292" s="286">
        <f t="shared" si="38"/>
        <v>13125.0000021</v>
      </c>
      <c r="O292" s="286">
        <f t="shared" si="39"/>
        <v>13125.0000021</v>
      </c>
      <c r="P292" s="95"/>
      <c r="Q292" s="95"/>
      <c r="R292" s="95"/>
      <c r="S292" s="95"/>
      <c r="T292" s="95"/>
      <c r="U292" s="297" t="s">
        <v>1977</v>
      </c>
      <c r="V292" s="300" t="s">
        <v>1978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839</v>
      </c>
      <c r="G293" s="101" t="s">
        <v>98</v>
      </c>
      <c r="H293" s="101" t="s">
        <v>99</v>
      </c>
      <c r="I293" s="103">
        <v>2105</v>
      </c>
      <c r="J293" s="104">
        <v>39100</v>
      </c>
      <c r="K293" s="104"/>
      <c r="L293" s="286">
        <f t="shared" si="36"/>
        <v>4189.2857087000002</v>
      </c>
      <c r="M293" s="286">
        <f t="shared" si="37"/>
        <v>4189.2857087000002</v>
      </c>
      <c r="N293" s="286">
        <f t="shared" si="38"/>
        <v>34910.714291299999</v>
      </c>
      <c r="O293" s="286">
        <f t="shared" si="39"/>
        <v>34910.714291299999</v>
      </c>
      <c r="P293" s="95"/>
      <c r="Q293" s="95"/>
      <c r="R293" s="95"/>
      <c r="S293" s="95"/>
      <c r="T293" s="95"/>
      <c r="U293" s="297" t="s">
        <v>1979</v>
      </c>
      <c r="V293" s="300" t="s">
        <v>1980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910</v>
      </c>
      <c r="G294" s="101" t="s">
        <v>98</v>
      </c>
      <c r="H294" s="101" t="s">
        <v>99</v>
      </c>
      <c r="I294" s="103">
        <v>2106</v>
      </c>
      <c r="J294" s="104">
        <v>3400</v>
      </c>
      <c r="K294" s="104"/>
      <c r="L294" s="286">
        <f t="shared" si="36"/>
        <v>364.2857138</v>
      </c>
      <c r="M294" s="286">
        <f t="shared" si="37"/>
        <v>364.2857138</v>
      </c>
      <c r="N294" s="286">
        <f t="shared" si="38"/>
        <v>3035.7142862000001</v>
      </c>
      <c r="O294" s="286">
        <f t="shared" si="39"/>
        <v>3035.7142862000001</v>
      </c>
      <c r="P294" s="95"/>
      <c r="Q294" s="95"/>
      <c r="R294" s="95"/>
      <c r="S294" s="95"/>
      <c r="T294" s="95"/>
      <c r="U294" s="297" t="s">
        <v>1981</v>
      </c>
      <c r="V294" s="300" t="s">
        <v>1982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911</v>
      </c>
      <c r="G295" s="101" t="s">
        <v>98</v>
      </c>
      <c r="H295" s="101" t="s">
        <v>99</v>
      </c>
      <c r="I295" s="103">
        <v>2107</v>
      </c>
      <c r="J295" s="104">
        <v>2900</v>
      </c>
      <c r="K295" s="104"/>
      <c r="L295" s="286">
        <f t="shared" si="36"/>
        <v>310.71428529999997</v>
      </c>
      <c r="M295" s="286">
        <f t="shared" si="37"/>
        <v>310.71428529999997</v>
      </c>
      <c r="N295" s="286">
        <f t="shared" si="38"/>
        <v>2589.2857147</v>
      </c>
      <c r="O295" s="286">
        <f t="shared" si="39"/>
        <v>2589.2857147</v>
      </c>
      <c r="P295" s="95"/>
      <c r="Q295" s="95"/>
      <c r="R295" s="95"/>
      <c r="S295" s="95"/>
      <c r="T295" s="95"/>
      <c r="U295" s="297" t="s">
        <v>1983</v>
      </c>
      <c r="V295" s="300" t="s">
        <v>1984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912</v>
      </c>
      <c r="G296" s="101" t="s">
        <v>98</v>
      </c>
      <c r="H296" s="101" t="s">
        <v>99</v>
      </c>
      <c r="I296" s="103">
        <v>2108</v>
      </c>
      <c r="J296" s="104">
        <v>2200</v>
      </c>
      <c r="K296" s="104"/>
      <c r="L296" s="286">
        <f t="shared" si="36"/>
        <v>235.71428539999999</v>
      </c>
      <c r="M296" s="286">
        <f t="shared" si="37"/>
        <v>235.71428539999999</v>
      </c>
      <c r="N296" s="286">
        <f t="shared" si="38"/>
        <v>1964.2857146000001</v>
      </c>
      <c r="O296" s="286">
        <f t="shared" si="39"/>
        <v>1964.2857146000001</v>
      </c>
      <c r="P296" s="95"/>
      <c r="Q296" s="95"/>
      <c r="R296" s="95"/>
      <c r="S296" s="95"/>
      <c r="T296" s="95"/>
      <c r="U296" s="297" t="s">
        <v>1985</v>
      </c>
      <c r="V296" s="300" t="s">
        <v>1986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913</v>
      </c>
      <c r="G297" s="101" t="s">
        <v>98</v>
      </c>
      <c r="H297" s="101" t="s">
        <v>99</v>
      </c>
      <c r="I297" s="103">
        <v>2109</v>
      </c>
      <c r="J297" s="104">
        <v>4850</v>
      </c>
      <c r="K297" s="104"/>
      <c r="L297" s="286">
        <f t="shared" si="36"/>
        <v>519.64285644999995</v>
      </c>
      <c r="M297" s="286">
        <f t="shared" si="37"/>
        <v>519.64285644999995</v>
      </c>
      <c r="N297" s="286">
        <f t="shared" si="38"/>
        <v>4330.3571435499998</v>
      </c>
      <c r="O297" s="286">
        <f t="shared" si="39"/>
        <v>4330.3571435499998</v>
      </c>
      <c r="P297" s="95"/>
      <c r="Q297" s="95"/>
      <c r="R297" s="95"/>
      <c r="S297" s="95"/>
      <c r="T297" s="95"/>
      <c r="U297" s="297" t="s">
        <v>1987</v>
      </c>
      <c r="V297" s="300" t="s">
        <v>1988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914</v>
      </c>
      <c r="G298" s="101" t="s">
        <v>98</v>
      </c>
      <c r="H298" s="101" t="s">
        <v>99</v>
      </c>
      <c r="I298" s="103">
        <v>2110</v>
      </c>
      <c r="J298" s="104">
        <v>35550</v>
      </c>
      <c r="K298" s="104"/>
      <c r="L298" s="286">
        <f t="shared" si="36"/>
        <v>3808.92856635</v>
      </c>
      <c r="M298" s="286">
        <f t="shared" si="37"/>
        <v>3808.92856635</v>
      </c>
      <c r="N298" s="286">
        <f t="shared" si="38"/>
        <v>31741.071433649999</v>
      </c>
      <c r="O298" s="286">
        <f t="shared" si="39"/>
        <v>31741.071433649999</v>
      </c>
      <c r="P298" s="95"/>
      <c r="Q298" s="95"/>
      <c r="R298" s="95"/>
      <c r="S298" s="95"/>
      <c r="T298" s="95"/>
      <c r="U298" s="297" t="s">
        <v>1989</v>
      </c>
      <c r="V298" s="300" t="s">
        <v>1990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915</v>
      </c>
      <c r="G299" s="101" t="s">
        <v>98</v>
      </c>
      <c r="H299" s="101" t="s">
        <v>99</v>
      </c>
      <c r="I299" s="103">
        <v>2111</v>
      </c>
      <c r="J299" s="104">
        <v>1100</v>
      </c>
      <c r="K299" s="104"/>
      <c r="L299" s="286">
        <f t="shared" si="36"/>
        <v>117.8571427</v>
      </c>
      <c r="M299" s="286">
        <f t="shared" si="37"/>
        <v>117.8571427</v>
      </c>
      <c r="N299" s="286">
        <f t="shared" si="38"/>
        <v>982.14285730000006</v>
      </c>
      <c r="O299" s="286">
        <f t="shared" si="39"/>
        <v>982.14285730000006</v>
      </c>
      <c r="P299" s="95"/>
      <c r="Q299" s="95"/>
      <c r="R299" s="95"/>
      <c r="S299" s="95"/>
      <c r="T299" s="95"/>
      <c r="U299" s="297" t="s">
        <v>1991</v>
      </c>
      <c r="V299" s="300" t="s">
        <v>1992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878</v>
      </c>
      <c r="G300" s="101" t="s">
        <v>98</v>
      </c>
      <c r="H300" s="101" t="s">
        <v>99</v>
      </c>
      <c r="I300" s="103">
        <v>2112</v>
      </c>
      <c r="J300" s="104">
        <v>3600</v>
      </c>
      <c r="K300" s="104"/>
      <c r="L300" s="286">
        <f t="shared" ref="L300:L331" si="40">M300</f>
        <v>385.71428520000001</v>
      </c>
      <c r="M300" s="286">
        <f t="shared" ref="M300:M321" si="41">IF(J300-K300=0, 0, (J300-K300)*0.107142857)</f>
        <v>385.71428520000001</v>
      </c>
      <c r="N300" s="286">
        <f t="shared" ref="N300:N331" si="42">O300</f>
        <v>3214.2857147999998</v>
      </c>
      <c r="O300" s="286">
        <f t="shared" ref="O300:O321" si="43">J300-K300-M300</f>
        <v>3214.2857147999998</v>
      </c>
      <c r="P300" s="95"/>
      <c r="Q300" s="95"/>
      <c r="R300" s="95"/>
      <c r="S300" s="95"/>
      <c r="T300" s="95"/>
      <c r="U300" s="297" t="s">
        <v>1993</v>
      </c>
      <c r="V300" s="300" t="s">
        <v>1994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916</v>
      </c>
      <c r="G301" s="101" t="s">
        <v>98</v>
      </c>
      <c r="H301" s="101" t="s">
        <v>99</v>
      </c>
      <c r="I301" s="103">
        <v>2113</v>
      </c>
      <c r="J301" s="104">
        <v>3696</v>
      </c>
      <c r="K301" s="104"/>
      <c r="L301" s="286">
        <f t="shared" si="40"/>
        <v>395.99999947199996</v>
      </c>
      <c r="M301" s="286">
        <f t="shared" si="41"/>
        <v>395.99999947199996</v>
      </c>
      <c r="N301" s="286">
        <f t="shared" si="42"/>
        <v>3300.0000005279999</v>
      </c>
      <c r="O301" s="286">
        <f t="shared" si="43"/>
        <v>3300.0000005279999</v>
      </c>
      <c r="P301" s="95"/>
      <c r="Q301" s="95"/>
      <c r="R301" s="95"/>
      <c r="S301" s="95"/>
      <c r="T301" s="95"/>
      <c r="U301" s="297" t="s">
        <v>1995</v>
      </c>
      <c r="V301" s="300" t="s">
        <v>1996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917</v>
      </c>
      <c r="G302" s="101" t="s">
        <v>98</v>
      </c>
      <c r="H302" s="101" t="s">
        <v>99</v>
      </c>
      <c r="I302" s="103">
        <v>2115</v>
      </c>
      <c r="J302" s="104">
        <v>4500</v>
      </c>
      <c r="K302" s="104"/>
      <c r="L302" s="286">
        <f t="shared" si="40"/>
        <v>482.14285649999999</v>
      </c>
      <c r="M302" s="286">
        <f t="shared" si="41"/>
        <v>482.14285649999999</v>
      </c>
      <c r="N302" s="286">
        <f t="shared" si="42"/>
        <v>4017.8571434999999</v>
      </c>
      <c r="O302" s="286">
        <f t="shared" si="43"/>
        <v>4017.8571434999999</v>
      </c>
      <c r="P302" s="95"/>
      <c r="Q302" s="95"/>
      <c r="R302" s="95"/>
      <c r="S302" s="95"/>
      <c r="T302" s="95"/>
      <c r="U302" s="297" t="s">
        <v>1997</v>
      </c>
      <c r="V302" s="300" t="s">
        <v>1998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918</v>
      </c>
      <c r="G303" s="101" t="s">
        <v>98</v>
      </c>
      <c r="H303" s="101" t="s">
        <v>99</v>
      </c>
      <c r="I303" s="103">
        <v>2116</v>
      </c>
      <c r="J303" s="104">
        <v>4500</v>
      </c>
      <c r="K303" s="104"/>
      <c r="L303" s="286">
        <f t="shared" si="40"/>
        <v>482.14285649999999</v>
      </c>
      <c r="M303" s="286">
        <f t="shared" si="41"/>
        <v>482.14285649999999</v>
      </c>
      <c r="N303" s="286">
        <f t="shared" si="42"/>
        <v>4017.8571434999999</v>
      </c>
      <c r="O303" s="286">
        <f t="shared" si="43"/>
        <v>4017.8571434999999</v>
      </c>
      <c r="P303" s="95"/>
      <c r="Q303" s="95"/>
      <c r="R303" s="95"/>
      <c r="S303" s="95"/>
      <c r="T303" s="95"/>
      <c r="U303" s="297" t="s">
        <v>1999</v>
      </c>
      <c r="V303" s="300" t="s">
        <v>2000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919</v>
      </c>
      <c r="G304" s="101" t="s">
        <v>98</v>
      </c>
      <c r="H304" s="101" t="s">
        <v>99</v>
      </c>
      <c r="I304" s="103">
        <v>2114</v>
      </c>
      <c r="J304" s="104">
        <v>2700</v>
      </c>
      <c r="K304" s="104"/>
      <c r="L304" s="286">
        <f t="shared" si="40"/>
        <v>289.28571389999996</v>
      </c>
      <c r="M304" s="286">
        <f t="shared" si="41"/>
        <v>289.28571389999996</v>
      </c>
      <c r="N304" s="286">
        <f t="shared" si="42"/>
        <v>2410.7142861000002</v>
      </c>
      <c r="O304" s="286">
        <f t="shared" si="43"/>
        <v>2410.7142861000002</v>
      </c>
      <c r="P304" s="95"/>
      <c r="Q304" s="95"/>
      <c r="R304" s="95"/>
      <c r="S304" s="95"/>
      <c r="T304" s="95"/>
      <c r="U304" s="297" t="s">
        <v>2001</v>
      </c>
      <c r="V304" s="300" t="s">
        <v>2002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920</v>
      </c>
      <c r="G305" s="101" t="s">
        <v>98</v>
      </c>
      <c r="H305" s="101" t="s">
        <v>99</v>
      </c>
      <c r="I305" s="103">
        <v>2117</v>
      </c>
      <c r="J305" s="104">
        <v>1700</v>
      </c>
      <c r="K305" s="104"/>
      <c r="L305" s="286">
        <f t="shared" si="40"/>
        <v>182.1428569</v>
      </c>
      <c r="M305" s="286">
        <f t="shared" si="41"/>
        <v>182.1428569</v>
      </c>
      <c r="N305" s="286">
        <f t="shared" si="42"/>
        <v>1517.8571431</v>
      </c>
      <c r="O305" s="286">
        <f t="shared" si="43"/>
        <v>1517.8571431</v>
      </c>
      <c r="P305" s="95"/>
      <c r="Q305" s="95"/>
      <c r="R305" s="95"/>
      <c r="S305" s="95"/>
      <c r="T305" s="95"/>
      <c r="U305" s="297" t="s">
        <v>2003</v>
      </c>
      <c r="V305" s="300" t="s">
        <v>2004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921</v>
      </c>
      <c r="G306" s="101" t="s">
        <v>98</v>
      </c>
      <c r="H306" s="101" t="s">
        <v>99</v>
      </c>
      <c r="I306" s="103">
        <v>2118</v>
      </c>
      <c r="J306" s="104">
        <v>3600</v>
      </c>
      <c r="K306" s="104"/>
      <c r="L306" s="286">
        <f t="shared" si="40"/>
        <v>385.71428520000001</v>
      </c>
      <c r="M306" s="286">
        <f t="shared" si="41"/>
        <v>385.71428520000001</v>
      </c>
      <c r="N306" s="286">
        <f t="shared" si="42"/>
        <v>3214.2857147999998</v>
      </c>
      <c r="O306" s="286">
        <f t="shared" si="43"/>
        <v>3214.2857147999998</v>
      </c>
      <c r="P306" s="95"/>
      <c r="Q306" s="95"/>
      <c r="R306" s="95"/>
      <c r="S306" s="95"/>
      <c r="T306" s="95"/>
      <c r="U306" s="297" t="s">
        <v>2005</v>
      </c>
      <c r="V306" s="300" t="s">
        <v>2006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922</v>
      </c>
      <c r="G307" s="101" t="s">
        <v>98</v>
      </c>
      <c r="H307" s="101" t="s">
        <v>99</v>
      </c>
      <c r="I307" s="103">
        <v>2119</v>
      </c>
      <c r="J307" s="104">
        <v>3450</v>
      </c>
      <c r="K307" s="104"/>
      <c r="L307" s="286">
        <f t="shared" si="40"/>
        <v>369.64285665</v>
      </c>
      <c r="M307" s="286">
        <f t="shared" si="41"/>
        <v>369.64285665</v>
      </c>
      <c r="N307" s="286">
        <f t="shared" si="42"/>
        <v>3080.3571433500001</v>
      </c>
      <c r="O307" s="286">
        <f t="shared" si="43"/>
        <v>3080.3571433500001</v>
      </c>
      <c r="P307" s="95"/>
      <c r="Q307" s="95"/>
      <c r="R307" s="95"/>
      <c r="S307" s="95"/>
      <c r="T307" s="95"/>
      <c r="U307" s="297" t="s">
        <v>2007</v>
      </c>
      <c r="V307" s="300" t="s">
        <v>2008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923</v>
      </c>
      <c r="G308" s="101" t="s">
        <v>98</v>
      </c>
      <c r="H308" s="101" t="s">
        <v>99</v>
      </c>
      <c r="I308" s="103">
        <v>2120</v>
      </c>
      <c r="J308" s="104">
        <v>2700</v>
      </c>
      <c r="K308" s="104"/>
      <c r="L308" s="286">
        <f t="shared" si="40"/>
        <v>289.28571389999996</v>
      </c>
      <c r="M308" s="286">
        <f t="shared" si="41"/>
        <v>289.28571389999996</v>
      </c>
      <c r="N308" s="286">
        <f t="shared" si="42"/>
        <v>2410.7142861000002</v>
      </c>
      <c r="O308" s="286">
        <f t="shared" si="43"/>
        <v>2410.7142861000002</v>
      </c>
      <c r="P308" s="95"/>
      <c r="Q308" s="95"/>
      <c r="R308" s="95"/>
      <c r="S308" s="95"/>
      <c r="T308" s="95"/>
      <c r="U308" s="297" t="s">
        <v>2009</v>
      </c>
      <c r="V308" s="300" t="s">
        <v>2010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924</v>
      </c>
      <c r="G309" s="101" t="s">
        <v>98</v>
      </c>
      <c r="H309" s="101" t="s">
        <v>99</v>
      </c>
      <c r="I309" s="103">
        <v>2121</v>
      </c>
      <c r="J309" s="104">
        <v>4500</v>
      </c>
      <c r="K309" s="104"/>
      <c r="L309" s="286">
        <f t="shared" si="40"/>
        <v>482.14285649999999</v>
      </c>
      <c r="M309" s="286">
        <f t="shared" si="41"/>
        <v>482.14285649999999</v>
      </c>
      <c r="N309" s="286">
        <f t="shared" si="42"/>
        <v>4017.8571434999999</v>
      </c>
      <c r="O309" s="286">
        <f t="shared" si="43"/>
        <v>4017.8571434999999</v>
      </c>
      <c r="P309" s="95"/>
      <c r="Q309" s="95"/>
      <c r="R309" s="95"/>
      <c r="S309" s="95"/>
      <c r="T309" s="95"/>
      <c r="U309" s="297" t="s">
        <v>2011</v>
      </c>
      <c r="V309" s="300" t="s">
        <v>2012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925</v>
      </c>
      <c r="G310" s="101" t="s">
        <v>98</v>
      </c>
      <c r="H310" s="101" t="s">
        <v>99</v>
      </c>
      <c r="I310" s="103">
        <v>2122</v>
      </c>
      <c r="J310" s="104">
        <v>6300</v>
      </c>
      <c r="K310" s="104"/>
      <c r="L310" s="286">
        <f t="shared" si="40"/>
        <v>674.99999909999997</v>
      </c>
      <c r="M310" s="286">
        <f t="shared" si="41"/>
        <v>674.99999909999997</v>
      </c>
      <c r="N310" s="286">
        <f t="shared" si="42"/>
        <v>5625.0000008999996</v>
      </c>
      <c r="O310" s="286">
        <f t="shared" si="43"/>
        <v>5625.0000008999996</v>
      </c>
      <c r="P310" s="95"/>
      <c r="Q310" s="95"/>
      <c r="R310" s="95"/>
      <c r="S310" s="95"/>
      <c r="T310" s="95"/>
      <c r="U310" s="297" t="s">
        <v>2013</v>
      </c>
      <c r="V310" s="300" t="s">
        <v>2014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926</v>
      </c>
      <c r="G311" s="101" t="s">
        <v>98</v>
      </c>
      <c r="H311" s="101" t="s">
        <v>99</v>
      </c>
      <c r="I311" s="103">
        <v>2123</v>
      </c>
      <c r="J311" s="104">
        <v>2500</v>
      </c>
      <c r="K311" s="104"/>
      <c r="L311" s="286">
        <f t="shared" si="40"/>
        <v>267.85714250000001</v>
      </c>
      <c r="M311" s="286">
        <f t="shared" si="41"/>
        <v>267.85714250000001</v>
      </c>
      <c r="N311" s="286">
        <f t="shared" si="42"/>
        <v>2232.1428575</v>
      </c>
      <c r="O311" s="286">
        <f t="shared" si="43"/>
        <v>2232.1428575</v>
      </c>
      <c r="P311" s="95"/>
      <c r="Q311" s="95"/>
      <c r="R311" s="95"/>
      <c r="S311" s="95"/>
      <c r="T311" s="95"/>
      <c r="U311" s="297" t="s">
        <v>2015</v>
      </c>
      <c r="V311" s="300" t="s">
        <v>2016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927</v>
      </c>
      <c r="G312" s="101" t="s">
        <v>98</v>
      </c>
      <c r="H312" s="101" t="s">
        <v>99</v>
      </c>
      <c r="I312" s="103">
        <v>2125</v>
      </c>
      <c r="J312" s="104">
        <v>2410</v>
      </c>
      <c r="K312" s="104"/>
      <c r="L312" s="286">
        <f t="shared" si="40"/>
        <v>258.21428536999997</v>
      </c>
      <c r="M312" s="286">
        <f t="shared" si="41"/>
        <v>258.21428536999997</v>
      </c>
      <c r="N312" s="286">
        <f t="shared" si="42"/>
        <v>2151.7857146300003</v>
      </c>
      <c r="O312" s="286">
        <f t="shared" si="43"/>
        <v>2151.7857146300003</v>
      </c>
      <c r="P312" s="95"/>
      <c r="Q312" s="95"/>
      <c r="R312" s="95"/>
      <c r="S312" s="95"/>
      <c r="T312" s="95"/>
      <c r="U312" s="297" t="s">
        <v>2017</v>
      </c>
      <c r="V312" s="300" t="s">
        <v>2018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928</v>
      </c>
      <c r="G313" s="101" t="s">
        <v>98</v>
      </c>
      <c r="H313" s="101" t="s">
        <v>99</v>
      </c>
      <c r="I313" s="103">
        <v>2124</v>
      </c>
      <c r="J313" s="104">
        <v>785.71</v>
      </c>
      <c r="K313" s="104">
        <v>785.71</v>
      </c>
      <c r="L313" s="286">
        <f t="shared" si="40"/>
        <v>0</v>
      </c>
      <c r="M313" s="286">
        <f t="shared" si="41"/>
        <v>0</v>
      </c>
      <c r="N313" s="286">
        <f t="shared" si="42"/>
        <v>0</v>
      </c>
      <c r="O313" s="286">
        <f t="shared" si="43"/>
        <v>0</v>
      </c>
      <c r="P313" s="95"/>
      <c r="Q313" s="95"/>
      <c r="R313" s="95"/>
      <c r="S313" s="95"/>
      <c r="T313" s="95"/>
      <c r="U313" s="297" t="s">
        <v>2019</v>
      </c>
      <c r="V313" s="300" t="s">
        <v>2020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929</v>
      </c>
      <c r="G314" s="101" t="s">
        <v>98</v>
      </c>
      <c r="H314" s="101" t="s">
        <v>99</v>
      </c>
      <c r="I314" s="103">
        <v>2126</v>
      </c>
      <c r="J314" s="104">
        <v>1500</v>
      </c>
      <c r="K314" s="104"/>
      <c r="L314" s="286">
        <f t="shared" si="40"/>
        <v>160.71428549999999</v>
      </c>
      <c r="M314" s="286">
        <f t="shared" si="41"/>
        <v>160.71428549999999</v>
      </c>
      <c r="N314" s="286">
        <f t="shared" si="42"/>
        <v>1339.2857145</v>
      </c>
      <c r="O314" s="286">
        <f t="shared" si="43"/>
        <v>1339.2857145</v>
      </c>
      <c r="P314" s="95"/>
      <c r="Q314" s="95"/>
      <c r="R314" s="95"/>
      <c r="S314" s="95"/>
      <c r="T314" s="95"/>
      <c r="U314" s="297" t="s">
        <v>2021</v>
      </c>
      <c r="V314" s="300" t="s">
        <v>2022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915</v>
      </c>
      <c r="G315" s="101" t="s">
        <v>98</v>
      </c>
      <c r="H315" s="101" t="s">
        <v>99</v>
      </c>
      <c r="I315" s="103">
        <v>2127</v>
      </c>
      <c r="J315" s="104">
        <v>4900</v>
      </c>
      <c r="K315" s="104"/>
      <c r="L315" s="286">
        <f t="shared" si="40"/>
        <v>524.99999930000001</v>
      </c>
      <c r="M315" s="286">
        <f t="shared" si="41"/>
        <v>524.99999930000001</v>
      </c>
      <c r="N315" s="286">
        <f t="shared" si="42"/>
        <v>4375.0000006999999</v>
      </c>
      <c r="O315" s="286">
        <f t="shared" si="43"/>
        <v>4375.0000006999999</v>
      </c>
      <c r="P315" s="95"/>
      <c r="Q315" s="95"/>
      <c r="R315" s="95"/>
      <c r="S315" s="95"/>
      <c r="T315" s="95"/>
      <c r="U315" s="297" t="s">
        <v>2023</v>
      </c>
      <c r="V315" s="300" t="s">
        <v>2024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681</v>
      </c>
      <c r="G316" s="101" t="s">
        <v>98</v>
      </c>
      <c r="H316" s="101" t="s">
        <v>99</v>
      </c>
      <c r="I316" s="103">
        <v>2128</v>
      </c>
      <c r="J316" s="104">
        <v>1400</v>
      </c>
      <c r="K316" s="104"/>
      <c r="L316" s="286">
        <f t="shared" si="40"/>
        <v>149.99999979999998</v>
      </c>
      <c r="M316" s="286">
        <f t="shared" si="41"/>
        <v>149.99999979999998</v>
      </c>
      <c r="N316" s="286">
        <f t="shared" si="42"/>
        <v>1250.0000001999999</v>
      </c>
      <c r="O316" s="286">
        <f t="shared" si="43"/>
        <v>1250.0000001999999</v>
      </c>
      <c r="P316" s="95"/>
      <c r="Q316" s="95"/>
      <c r="R316" s="95"/>
      <c r="S316" s="95"/>
      <c r="T316" s="95"/>
      <c r="U316" s="297" t="s">
        <v>2025</v>
      </c>
      <c r="V316" s="300" t="s">
        <v>2026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883</v>
      </c>
      <c r="G317" s="101" t="s">
        <v>98</v>
      </c>
      <c r="H317" s="101" t="s">
        <v>99</v>
      </c>
      <c r="I317" s="103">
        <v>2130</v>
      </c>
      <c r="J317" s="104">
        <v>3600</v>
      </c>
      <c r="K317" s="104"/>
      <c r="L317" s="286">
        <f t="shared" si="40"/>
        <v>385.71428520000001</v>
      </c>
      <c r="M317" s="286">
        <f t="shared" si="41"/>
        <v>385.71428520000001</v>
      </c>
      <c r="N317" s="286">
        <f t="shared" si="42"/>
        <v>3214.2857147999998</v>
      </c>
      <c r="O317" s="286">
        <f t="shared" si="43"/>
        <v>3214.2857147999998</v>
      </c>
      <c r="P317" s="95"/>
      <c r="Q317" s="95"/>
      <c r="R317" s="95"/>
      <c r="S317" s="95"/>
      <c r="T317" s="95"/>
      <c r="U317" s="297" t="s">
        <v>2027</v>
      </c>
      <c r="V317" s="300" t="s">
        <v>2028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884</v>
      </c>
      <c r="G318" s="101" t="s">
        <v>98</v>
      </c>
      <c r="H318" s="101" t="s">
        <v>99</v>
      </c>
      <c r="I318" s="103">
        <v>2131</v>
      </c>
      <c r="J318" s="104">
        <v>2900</v>
      </c>
      <c r="K318" s="104"/>
      <c r="L318" s="286">
        <f t="shared" si="40"/>
        <v>310.71428529999997</v>
      </c>
      <c r="M318" s="286">
        <f t="shared" si="41"/>
        <v>310.71428529999997</v>
      </c>
      <c r="N318" s="286">
        <f t="shared" si="42"/>
        <v>2589.2857147</v>
      </c>
      <c r="O318" s="286">
        <f t="shared" si="43"/>
        <v>2589.2857147</v>
      </c>
      <c r="P318" s="95"/>
      <c r="Q318" s="95"/>
      <c r="R318" s="95"/>
      <c r="S318" s="95"/>
      <c r="T318" s="95"/>
      <c r="U318" s="297" t="s">
        <v>2029</v>
      </c>
      <c r="V318" s="300" t="s">
        <v>2030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930</v>
      </c>
      <c r="G319" s="101" t="s">
        <v>98</v>
      </c>
      <c r="H319" s="101" t="s">
        <v>99</v>
      </c>
      <c r="I319" s="103">
        <v>2129</v>
      </c>
      <c r="J319" s="104">
        <v>2500</v>
      </c>
      <c r="K319" s="104"/>
      <c r="L319" s="286">
        <f t="shared" si="40"/>
        <v>267.85714250000001</v>
      </c>
      <c r="M319" s="286">
        <f t="shared" si="41"/>
        <v>267.85714250000001</v>
      </c>
      <c r="N319" s="286">
        <f t="shared" si="42"/>
        <v>2232.1428575</v>
      </c>
      <c r="O319" s="286">
        <f t="shared" si="43"/>
        <v>2232.1428575</v>
      </c>
      <c r="P319" s="95"/>
      <c r="Q319" s="95"/>
      <c r="R319" s="95"/>
      <c r="S319" s="95"/>
      <c r="T319" s="95"/>
      <c r="U319" s="297" t="s">
        <v>2031</v>
      </c>
      <c r="V319" s="300" t="s">
        <v>2032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931</v>
      </c>
      <c r="G320" s="272" t="s">
        <v>98</v>
      </c>
      <c r="H320" s="272" t="s">
        <v>99</v>
      </c>
      <c r="I320" s="273">
        <v>2133</v>
      </c>
      <c r="J320" s="265">
        <v>3000</v>
      </c>
      <c r="K320" s="265"/>
      <c r="L320" s="311">
        <f t="shared" si="40"/>
        <v>321.42857099999998</v>
      </c>
      <c r="M320" s="311">
        <f t="shared" si="41"/>
        <v>321.42857099999998</v>
      </c>
      <c r="N320" s="311">
        <f t="shared" si="42"/>
        <v>2678.5714290000001</v>
      </c>
      <c r="O320" s="286">
        <f t="shared" si="43"/>
        <v>2678.5714290000001</v>
      </c>
      <c r="P320" s="95"/>
      <c r="Q320" s="95"/>
      <c r="R320" s="95"/>
      <c r="S320" s="95"/>
      <c r="T320" s="95"/>
      <c r="U320" s="297" t="s">
        <v>2033</v>
      </c>
      <c r="V320" s="300" t="s">
        <v>2034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932</v>
      </c>
      <c r="G321" s="314" t="s">
        <v>98</v>
      </c>
      <c r="H321" s="314" t="s">
        <v>99</v>
      </c>
      <c r="I321" s="315">
        <v>2008</v>
      </c>
      <c r="J321" s="312">
        <v>29232</v>
      </c>
      <c r="K321" s="312"/>
      <c r="L321" s="316">
        <f t="shared" si="40"/>
        <v>3131.9999958240001</v>
      </c>
      <c r="M321" s="316">
        <f t="shared" si="41"/>
        <v>3131.9999958240001</v>
      </c>
      <c r="N321" s="316">
        <f t="shared" si="42"/>
        <v>26100.000004175999</v>
      </c>
      <c r="O321" s="311">
        <f t="shared" si="43"/>
        <v>26100.000004175999</v>
      </c>
      <c r="P321" s="95"/>
      <c r="Q321" s="95"/>
      <c r="R321" s="95"/>
      <c r="S321" s="95"/>
      <c r="T321" s="95"/>
      <c r="U321" s="297" t="s">
        <v>2035</v>
      </c>
      <c r="V321" s="300" t="s">
        <v>2036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35</v>
      </c>
      <c r="D324" s="101">
        <v>31</v>
      </c>
      <c r="E324" s="264" t="s">
        <v>33</v>
      </c>
      <c r="F324" s="266"/>
      <c r="G324" s="267"/>
      <c r="H324" s="267"/>
      <c r="I324" s="268"/>
      <c r="J324" s="264">
        <f>SUM(J204:J321)</f>
        <v>837607.98999999987</v>
      </c>
      <c r="K324" s="264">
        <f>SUM(K204:K321)</f>
        <v>17714.28</v>
      </c>
      <c r="L324" s="287">
        <f>M324</f>
        <v>87845.754525729455</v>
      </c>
      <c r="M324" s="287">
        <f>IF(J324-K324=0, 0, (J324-K324)*0.107142857)</f>
        <v>87845.754525729455</v>
      </c>
      <c r="N324" s="287">
        <f>O324</f>
        <v>732047.95547427039</v>
      </c>
      <c r="O324" s="287">
        <f>J324-K324-M324</f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36</v>
      </c>
      <c r="D326" s="329">
        <v>0</v>
      </c>
      <c r="E326" s="330"/>
      <c r="F326" s="331" t="s">
        <v>2037</v>
      </c>
      <c r="G326" s="329" t="s">
        <v>2038</v>
      </c>
      <c r="H326" s="329" t="s">
        <v>2039</v>
      </c>
      <c r="I326" s="332" t="s">
        <v>2040</v>
      </c>
      <c r="J326" s="330">
        <v>100</v>
      </c>
      <c r="K326" s="330">
        <v>10</v>
      </c>
      <c r="L326" s="333">
        <f>M326</f>
        <v>9.6428571299999994</v>
      </c>
      <c r="M326" s="333">
        <f>IF(J326-K326=0, 0, (J326-K326)*0.107142857)</f>
        <v>9.6428571299999994</v>
      </c>
      <c r="N326" s="327">
        <f>O326</f>
        <v>80.357142870000004</v>
      </c>
      <c r="O326" s="327">
        <f>J326-K326-M326</f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119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120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121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customHeight="1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customHeight="1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customHeight="1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customHeight="1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customHeight="1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customHeight="1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customHeight="1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customHeight="1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customHeight="1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customHeight="1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customHeight="1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customHeight="1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customHeight="1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customHeight="1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customHeight="1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customHeight="1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customHeight="1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customHeight="1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customHeight="1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customHeight="1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customHeight="1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customHeight="1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customHeight="1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customHeight="1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customHeight="1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customHeight="1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customHeight="1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customHeight="1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customHeight="1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customHeight="1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customHeight="1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customHeight="1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customHeight="1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customHeight="1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customHeight="1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customHeight="1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customHeight="1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customHeight="1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customHeight="1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customHeight="1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customHeight="1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customHeight="1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customHeight="1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customHeight="1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customHeight="1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customHeight="1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customHeight="1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customHeight="1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customHeight="1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customHeight="1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customHeight="1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customHeight="1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customHeight="1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customHeight="1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customHeight="1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customHeight="1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customHeight="1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customHeight="1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customHeight="1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customHeight="1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customHeight="1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customHeight="1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customHeight="1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customHeight="1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customHeight="1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customHeight="1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customHeight="1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customHeight="1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customHeight="1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customHeight="1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customHeight="1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customHeight="1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customHeight="1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customHeight="1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customHeight="1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customHeight="1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customHeight="1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customHeight="1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customHeight="1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customHeight="1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customHeight="1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customHeight="1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customHeight="1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customHeight="1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customHeight="1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customHeight="1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customHeight="1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customHeight="1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customHeight="1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customHeight="1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customHeight="1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customHeight="1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customHeight="1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customHeight="1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customHeight="1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customHeight="1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customHeight="1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customHeight="1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customHeight="1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customHeight="1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customHeight="1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customHeight="1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customHeight="1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customHeight="1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customHeight="1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customHeight="1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customHeight="1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customHeight="1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customHeight="1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customHeight="1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customHeight="1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customHeight="1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customHeight="1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customHeight="1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customHeight="1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customHeight="1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customHeight="1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customHeight="1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customHeight="1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customHeight="1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customHeight="1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customHeight="1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customHeight="1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customHeight="1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customHeight="1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customHeight="1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customHeight="1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customHeight="1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customHeight="1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customHeight="1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customHeight="1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customHeight="1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customHeight="1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customHeight="1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customHeight="1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customHeight="1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customHeight="1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customHeight="1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customHeight="1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customHeight="1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customHeight="1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customHeight="1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customHeight="1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customHeight="1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customHeight="1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customHeight="1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customHeight="1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customHeight="1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customHeight="1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customHeight="1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customHeight="1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customHeight="1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customHeight="1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customHeight="1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customHeight="1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customHeight="1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customHeight="1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customHeight="1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customHeight="1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customHeight="1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customHeight="1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customHeight="1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customHeight="1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customHeight="1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customHeight="1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customHeight="1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customHeight="1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customHeight="1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customHeight="1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customHeight="1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customHeight="1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customHeight="1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customHeight="1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customHeight="1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customHeight="1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customHeight="1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customHeight="1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customHeight="1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customHeight="1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customHeight="1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customHeight="1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customHeight="1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customHeight="1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customHeight="1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customHeight="1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customHeight="1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customHeight="1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customHeight="1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customHeight="1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customHeight="1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customHeight="1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customHeight="1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customHeight="1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customHeight="1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customHeight="1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customHeight="1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customHeight="1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customHeight="1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customHeight="1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customHeight="1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customHeight="1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customHeight="1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customHeight="1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customHeight="1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customHeight="1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customHeight="1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customHeight="1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customHeight="1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customHeight="1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customHeight="1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customHeight="1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customHeight="1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customHeight="1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customHeight="1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customHeight="1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customHeight="1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customHeight="1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customHeight="1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customHeight="1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customHeight="1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customHeight="1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customHeight="1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customHeight="1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customHeight="1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customHeight="1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customHeight="1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customHeight="1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customHeight="1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customHeight="1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customHeight="1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customHeight="1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customHeight="1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customHeight="1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customHeight="1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customHeight="1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customHeight="1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customHeight="1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customHeight="1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customHeight="1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customHeight="1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customHeight="1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customHeight="1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customHeight="1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customHeight="1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customHeight="1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customHeight="1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customHeight="1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customHeight="1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customHeight="1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customHeight="1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customHeight="1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customHeight="1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customHeight="1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customHeight="1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customHeight="1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customHeight="1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customHeight="1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customHeight="1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customHeight="1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customHeight="1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customHeight="1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customHeight="1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customHeight="1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customHeight="1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customHeight="1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customHeight="1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C10:D10"/>
    <mergeCell ref="N9:N10"/>
    <mergeCell ref="U4:U7"/>
    <mergeCell ref="O9:O10"/>
    <mergeCell ref="V4:V7"/>
    <mergeCell ref="C9:D9"/>
    <mergeCell ref="G9:G10"/>
    <mergeCell ref="E9:E10"/>
    <mergeCell ref="H9:H10"/>
    <mergeCell ref="F9:F10"/>
    <mergeCell ref="K9:K10"/>
    <mergeCell ref="J9:J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F11"/>
  <sheetViews>
    <sheetView workbookViewId="0"/>
  </sheetViews>
  <sheetFormatPr defaultRowHeight="14.4" x14ac:dyDescent="0.3"/>
  <cols>
    <col min="1" max="1" width="24" customWidth="1"/>
    <col min="2" max="2" width="14" customWidth="1"/>
    <col min="3" max="3" width="8" customWidth="1"/>
    <col min="4" max="4" width="32" customWidth="1"/>
    <col min="5" max="5" width="24" customWidth="1"/>
    <col min="6" max="6" width="14" customWidth="1"/>
  </cols>
  <sheetData>
    <row r="1" spans="1:6" ht="15.6" x14ac:dyDescent="0.3">
      <c r="A1" s="546" t="s">
        <v>2041</v>
      </c>
    </row>
    <row r="2" spans="1:6" x14ac:dyDescent="0.3">
      <c r="A2" t="s">
        <v>2042</v>
      </c>
    </row>
    <row r="4" spans="1:6" x14ac:dyDescent="0.3">
      <c r="A4" s="547" t="s">
        <v>2043</v>
      </c>
      <c r="B4" s="547" t="s">
        <v>12</v>
      </c>
      <c r="C4" s="547" t="s">
        <v>2044</v>
      </c>
      <c r="D4" s="547" t="s">
        <v>2045</v>
      </c>
      <c r="E4" s="547" t="s">
        <v>2046</v>
      </c>
      <c r="F4" s="547" t="s">
        <v>2047</v>
      </c>
    </row>
    <row r="5" spans="1:6" x14ac:dyDescent="0.3">
      <c r="A5" s="548" t="s">
        <v>2048</v>
      </c>
      <c r="B5" s="549">
        <v>2992.5</v>
      </c>
      <c r="C5" s="548" t="s">
        <v>2049</v>
      </c>
      <c r="D5" s="548" t="s">
        <v>190</v>
      </c>
      <c r="E5" s="548" t="s">
        <v>2050</v>
      </c>
      <c r="F5" s="548" t="s">
        <v>2051</v>
      </c>
    </row>
    <row r="6" spans="1:6" x14ac:dyDescent="0.3">
      <c r="A6" s="548" t="s">
        <v>159</v>
      </c>
      <c r="B6" s="549">
        <v>1139</v>
      </c>
      <c r="C6" s="548" t="s">
        <v>2052</v>
      </c>
      <c r="D6" s="548" t="s">
        <v>202</v>
      </c>
      <c r="E6" s="548" t="s">
        <v>2053</v>
      </c>
      <c r="F6" s="548" t="s">
        <v>2051</v>
      </c>
    </row>
    <row r="7" spans="1:6" x14ac:dyDescent="0.3">
      <c r="A7" s="548" t="s">
        <v>24</v>
      </c>
      <c r="B7" s="549">
        <v>2000</v>
      </c>
      <c r="C7" s="548" t="s">
        <v>2052</v>
      </c>
      <c r="D7" s="548" t="s">
        <v>202</v>
      </c>
      <c r="E7" s="548" t="s">
        <v>2053</v>
      </c>
      <c r="F7" s="548" t="s">
        <v>2051</v>
      </c>
    </row>
    <row r="8" spans="1:6" x14ac:dyDescent="0.3">
      <c r="A8" s="548" t="s">
        <v>162</v>
      </c>
      <c r="B8" s="549">
        <v>15</v>
      </c>
      <c r="C8" s="548" t="s">
        <v>2052</v>
      </c>
      <c r="D8" s="548" t="s">
        <v>30</v>
      </c>
      <c r="E8" s="548" t="s">
        <v>2054</v>
      </c>
      <c r="F8" s="548" t="s">
        <v>2051</v>
      </c>
    </row>
    <row r="9" spans="1:6" x14ac:dyDescent="0.3">
      <c r="A9" s="548" t="s">
        <v>173</v>
      </c>
      <c r="B9" s="549">
        <v>7.5</v>
      </c>
      <c r="C9" s="548" t="s">
        <v>2052</v>
      </c>
      <c r="D9" s="548" t="s">
        <v>30</v>
      </c>
      <c r="E9" s="548" t="s">
        <v>2055</v>
      </c>
      <c r="F9" s="548" t="s">
        <v>2051</v>
      </c>
    </row>
    <row r="11" spans="1:6" x14ac:dyDescent="0.3">
      <c r="A11" s="550" t="s">
        <v>2056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D5"/>
  <sheetViews>
    <sheetView workbookViewId="0">
      <selection activeCell="C5" sqref="C5"/>
    </sheetView>
  </sheetViews>
  <sheetFormatPr defaultRowHeight="14.4" x14ac:dyDescent="0.3"/>
  <cols>
    <col min="1" max="1" width="22" customWidth="1"/>
    <col min="2" max="2" width="16" customWidth="1"/>
    <col min="3" max="3" width="90" customWidth="1"/>
    <col min="4" max="4" width="120" customWidth="1"/>
  </cols>
  <sheetData>
    <row r="1" spans="1:4" ht="15.6" x14ac:dyDescent="0.3">
      <c r="A1" s="546" t="s">
        <v>2057</v>
      </c>
    </row>
    <row r="3" spans="1:4" x14ac:dyDescent="0.3">
      <c r="A3" s="547" t="s">
        <v>2058</v>
      </c>
      <c r="B3" s="547" t="s">
        <v>2047</v>
      </c>
      <c r="C3" s="547" t="s">
        <v>2059</v>
      </c>
      <c r="D3" s="547" t="s">
        <v>2060</v>
      </c>
    </row>
    <row r="4" spans="1:4" x14ac:dyDescent="0.3">
      <c r="A4" s="548" t="s">
        <v>2061</v>
      </c>
      <c r="B4" s="548" t="s">
        <v>2062</v>
      </c>
      <c r="C4" s="548" t="s">
        <v>2063</v>
      </c>
      <c r="D4" s="548" t="s">
        <v>2064</v>
      </c>
    </row>
    <row r="5" spans="1:4" x14ac:dyDescent="0.3">
      <c r="A5" s="548" t="s">
        <v>2061</v>
      </c>
      <c r="B5" s="548" t="s">
        <v>2065</v>
      </c>
      <c r="C5" s="548" t="s">
        <v>2066</v>
      </c>
      <c r="D5" s="548" t="s">
        <v>2067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E555"/>
  <sheetViews>
    <sheetView workbookViewId="0">
      <pane ySplit="3" topLeftCell="A4" activePane="bottomLeft" state="frozen"/>
      <selection pane="bottomLeft" activeCell="E4" sqref="E4"/>
    </sheetView>
  </sheetViews>
  <sheetFormatPr defaultRowHeight="14.4" x14ac:dyDescent="0.3"/>
  <cols>
    <col min="1" max="1" width="34" customWidth="1"/>
    <col min="2" max="2" width="8" customWidth="1"/>
    <col min="3" max="4" width="12" customWidth="1"/>
    <col min="5" max="5" width="16" customWidth="1"/>
  </cols>
  <sheetData>
    <row r="1" spans="1:5" ht="15.6" x14ac:dyDescent="0.3">
      <c r="A1" s="546" t="s">
        <v>2068</v>
      </c>
    </row>
    <row r="3" spans="1:5" x14ac:dyDescent="0.3">
      <c r="A3" s="547" t="s">
        <v>2069</v>
      </c>
      <c r="B3" s="547" t="s">
        <v>2070</v>
      </c>
      <c r="C3" s="547" t="s">
        <v>79</v>
      </c>
      <c r="D3" s="547" t="s">
        <v>80</v>
      </c>
      <c r="E3" s="547" t="s">
        <v>186</v>
      </c>
    </row>
    <row r="4" spans="1:5" x14ac:dyDescent="0.3">
      <c r="A4" t="s">
        <v>128</v>
      </c>
      <c r="B4">
        <v>1</v>
      </c>
      <c r="C4">
        <v>0</v>
      </c>
      <c r="D4">
        <v>0</v>
      </c>
      <c r="E4">
        <v>0</v>
      </c>
    </row>
    <row r="5" spans="1:5" x14ac:dyDescent="0.3">
      <c r="A5" t="s">
        <v>128</v>
      </c>
      <c r="B5">
        <v>2</v>
      </c>
      <c r="C5">
        <v>0</v>
      </c>
      <c r="D5">
        <v>0</v>
      </c>
      <c r="E5">
        <v>0</v>
      </c>
    </row>
    <row r="6" spans="1:5" x14ac:dyDescent="0.3">
      <c r="A6" t="s">
        <v>128</v>
      </c>
      <c r="B6">
        <v>3</v>
      </c>
      <c r="C6">
        <v>0</v>
      </c>
      <c r="D6">
        <v>0</v>
      </c>
      <c r="E6">
        <v>0</v>
      </c>
    </row>
    <row r="7" spans="1:5" x14ac:dyDescent="0.3">
      <c r="A7" t="s">
        <v>128</v>
      </c>
      <c r="B7">
        <v>4</v>
      </c>
      <c r="C7">
        <v>0</v>
      </c>
      <c r="D7">
        <v>0</v>
      </c>
      <c r="E7">
        <v>0</v>
      </c>
    </row>
    <row r="8" spans="1:5" x14ac:dyDescent="0.3">
      <c r="A8" t="s">
        <v>128</v>
      </c>
      <c r="B8">
        <v>5</v>
      </c>
      <c r="C8">
        <v>0</v>
      </c>
      <c r="D8">
        <v>0</v>
      </c>
      <c r="E8">
        <v>0</v>
      </c>
    </row>
    <row r="9" spans="1:5" x14ac:dyDescent="0.3">
      <c r="A9" t="s">
        <v>128</v>
      </c>
      <c r="B9">
        <v>6</v>
      </c>
      <c r="C9">
        <v>0</v>
      </c>
      <c r="D9">
        <v>0</v>
      </c>
      <c r="E9">
        <v>0</v>
      </c>
    </row>
    <row r="10" spans="1:5" x14ac:dyDescent="0.3">
      <c r="A10" t="s">
        <v>128</v>
      </c>
      <c r="B10">
        <v>7</v>
      </c>
      <c r="C10">
        <v>0</v>
      </c>
      <c r="D10">
        <v>0</v>
      </c>
      <c r="E10">
        <v>0</v>
      </c>
    </row>
    <row r="11" spans="1:5" x14ac:dyDescent="0.3">
      <c r="A11" t="s">
        <v>128</v>
      </c>
      <c r="B11">
        <v>8</v>
      </c>
      <c r="C11">
        <v>0</v>
      </c>
      <c r="D11">
        <v>0</v>
      </c>
      <c r="E11">
        <v>0</v>
      </c>
    </row>
    <row r="12" spans="1:5" x14ac:dyDescent="0.3">
      <c r="A12" t="s">
        <v>128</v>
      </c>
      <c r="B12">
        <v>9</v>
      </c>
      <c r="C12">
        <v>0</v>
      </c>
      <c r="D12">
        <v>0</v>
      </c>
      <c r="E12">
        <v>0</v>
      </c>
    </row>
    <row r="13" spans="1:5" x14ac:dyDescent="0.3">
      <c r="A13" t="s">
        <v>128</v>
      </c>
      <c r="B13">
        <v>10</v>
      </c>
      <c r="C13">
        <v>0</v>
      </c>
      <c r="D13">
        <v>0</v>
      </c>
      <c r="E13">
        <v>0</v>
      </c>
    </row>
    <row r="14" spans="1:5" x14ac:dyDescent="0.3">
      <c r="A14" t="s">
        <v>128</v>
      </c>
      <c r="B14">
        <v>11</v>
      </c>
      <c r="C14">
        <v>0</v>
      </c>
      <c r="D14">
        <v>0</v>
      </c>
      <c r="E14">
        <v>0</v>
      </c>
    </row>
    <row r="15" spans="1:5" x14ac:dyDescent="0.3">
      <c r="A15" t="s">
        <v>128</v>
      </c>
      <c r="B15">
        <v>12</v>
      </c>
      <c r="C15">
        <v>0</v>
      </c>
      <c r="D15">
        <v>0</v>
      </c>
      <c r="E15">
        <v>0</v>
      </c>
    </row>
    <row r="16" spans="1:5" x14ac:dyDescent="0.3">
      <c r="A16" t="s">
        <v>164</v>
      </c>
      <c r="B16">
        <v>1</v>
      </c>
      <c r="C16">
        <v>0</v>
      </c>
      <c r="D16">
        <v>0</v>
      </c>
      <c r="E16">
        <v>0</v>
      </c>
    </row>
    <row r="17" spans="1:5" x14ac:dyDescent="0.3">
      <c r="A17" t="s">
        <v>164</v>
      </c>
      <c r="B17">
        <v>2</v>
      </c>
      <c r="C17">
        <v>0</v>
      </c>
      <c r="D17">
        <v>0</v>
      </c>
      <c r="E17">
        <v>0</v>
      </c>
    </row>
    <row r="18" spans="1:5" x14ac:dyDescent="0.3">
      <c r="A18" t="s">
        <v>164</v>
      </c>
      <c r="B18">
        <v>3</v>
      </c>
      <c r="C18">
        <v>0</v>
      </c>
      <c r="D18">
        <v>0</v>
      </c>
      <c r="E18">
        <v>0</v>
      </c>
    </row>
    <row r="19" spans="1:5" x14ac:dyDescent="0.3">
      <c r="A19" t="s">
        <v>164</v>
      </c>
      <c r="B19">
        <v>4</v>
      </c>
      <c r="C19">
        <v>0</v>
      </c>
      <c r="D19">
        <v>0</v>
      </c>
      <c r="E19">
        <v>0</v>
      </c>
    </row>
    <row r="20" spans="1:5" x14ac:dyDescent="0.3">
      <c r="A20" t="s">
        <v>164</v>
      </c>
      <c r="B20">
        <v>5</v>
      </c>
      <c r="C20">
        <v>0</v>
      </c>
      <c r="D20">
        <v>0</v>
      </c>
      <c r="E20">
        <v>0</v>
      </c>
    </row>
    <row r="21" spans="1:5" x14ac:dyDescent="0.3">
      <c r="A21" t="s">
        <v>164</v>
      </c>
      <c r="B21">
        <v>6</v>
      </c>
      <c r="C21">
        <v>0</v>
      </c>
      <c r="D21">
        <v>0</v>
      </c>
      <c r="E21">
        <v>0</v>
      </c>
    </row>
    <row r="22" spans="1:5" x14ac:dyDescent="0.3">
      <c r="A22" t="s">
        <v>164</v>
      </c>
      <c r="B22">
        <v>7</v>
      </c>
      <c r="C22">
        <v>0</v>
      </c>
      <c r="D22">
        <v>0</v>
      </c>
      <c r="E22">
        <v>0</v>
      </c>
    </row>
    <row r="23" spans="1:5" x14ac:dyDescent="0.3">
      <c r="A23" t="s">
        <v>164</v>
      </c>
      <c r="B23">
        <v>8</v>
      </c>
      <c r="C23">
        <v>0</v>
      </c>
      <c r="D23">
        <v>0</v>
      </c>
      <c r="E23">
        <v>0</v>
      </c>
    </row>
    <row r="24" spans="1:5" x14ac:dyDescent="0.3">
      <c r="A24" t="s">
        <v>164</v>
      </c>
      <c r="B24">
        <v>9</v>
      </c>
      <c r="C24">
        <v>0</v>
      </c>
      <c r="D24">
        <v>0</v>
      </c>
      <c r="E24">
        <v>0</v>
      </c>
    </row>
    <row r="25" spans="1:5" x14ac:dyDescent="0.3">
      <c r="A25" t="s">
        <v>164</v>
      </c>
      <c r="B25">
        <v>10</v>
      </c>
      <c r="C25">
        <v>0</v>
      </c>
      <c r="D25">
        <v>0</v>
      </c>
      <c r="E25">
        <v>0</v>
      </c>
    </row>
    <row r="26" spans="1:5" x14ac:dyDescent="0.3">
      <c r="A26" t="s">
        <v>164</v>
      </c>
      <c r="B26">
        <v>11</v>
      </c>
      <c r="C26">
        <v>0</v>
      </c>
      <c r="D26">
        <v>0</v>
      </c>
      <c r="E26">
        <v>0</v>
      </c>
    </row>
    <row r="27" spans="1:5" x14ac:dyDescent="0.3">
      <c r="A27" t="s">
        <v>164</v>
      </c>
      <c r="B27">
        <v>12</v>
      </c>
      <c r="C27">
        <v>0</v>
      </c>
      <c r="D27">
        <v>0</v>
      </c>
      <c r="E27">
        <v>0</v>
      </c>
    </row>
    <row r="28" spans="1:5" x14ac:dyDescent="0.3">
      <c r="A28" t="s">
        <v>187</v>
      </c>
      <c r="B28">
        <v>1</v>
      </c>
      <c r="C28">
        <v>0</v>
      </c>
      <c r="D28">
        <v>0</v>
      </c>
      <c r="E28">
        <v>0</v>
      </c>
    </row>
    <row r="29" spans="1:5" x14ac:dyDescent="0.3">
      <c r="A29" t="s">
        <v>187</v>
      </c>
      <c r="B29">
        <v>2</v>
      </c>
      <c r="C29">
        <v>0</v>
      </c>
      <c r="D29">
        <v>0</v>
      </c>
      <c r="E29">
        <v>0</v>
      </c>
    </row>
    <row r="30" spans="1:5" x14ac:dyDescent="0.3">
      <c r="A30" t="s">
        <v>187</v>
      </c>
      <c r="B30">
        <v>3</v>
      </c>
      <c r="C30">
        <v>0</v>
      </c>
      <c r="D30">
        <v>0</v>
      </c>
      <c r="E30">
        <v>0</v>
      </c>
    </row>
    <row r="31" spans="1:5" x14ac:dyDescent="0.3">
      <c r="A31" t="s">
        <v>187</v>
      </c>
      <c r="B31">
        <v>4</v>
      </c>
      <c r="C31">
        <v>0</v>
      </c>
      <c r="D31">
        <v>0</v>
      </c>
      <c r="E31">
        <v>0</v>
      </c>
    </row>
    <row r="32" spans="1:5" x14ac:dyDescent="0.3">
      <c r="A32" t="s">
        <v>187</v>
      </c>
      <c r="B32">
        <v>5</v>
      </c>
      <c r="C32">
        <v>0</v>
      </c>
      <c r="D32">
        <v>0</v>
      </c>
      <c r="E32">
        <v>0</v>
      </c>
    </row>
    <row r="33" spans="1:5" x14ac:dyDescent="0.3">
      <c r="A33" t="s">
        <v>187</v>
      </c>
      <c r="B33">
        <v>6</v>
      </c>
      <c r="C33">
        <v>0</v>
      </c>
      <c r="D33">
        <v>0</v>
      </c>
      <c r="E33">
        <v>0</v>
      </c>
    </row>
    <row r="34" spans="1:5" x14ac:dyDescent="0.3">
      <c r="A34" t="s">
        <v>187</v>
      </c>
      <c r="B34">
        <v>7</v>
      </c>
      <c r="C34">
        <v>0</v>
      </c>
      <c r="D34">
        <v>0</v>
      </c>
      <c r="E34">
        <v>0</v>
      </c>
    </row>
    <row r="35" spans="1:5" x14ac:dyDescent="0.3">
      <c r="A35" t="s">
        <v>187</v>
      </c>
      <c r="B35">
        <v>8</v>
      </c>
      <c r="C35">
        <v>0</v>
      </c>
      <c r="D35">
        <v>0</v>
      </c>
      <c r="E35">
        <v>0</v>
      </c>
    </row>
    <row r="36" spans="1:5" x14ac:dyDescent="0.3">
      <c r="A36" t="s">
        <v>187</v>
      </c>
      <c r="B36">
        <v>9</v>
      </c>
      <c r="C36">
        <v>0</v>
      </c>
      <c r="D36">
        <v>0</v>
      </c>
      <c r="E36">
        <v>0</v>
      </c>
    </row>
    <row r="37" spans="1:5" x14ac:dyDescent="0.3">
      <c r="A37" t="s">
        <v>187</v>
      </c>
      <c r="B37">
        <v>10</v>
      </c>
      <c r="C37">
        <v>0</v>
      </c>
      <c r="D37">
        <v>0</v>
      </c>
      <c r="E37">
        <v>0</v>
      </c>
    </row>
    <row r="38" spans="1:5" x14ac:dyDescent="0.3">
      <c r="A38" t="s">
        <v>187</v>
      </c>
      <c r="B38">
        <v>11</v>
      </c>
      <c r="C38">
        <v>0</v>
      </c>
      <c r="D38">
        <v>0</v>
      </c>
      <c r="E38">
        <v>0</v>
      </c>
    </row>
    <row r="39" spans="1:5" x14ac:dyDescent="0.3">
      <c r="A39" t="s">
        <v>187</v>
      </c>
      <c r="B39">
        <v>12</v>
      </c>
      <c r="C39">
        <v>0</v>
      </c>
      <c r="D39">
        <v>0</v>
      </c>
      <c r="E39">
        <v>0</v>
      </c>
    </row>
    <row r="40" spans="1:5" x14ac:dyDescent="0.3">
      <c r="A40" t="s">
        <v>188</v>
      </c>
      <c r="B40">
        <v>1</v>
      </c>
      <c r="C40">
        <v>0</v>
      </c>
      <c r="D40">
        <v>0</v>
      </c>
      <c r="E40">
        <v>0</v>
      </c>
    </row>
    <row r="41" spans="1:5" x14ac:dyDescent="0.3">
      <c r="A41" t="s">
        <v>188</v>
      </c>
      <c r="B41">
        <v>2</v>
      </c>
      <c r="C41">
        <v>0</v>
      </c>
      <c r="D41">
        <v>0</v>
      </c>
      <c r="E41">
        <v>0</v>
      </c>
    </row>
    <row r="42" spans="1:5" x14ac:dyDescent="0.3">
      <c r="A42" t="s">
        <v>188</v>
      </c>
      <c r="B42">
        <v>3</v>
      </c>
      <c r="C42">
        <v>0</v>
      </c>
      <c r="D42">
        <v>0</v>
      </c>
      <c r="E42">
        <v>0</v>
      </c>
    </row>
    <row r="43" spans="1:5" x14ac:dyDescent="0.3">
      <c r="A43" t="s">
        <v>188</v>
      </c>
      <c r="B43">
        <v>4</v>
      </c>
      <c r="C43">
        <v>0</v>
      </c>
      <c r="D43">
        <v>0</v>
      </c>
      <c r="E43">
        <v>0</v>
      </c>
    </row>
    <row r="44" spans="1:5" x14ac:dyDescent="0.3">
      <c r="A44" t="s">
        <v>188</v>
      </c>
      <c r="B44">
        <v>5</v>
      </c>
      <c r="C44">
        <v>0</v>
      </c>
      <c r="D44">
        <v>0</v>
      </c>
      <c r="E44">
        <v>0</v>
      </c>
    </row>
    <row r="45" spans="1:5" x14ac:dyDescent="0.3">
      <c r="A45" t="s">
        <v>188</v>
      </c>
      <c r="B45">
        <v>6</v>
      </c>
      <c r="C45">
        <v>0</v>
      </c>
      <c r="D45">
        <v>0</v>
      </c>
      <c r="E45">
        <v>0</v>
      </c>
    </row>
    <row r="46" spans="1:5" x14ac:dyDescent="0.3">
      <c r="A46" t="s">
        <v>188</v>
      </c>
      <c r="B46">
        <v>7</v>
      </c>
      <c r="C46">
        <v>0</v>
      </c>
      <c r="D46">
        <v>0</v>
      </c>
      <c r="E46">
        <v>0</v>
      </c>
    </row>
    <row r="47" spans="1:5" x14ac:dyDescent="0.3">
      <c r="A47" t="s">
        <v>188</v>
      </c>
      <c r="B47">
        <v>8</v>
      </c>
      <c r="C47">
        <v>0</v>
      </c>
      <c r="D47">
        <v>0</v>
      </c>
      <c r="E47">
        <v>0</v>
      </c>
    </row>
    <row r="48" spans="1:5" x14ac:dyDescent="0.3">
      <c r="A48" t="s">
        <v>188</v>
      </c>
      <c r="B48">
        <v>9</v>
      </c>
      <c r="C48">
        <v>0</v>
      </c>
      <c r="D48">
        <v>0</v>
      </c>
      <c r="E48">
        <v>0</v>
      </c>
    </row>
    <row r="49" spans="1:5" x14ac:dyDescent="0.3">
      <c r="A49" t="s">
        <v>188</v>
      </c>
      <c r="B49">
        <v>10</v>
      </c>
      <c r="C49">
        <v>0</v>
      </c>
      <c r="D49">
        <v>0</v>
      </c>
      <c r="E49">
        <v>0</v>
      </c>
    </row>
    <row r="50" spans="1:5" x14ac:dyDescent="0.3">
      <c r="A50" t="s">
        <v>188</v>
      </c>
      <c r="B50">
        <v>11</v>
      </c>
      <c r="C50">
        <v>0</v>
      </c>
      <c r="D50">
        <v>0</v>
      </c>
      <c r="E50">
        <v>0</v>
      </c>
    </row>
    <row r="51" spans="1:5" x14ac:dyDescent="0.3">
      <c r="A51" t="s">
        <v>188</v>
      </c>
      <c r="B51">
        <v>12</v>
      </c>
      <c r="C51">
        <v>0</v>
      </c>
      <c r="D51">
        <v>0</v>
      </c>
      <c r="E51">
        <v>0</v>
      </c>
    </row>
    <row r="52" spans="1:5" x14ac:dyDescent="0.3">
      <c r="A52" t="s">
        <v>176</v>
      </c>
      <c r="B52">
        <v>1</v>
      </c>
      <c r="C52">
        <v>0</v>
      </c>
      <c r="D52">
        <v>0</v>
      </c>
      <c r="E52">
        <v>0</v>
      </c>
    </row>
    <row r="53" spans="1:5" x14ac:dyDescent="0.3">
      <c r="A53" t="s">
        <v>176</v>
      </c>
      <c r="B53">
        <v>2</v>
      </c>
      <c r="C53">
        <v>0</v>
      </c>
      <c r="D53">
        <v>0</v>
      </c>
      <c r="E53">
        <v>0</v>
      </c>
    </row>
    <row r="54" spans="1:5" x14ac:dyDescent="0.3">
      <c r="A54" t="s">
        <v>176</v>
      </c>
      <c r="B54">
        <v>3</v>
      </c>
      <c r="C54">
        <v>0</v>
      </c>
      <c r="D54">
        <v>0</v>
      </c>
      <c r="E54">
        <v>0</v>
      </c>
    </row>
    <row r="55" spans="1:5" x14ac:dyDescent="0.3">
      <c r="A55" t="s">
        <v>176</v>
      </c>
      <c r="B55">
        <v>4</v>
      </c>
      <c r="C55">
        <v>0</v>
      </c>
      <c r="D55">
        <v>0</v>
      </c>
      <c r="E55">
        <v>0</v>
      </c>
    </row>
    <row r="56" spans="1:5" x14ac:dyDescent="0.3">
      <c r="A56" t="s">
        <v>176</v>
      </c>
      <c r="B56">
        <v>5</v>
      </c>
      <c r="C56">
        <v>0</v>
      </c>
      <c r="D56">
        <v>0</v>
      </c>
      <c r="E56">
        <v>0</v>
      </c>
    </row>
    <row r="57" spans="1:5" x14ac:dyDescent="0.3">
      <c r="A57" t="s">
        <v>176</v>
      </c>
      <c r="B57">
        <v>6</v>
      </c>
      <c r="C57">
        <v>0</v>
      </c>
      <c r="D57">
        <v>0</v>
      </c>
      <c r="E57">
        <v>0</v>
      </c>
    </row>
    <row r="58" spans="1:5" x14ac:dyDescent="0.3">
      <c r="A58" t="s">
        <v>176</v>
      </c>
      <c r="B58">
        <v>7</v>
      </c>
      <c r="C58">
        <v>0</v>
      </c>
      <c r="D58">
        <v>0</v>
      </c>
      <c r="E58">
        <v>0</v>
      </c>
    </row>
    <row r="59" spans="1:5" x14ac:dyDescent="0.3">
      <c r="A59" t="s">
        <v>176</v>
      </c>
      <c r="B59">
        <v>8</v>
      </c>
      <c r="C59">
        <v>0</v>
      </c>
      <c r="D59">
        <v>0</v>
      </c>
      <c r="E59">
        <v>0</v>
      </c>
    </row>
    <row r="60" spans="1:5" x14ac:dyDescent="0.3">
      <c r="A60" t="s">
        <v>176</v>
      </c>
      <c r="B60">
        <v>9</v>
      </c>
      <c r="C60">
        <v>0</v>
      </c>
      <c r="D60">
        <v>0</v>
      </c>
      <c r="E60">
        <v>0</v>
      </c>
    </row>
    <row r="61" spans="1:5" x14ac:dyDescent="0.3">
      <c r="A61" t="s">
        <v>176</v>
      </c>
      <c r="B61">
        <v>10</v>
      </c>
      <c r="C61">
        <v>0</v>
      </c>
      <c r="D61">
        <v>0</v>
      </c>
      <c r="E61">
        <v>0</v>
      </c>
    </row>
    <row r="62" spans="1:5" x14ac:dyDescent="0.3">
      <c r="A62" t="s">
        <v>176</v>
      </c>
      <c r="B62">
        <v>11</v>
      </c>
      <c r="C62">
        <v>0</v>
      </c>
      <c r="D62">
        <v>0</v>
      </c>
      <c r="E62">
        <v>0</v>
      </c>
    </row>
    <row r="63" spans="1:5" x14ac:dyDescent="0.3">
      <c r="A63" t="s">
        <v>176</v>
      </c>
      <c r="B63">
        <v>12</v>
      </c>
      <c r="C63">
        <v>0</v>
      </c>
      <c r="D63">
        <v>0</v>
      </c>
      <c r="E63">
        <v>0</v>
      </c>
    </row>
    <row r="64" spans="1:5" x14ac:dyDescent="0.3">
      <c r="A64" t="s">
        <v>189</v>
      </c>
      <c r="B64">
        <v>1</v>
      </c>
      <c r="C64">
        <v>0</v>
      </c>
      <c r="D64">
        <v>0</v>
      </c>
      <c r="E64">
        <v>0</v>
      </c>
    </row>
    <row r="65" spans="1:5" x14ac:dyDescent="0.3">
      <c r="A65" t="s">
        <v>189</v>
      </c>
      <c r="B65">
        <v>2</v>
      </c>
      <c r="C65">
        <v>0</v>
      </c>
      <c r="D65">
        <v>0</v>
      </c>
      <c r="E65">
        <v>0</v>
      </c>
    </row>
    <row r="66" spans="1:5" x14ac:dyDescent="0.3">
      <c r="A66" t="s">
        <v>189</v>
      </c>
      <c r="B66">
        <v>3</v>
      </c>
      <c r="C66">
        <v>0</v>
      </c>
      <c r="D66">
        <v>0</v>
      </c>
      <c r="E66">
        <v>0</v>
      </c>
    </row>
    <row r="67" spans="1:5" x14ac:dyDescent="0.3">
      <c r="A67" t="s">
        <v>189</v>
      </c>
      <c r="B67">
        <v>4</v>
      </c>
      <c r="C67">
        <v>0</v>
      </c>
      <c r="D67">
        <v>0</v>
      </c>
      <c r="E67">
        <v>0</v>
      </c>
    </row>
    <row r="68" spans="1:5" x14ac:dyDescent="0.3">
      <c r="A68" t="s">
        <v>189</v>
      </c>
      <c r="B68">
        <v>5</v>
      </c>
      <c r="C68">
        <v>0</v>
      </c>
      <c r="D68">
        <v>0</v>
      </c>
      <c r="E68">
        <v>0</v>
      </c>
    </row>
    <row r="69" spans="1:5" x14ac:dyDescent="0.3">
      <c r="A69" t="s">
        <v>189</v>
      </c>
      <c r="B69">
        <v>6</v>
      </c>
      <c r="C69">
        <v>0</v>
      </c>
      <c r="D69">
        <v>0</v>
      </c>
      <c r="E69">
        <v>0</v>
      </c>
    </row>
    <row r="70" spans="1:5" x14ac:dyDescent="0.3">
      <c r="A70" t="s">
        <v>189</v>
      </c>
      <c r="B70">
        <v>7</v>
      </c>
      <c r="C70">
        <v>0</v>
      </c>
      <c r="D70">
        <v>0</v>
      </c>
      <c r="E70">
        <v>0</v>
      </c>
    </row>
    <row r="71" spans="1:5" x14ac:dyDescent="0.3">
      <c r="A71" t="s">
        <v>189</v>
      </c>
      <c r="B71">
        <v>8</v>
      </c>
      <c r="C71">
        <v>0</v>
      </c>
      <c r="D71">
        <v>0</v>
      </c>
      <c r="E71">
        <v>0</v>
      </c>
    </row>
    <row r="72" spans="1:5" x14ac:dyDescent="0.3">
      <c r="A72" t="s">
        <v>189</v>
      </c>
      <c r="B72">
        <v>9</v>
      </c>
      <c r="C72">
        <v>0</v>
      </c>
      <c r="D72">
        <v>0</v>
      </c>
      <c r="E72">
        <v>0</v>
      </c>
    </row>
    <row r="73" spans="1:5" x14ac:dyDescent="0.3">
      <c r="A73" t="s">
        <v>189</v>
      </c>
      <c r="B73">
        <v>10</v>
      </c>
      <c r="C73">
        <v>0</v>
      </c>
      <c r="D73">
        <v>0</v>
      </c>
      <c r="E73">
        <v>0</v>
      </c>
    </row>
    <row r="74" spans="1:5" x14ac:dyDescent="0.3">
      <c r="A74" t="s">
        <v>189</v>
      </c>
      <c r="B74">
        <v>11</v>
      </c>
      <c r="C74">
        <v>0</v>
      </c>
      <c r="D74">
        <v>0</v>
      </c>
      <c r="E74">
        <v>0</v>
      </c>
    </row>
    <row r="75" spans="1:5" x14ac:dyDescent="0.3">
      <c r="A75" t="s">
        <v>189</v>
      </c>
      <c r="B75">
        <v>12</v>
      </c>
      <c r="C75">
        <v>0</v>
      </c>
      <c r="D75">
        <v>0</v>
      </c>
      <c r="E75">
        <v>0</v>
      </c>
    </row>
    <row r="76" spans="1:5" x14ac:dyDescent="0.3">
      <c r="A76" t="s">
        <v>154</v>
      </c>
      <c r="B76">
        <v>1</v>
      </c>
      <c r="C76">
        <v>0</v>
      </c>
      <c r="D76">
        <v>0</v>
      </c>
      <c r="E76">
        <v>0</v>
      </c>
    </row>
    <row r="77" spans="1:5" x14ac:dyDescent="0.3">
      <c r="A77" t="s">
        <v>154</v>
      </c>
      <c r="B77">
        <v>2</v>
      </c>
      <c r="C77">
        <v>0</v>
      </c>
      <c r="D77">
        <v>0</v>
      </c>
      <c r="E77">
        <v>0</v>
      </c>
    </row>
    <row r="78" spans="1:5" x14ac:dyDescent="0.3">
      <c r="A78" t="s">
        <v>154</v>
      </c>
      <c r="B78">
        <v>3</v>
      </c>
      <c r="C78">
        <v>0</v>
      </c>
      <c r="D78">
        <v>0</v>
      </c>
      <c r="E78">
        <v>0</v>
      </c>
    </row>
    <row r="79" spans="1:5" x14ac:dyDescent="0.3">
      <c r="A79" t="s">
        <v>154</v>
      </c>
      <c r="B79">
        <v>4</v>
      </c>
      <c r="C79">
        <v>0</v>
      </c>
      <c r="D79">
        <v>0</v>
      </c>
      <c r="E79">
        <v>0</v>
      </c>
    </row>
    <row r="80" spans="1:5" x14ac:dyDescent="0.3">
      <c r="A80" t="s">
        <v>154</v>
      </c>
      <c r="B80">
        <v>5</v>
      </c>
      <c r="C80">
        <v>0</v>
      </c>
      <c r="D80">
        <v>0</v>
      </c>
      <c r="E80">
        <v>0</v>
      </c>
    </row>
    <row r="81" spans="1:5" x14ac:dyDescent="0.3">
      <c r="A81" t="s">
        <v>154</v>
      </c>
      <c r="B81">
        <v>6</v>
      </c>
      <c r="C81">
        <v>0</v>
      </c>
      <c r="D81">
        <v>0</v>
      </c>
      <c r="E81">
        <v>0</v>
      </c>
    </row>
    <row r="82" spans="1:5" x14ac:dyDescent="0.3">
      <c r="A82" t="s">
        <v>154</v>
      </c>
      <c r="B82">
        <v>7</v>
      </c>
      <c r="C82">
        <v>0</v>
      </c>
      <c r="D82">
        <v>0</v>
      </c>
      <c r="E82">
        <v>0</v>
      </c>
    </row>
    <row r="83" spans="1:5" x14ac:dyDescent="0.3">
      <c r="A83" t="s">
        <v>154</v>
      </c>
      <c r="B83">
        <v>8</v>
      </c>
      <c r="C83">
        <v>0</v>
      </c>
      <c r="D83">
        <v>0</v>
      </c>
      <c r="E83">
        <v>0</v>
      </c>
    </row>
    <row r="84" spans="1:5" x14ac:dyDescent="0.3">
      <c r="A84" t="s">
        <v>154</v>
      </c>
      <c r="B84">
        <v>9</v>
      </c>
      <c r="C84">
        <v>0</v>
      </c>
      <c r="D84">
        <v>0</v>
      </c>
      <c r="E84">
        <v>0</v>
      </c>
    </row>
    <row r="85" spans="1:5" x14ac:dyDescent="0.3">
      <c r="A85" t="s">
        <v>154</v>
      </c>
      <c r="B85">
        <v>10</v>
      </c>
      <c r="C85">
        <v>0</v>
      </c>
      <c r="D85">
        <v>0</v>
      </c>
      <c r="E85">
        <v>0</v>
      </c>
    </row>
    <row r="86" spans="1:5" x14ac:dyDescent="0.3">
      <c r="A86" t="s">
        <v>154</v>
      </c>
      <c r="B86">
        <v>11</v>
      </c>
      <c r="C86">
        <v>0</v>
      </c>
      <c r="D86">
        <v>0</v>
      </c>
      <c r="E86">
        <v>0</v>
      </c>
    </row>
    <row r="87" spans="1:5" x14ac:dyDescent="0.3">
      <c r="A87" t="s">
        <v>154</v>
      </c>
      <c r="B87">
        <v>12</v>
      </c>
      <c r="C87">
        <v>0</v>
      </c>
      <c r="D87">
        <v>0</v>
      </c>
      <c r="E87">
        <v>0</v>
      </c>
    </row>
    <row r="88" spans="1:5" x14ac:dyDescent="0.3">
      <c r="A88" t="s">
        <v>190</v>
      </c>
      <c r="B88">
        <v>1</v>
      </c>
      <c r="C88">
        <v>0</v>
      </c>
      <c r="D88">
        <v>0</v>
      </c>
      <c r="E88">
        <v>0</v>
      </c>
    </row>
    <row r="89" spans="1:5" x14ac:dyDescent="0.3">
      <c r="A89" t="s">
        <v>190</v>
      </c>
      <c r="B89">
        <v>2</v>
      </c>
      <c r="C89">
        <v>0</v>
      </c>
      <c r="D89">
        <v>0</v>
      </c>
      <c r="E89">
        <v>0</v>
      </c>
    </row>
    <row r="90" spans="1:5" x14ac:dyDescent="0.3">
      <c r="A90" t="s">
        <v>190</v>
      </c>
      <c r="B90">
        <v>3</v>
      </c>
      <c r="C90">
        <v>0</v>
      </c>
      <c r="D90">
        <v>0</v>
      </c>
      <c r="E90">
        <v>0</v>
      </c>
    </row>
    <row r="91" spans="1:5" x14ac:dyDescent="0.3">
      <c r="A91" t="s">
        <v>190</v>
      </c>
      <c r="B91">
        <v>4</v>
      </c>
      <c r="C91">
        <v>0</v>
      </c>
      <c r="D91">
        <v>0</v>
      </c>
      <c r="E91">
        <v>0</v>
      </c>
    </row>
    <row r="92" spans="1:5" x14ac:dyDescent="0.3">
      <c r="A92" t="s">
        <v>190</v>
      </c>
      <c r="B92">
        <v>5</v>
      </c>
      <c r="C92">
        <v>0</v>
      </c>
      <c r="D92">
        <v>0</v>
      </c>
      <c r="E92">
        <v>0</v>
      </c>
    </row>
    <row r="93" spans="1:5" x14ac:dyDescent="0.3">
      <c r="A93" t="s">
        <v>190</v>
      </c>
      <c r="B93">
        <v>6</v>
      </c>
      <c r="C93">
        <v>0</v>
      </c>
      <c r="D93">
        <v>0</v>
      </c>
      <c r="E93">
        <v>0</v>
      </c>
    </row>
    <row r="94" spans="1:5" x14ac:dyDescent="0.3">
      <c r="A94" t="s">
        <v>190</v>
      </c>
      <c r="B94">
        <v>7</v>
      </c>
      <c r="C94">
        <v>0</v>
      </c>
      <c r="D94">
        <v>0</v>
      </c>
      <c r="E94">
        <v>0</v>
      </c>
    </row>
    <row r="95" spans="1:5" x14ac:dyDescent="0.3">
      <c r="A95" t="s">
        <v>190</v>
      </c>
      <c r="B95">
        <v>8</v>
      </c>
      <c r="C95">
        <v>0</v>
      </c>
      <c r="D95">
        <v>0</v>
      </c>
      <c r="E95">
        <v>0</v>
      </c>
    </row>
    <row r="96" spans="1:5" x14ac:dyDescent="0.3">
      <c r="A96" t="s">
        <v>190</v>
      </c>
      <c r="B96">
        <v>9</v>
      </c>
      <c r="C96">
        <v>0</v>
      </c>
      <c r="D96">
        <v>0</v>
      </c>
      <c r="E96">
        <v>0</v>
      </c>
    </row>
    <row r="97" spans="1:5" x14ac:dyDescent="0.3">
      <c r="A97" t="s">
        <v>190</v>
      </c>
      <c r="B97">
        <v>10</v>
      </c>
      <c r="C97">
        <v>0</v>
      </c>
      <c r="D97">
        <v>0</v>
      </c>
      <c r="E97">
        <v>0</v>
      </c>
    </row>
    <row r="98" spans="1:5" x14ac:dyDescent="0.3">
      <c r="A98" t="s">
        <v>190</v>
      </c>
      <c r="B98">
        <v>11</v>
      </c>
      <c r="C98">
        <v>0</v>
      </c>
      <c r="D98">
        <v>0</v>
      </c>
      <c r="E98">
        <v>0</v>
      </c>
    </row>
    <row r="99" spans="1:5" x14ac:dyDescent="0.3">
      <c r="A99" t="s">
        <v>190</v>
      </c>
      <c r="B99">
        <v>12</v>
      </c>
      <c r="C99">
        <v>0</v>
      </c>
      <c r="D99">
        <v>0</v>
      </c>
      <c r="E99">
        <v>0</v>
      </c>
    </row>
    <row r="100" spans="1:5" x14ac:dyDescent="0.3">
      <c r="A100" t="s">
        <v>191</v>
      </c>
      <c r="B100">
        <v>1</v>
      </c>
      <c r="C100">
        <v>0</v>
      </c>
      <c r="D100">
        <v>0</v>
      </c>
      <c r="E100">
        <v>0</v>
      </c>
    </row>
    <row r="101" spans="1:5" x14ac:dyDescent="0.3">
      <c r="A101" t="s">
        <v>191</v>
      </c>
      <c r="B101">
        <v>2</v>
      </c>
      <c r="C101">
        <v>0</v>
      </c>
      <c r="D101">
        <v>0</v>
      </c>
      <c r="E101">
        <v>0</v>
      </c>
    </row>
    <row r="102" spans="1:5" x14ac:dyDescent="0.3">
      <c r="A102" t="s">
        <v>191</v>
      </c>
      <c r="B102">
        <v>3</v>
      </c>
      <c r="C102">
        <v>0</v>
      </c>
      <c r="D102">
        <v>0</v>
      </c>
      <c r="E102">
        <v>0</v>
      </c>
    </row>
    <row r="103" spans="1:5" x14ac:dyDescent="0.3">
      <c r="A103" t="s">
        <v>191</v>
      </c>
      <c r="B103">
        <v>4</v>
      </c>
      <c r="C103">
        <v>0</v>
      </c>
      <c r="D103">
        <v>0</v>
      </c>
      <c r="E103">
        <v>0</v>
      </c>
    </row>
    <row r="104" spans="1:5" x14ac:dyDescent="0.3">
      <c r="A104" t="s">
        <v>191</v>
      </c>
      <c r="B104">
        <v>5</v>
      </c>
      <c r="C104">
        <v>0</v>
      </c>
      <c r="D104">
        <v>0</v>
      </c>
      <c r="E104">
        <v>0</v>
      </c>
    </row>
    <row r="105" spans="1:5" x14ac:dyDescent="0.3">
      <c r="A105" t="s">
        <v>191</v>
      </c>
      <c r="B105">
        <v>6</v>
      </c>
      <c r="C105">
        <v>0</v>
      </c>
      <c r="D105">
        <v>0</v>
      </c>
      <c r="E105">
        <v>0</v>
      </c>
    </row>
    <row r="106" spans="1:5" x14ac:dyDescent="0.3">
      <c r="A106" t="s">
        <v>191</v>
      </c>
      <c r="B106">
        <v>7</v>
      </c>
      <c r="C106">
        <v>0</v>
      </c>
      <c r="D106">
        <v>0</v>
      </c>
      <c r="E106">
        <v>0</v>
      </c>
    </row>
    <row r="107" spans="1:5" x14ac:dyDescent="0.3">
      <c r="A107" t="s">
        <v>191</v>
      </c>
      <c r="B107">
        <v>8</v>
      </c>
      <c r="C107">
        <v>0</v>
      </c>
      <c r="D107">
        <v>0</v>
      </c>
      <c r="E107">
        <v>0</v>
      </c>
    </row>
    <row r="108" spans="1:5" x14ac:dyDescent="0.3">
      <c r="A108" t="s">
        <v>191</v>
      </c>
      <c r="B108">
        <v>9</v>
      </c>
      <c r="C108">
        <v>0</v>
      </c>
      <c r="D108">
        <v>0</v>
      </c>
      <c r="E108">
        <v>0</v>
      </c>
    </row>
    <row r="109" spans="1:5" x14ac:dyDescent="0.3">
      <c r="A109" t="s">
        <v>191</v>
      </c>
      <c r="B109">
        <v>10</v>
      </c>
      <c r="C109">
        <v>0</v>
      </c>
      <c r="D109">
        <v>0</v>
      </c>
      <c r="E109">
        <v>0</v>
      </c>
    </row>
    <row r="110" spans="1:5" x14ac:dyDescent="0.3">
      <c r="A110" t="s">
        <v>191</v>
      </c>
      <c r="B110">
        <v>11</v>
      </c>
      <c r="C110">
        <v>0</v>
      </c>
      <c r="D110">
        <v>0</v>
      </c>
      <c r="E110">
        <v>0</v>
      </c>
    </row>
    <row r="111" spans="1:5" x14ac:dyDescent="0.3">
      <c r="A111" t="s">
        <v>191</v>
      </c>
      <c r="B111">
        <v>12</v>
      </c>
      <c r="C111">
        <v>0</v>
      </c>
      <c r="D111">
        <v>0</v>
      </c>
      <c r="E111">
        <v>0</v>
      </c>
    </row>
    <row r="112" spans="1:5" x14ac:dyDescent="0.3">
      <c r="A112" t="s">
        <v>192</v>
      </c>
      <c r="B112">
        <v>1</v>
      </c>
      <c r="C112">
        <v>0</v>
      </c>
      <c r="D112">
        <v>0</v>
      </c>
      <c r="E112">
        <v>0</v>
      </c>
    </row>
    <row r="113" spans="1:5" x14ac:dyDescent="0.3">
      <c r="A113" t="s">
        <v>192</v>
      </c>
      <c r="B113">
        <v>2</v>
      </c>
      <c r="C113">
        <v>0</v>
      </c>
      <c r="D113">
        <v>0</v>
      </c>
      <c r="E113">
        <v>0</v>
      </c>
    </row>
    <row r="114" spans="1:5" x14ac:dyDescent="0.3">
      <c r="A114" t="s">
        <v>192</v>
      </c>
      <c r="B114">
        <v>3</v>
      </c>
      <c r="C114">
        <v>0</v>
      </c>
      <c r="D114">
        <v>0</v>
      </c>
      <c r="E114">
        <v>0</v>
      </c>
    </row>
    <row r="115" spans="1:5" x14ac:dyDescent="0.3">
      <c r="A115" t="s">
        <v>192</v>
      </c>
      <c r="B115">
        <v>4</v>
      </c>
      <c r="C115">
        <v>0</v>
      </c>
      <c r="D115">
        <v>0</v>
      </c>
      <c r="E115">
        <v>0</v>
      </c>
    </row>
    <row r="116" spans="1:5" x14ac:dyDescent="0.3">
      <c r="A116" t="s">
        <v>192</v>
      </c>
      <c r="B116">
        <v>5</v>
      </c>
      <c r="C116">
        <v>0</v>
      </c>
      <c r="D116">
        <v>0</v>
      </c>
      <c r="E116">
        <v>0</v>
      </c>
    </row>
    <row r="117" spans="1:5" x14ac:dyDescent="0.3">
      <c r="A117" t="s">
        <v>192</v>
      </c>
      <c r="B117">
        <v>6</v>
      </c>
      <c r="C117">
        <v>0</v>
      </c>
      <c r="D117">
        <v>0</v>
      </c>
      <c r="E117">
        <v>0</v>
      </c>
    </row>
    <row r="118" spans="1:5" x14ac:dyDescent="0.3">
      <c r="A118" t="s">
        <v>192</v>
      </c>
      <c r="B118">
        <v>7</v>
      </c>
      <c r="C118">
        <v>0</v>
      </c>
      <c r="D118">
        <v>0</v>
      </c>
      <c r="E118">
        <v>0</v>
      </c>
    </row>
    <row r="119" spans="1:5" x14ac:dyDescent="0.3">
      <c r="A119" t="s">
        <v>192</v>
      </c>
      <c r="B119">
        <v>8</v>
      </c>
      <c r="C119">
        <v>0</v>
      </c>
      <c r="D119">
        <v>0</v>
      </c>
      <c r="E119">
        <v>0</v>
      </c>
    </row>
    <row r="120" spans="1:5" x14ac:dyDescent="0.3">
      <c r="A120" t="s">
        <v>192</v>
      </c>
      <c r="B120">
        <v>9</v>
      </c>
      <c r="C120">
        <v>0</v>
      </c>
      <c r="D120">
        <v>0</v>
      </c>
      <c r="E120">
        <v>0</v>
      </c>
    </row>
    <row r="121" spans="1:5" x14ac:dyDescent="0.3">
      <c r="A121" t="s">
        <v>192</v>
      </c>
      <c r="B121">
        <v>10</v>
      </c>
      <c r="C121">
        <v>0</v>
      </c>
      <c r="D121">
        <v>0</v>
      </c>
      <c r="E121">
        <v>0</v>
      </c>
    </row>
    <row r="122" spans="1:5" x14ac:dyDescent="0.3">
      <c r="A122" t="s">
        <v>192</v>
      </c>
      <c r="B122">
        <v>11</v>
      </c>
      <c r="C122">
        <v>0</v>
      </c>
      <c r="D122">
        <v>0</v>
      </c>
      <c r="E122">
        <v>0</v>
      </c>
    </row>
    <row r="123" spans="1:5" x14ac:dyDescent="0.3">
      <c r="A123" t="s">
        <v>192</v>
      </c>
      <c r="B123">
        <v>12</v>
      </c>
      <c r="C123">
        <v>0</v>
      </c>
      <c r="D123">
        <v>0</v>
      </c>
      <c r="E123">
        <v>0</v>
      </c>
    </row>
    <row r="124" spans="1:5" x14ac:dyDescent="0.3">
      <c r="A124" t="s">
        <v>193</v>
      </c>
      <c r="B124">
        <v>1</v>
      </c>
      <c r="C124">
        <v>0</v>
      </c>
      <c r="D124">
        <v>0</v>
      </c>
      <c r="E124">
        <v>0</v>
      </c>
    </row>
    <row r="125" spans="1:5" x14ac:dyDescent="0.3">
      <c r="A125" t="s">
        <v>193</v>
      </c>
      <c r="B125">
        <v>2</v>
      </c>
      <c r="C125">
        <v>0</v>
      </c>
      <c r="D125">
        <v>0</v>
      </c>
      <c r="E125">
        <v>0</v>
      </c>
    </row>
    <row r="126" spans="1:5" x14ac:dyDescent="0.3">
      <c r="A126" t="s">
        <v>193</v>
      </c>
      <c r="B126">
        <v>3</v>
      </c>
      <c r="C126">
        <v>0</v>
      </c>
      <c r="D126">
        <v>0</v>
      </c>
      <c r="E126">
        <v>0</v>
      </c>
    </row>
    <row r="127" spans="1:5" x14ac:dyDescent="0.3">
      <c r="A127" t="s">
        <v>193</v>
      </c>
      <c r="B127">
        <v>4</v>
      </c>
      <c r="C127">
        <v>0</v>
      </c>
      <c r="D127">
        <v>0</v>
      </c>
      <c r="E127">
        <v>0</v>
      </c>
    </row>
    <row r="128" spans="1:5" x14ac:dyDescent="0.3">
      <c r="A128" t="s">
        <v>193</v>
      </c>
      <c r="B128">
        <v>5</v>
      </c>
      <c r="C128">
        <v>0</v>
      </c>
      <c r="D128">
        <v>0</v>
      </c>
      <c r="E128">
        <v>0</v>
      </c>
    </row>
    <row r="129" spans="1:5" x14ac:dyDescent="0.3">
      <c r="A129" t="s">
        <v>193</v>
      </c>
      <c r="B129">
        <v>6</v>
      </c>
      <c r="C129">
        <v>0</v>
      </c>
      <c r="D129">
        <v>0</v>
      </c>
      <c r="E129">
        <v>0</v>
      </c>
    </row>
    <row r="130" spans="1:5" x14ac:dyDescent="0.3">
      <c r="A130" t="s">
        <v>193</v>
      </c>
      <c r="B130">
        <v>7</v>
      </c>
      <c r="C130">
        <v>0</v>
      </c>
      <c r="D130">
        <v>0</v>
      </c>
      <c r="E130">
        <v>0</v>
      </c>
    </row>
    <row r="131" spans="1:5" x14ac:dyDescent="0.3">
      <c r="A131" t="s">
        <v>193</v>
      </c>
      <c r="B131">
        <v>8</v>
      </c>
      <c r="C131">
        <v>0</v>
      </c>
      <c r="D131">
        <v>0</v>
      </c>
      <c r="E131">
        <v>0</v>
      </c>
    </row>
    <row r="132" spans="1:5" x14ac:dyDescent="0.3">
      <c r="A132" t="s">
        <v>193</v>
      </c>
      <c r="B132">
        <v>9</v>
      </c>
      <c r="C132">
        <v>0</v>
      </c>
      <c r="D132">
        <v>0</v>
      </c>
      <c r="E132">
        <v>0</v>
      </c>
    </row>
    <row r="133" spans="1:5" x14ac:dyDescent="0.3">
      <c r="A133" t="s">
        <v>193</v>
      </c>
      <c r="B133">
        <v>10</v>
      </c>
      <c r="C133">
        <v>0</v>
      </c>
      <c r="D133">
        <v>0</v>
      </c>
      <c r="E133">
        <v>0</v>
      </c>
    </row>
    <row r="134" spans="1:5" x14ac:dyDescent="0.3">
      <c r="A134" t="s">
        <v>193</v>
      </c>
      <c r="B134">
        <v>11</v>
      </c>
      <c r="C134">
        <v>0</v>
      </c>
      <c r="D134">
        <v>0</v>
      </c>
      <c r="E134">
        <v>0</v>
      </c>
    </row>
    <row r="135" spans="1:5" x14ac:dyDescent="0.3">
      <c r="A135" t="s">
        <v>193</v>
      </c>
      <c r="B135">
        <v>12</v>
      </c>
      <c r="C135">
        <v>0</v>
      </c>
      <c r="D135">
        <v>0</v>
      </c>
      <c r="E135">
        <v>0</v>
      </c>
    </row>
    <row r="136" spans="1:5" x14ac:dyDescent="0.3">
      <c r="A136" t="s">
        <v>194</v>
      </c>
      <c r="B136">
        <v>1</v>
      </c>
      <c r="C136">
        <v>0</v>
      </c>
      <c r="D136">
        <v>0</v>
      </c>
      <c r="E136">
        <v>0</v>
      </c>
    </row>
    <row r="137" spans="1:5" x14ac:dyDescent="0.3">
      <c r="A137" t="s">
        <v>194</v>
      </c>
      <c r="B137">
        <v>2</v>
      </c>
      <c r="C137">
        <v>0</v>
      </c>
      <c r="D137">
        <v>0</v>
      </c>
      <c r="E137">
        <v>0</v>
      </c>
    </row>
    <row r="138" spans="1:5" x14ac:dyDescent="0.3">
      <c r="A138" t="s">
        <v>194</v>
      </c>
      <c r="B138">
        <v>3</v>
      </c>
      <c r="C138">
        <v>0</v>
      </c>
      <c r="D138">
        <v>0</v>
      </c>
      <c r="E138">
        <v>0</v>
      </c>
    </row>
    <row r="139" spans="1:5" x14ac:dyDescent="0.3">
      <c r="A139" t="s">
        <v>194</v>
      </c>
      <c r="B139">
        <v>4</v>
      </c>
      <c r="C139">
        <v>0</v>
      </c>
      <c r="D139">
        <v>0</v>
      </c>
      <c r="E139">
        <v>0</v>
      </c>
    </row>
    <row r="140" spans="1:5" x14ac:dyDescent="0.3">
      <c r="A140" t="s">
        <v>194</v>
      </c>
      <c r="B140">
        <v>5</v>
      </c>
      <c r="C140">
        <v>0</v>
      </c>
      <c r="D140">
        <v>0</v>
      </c>
      <c r="E140">
        <v>0</v>
      </c>
    </row>
    <row r="141" spans="1:5" x14ac:dyDescent="0.3">
      <c r="A141" t="s">
        <v>194</v>
      </c>
      <c r="B141">
        <v>6</v>
      </c>
      <c r="C141">
        <v>0</v>
      </c>
      <c r="D141">
        <v>0</v>
      </c>
      <c r="E141">
        <v>0</v>
      </c>
    </row>
    <row r="142" spans="1:5" x14ac:dyDescent="0.3">
      <c r="A142" t="s">
        <v>194</v>
      </c>
      <c r="B142">
        <v>7</v>
      </c>
      <c r="C142">
        <v>0</v>
      </c>
      <c r="D142">
        <v>0</v>
      </c>
      <c r="E142">
        <v>0</v>
      </c>
    </row>
    <row r="143" spans="1:5" x14ac:dyDescent="0.3">
      <c r="A143" t="s">
        <v>194</v>
      </c>
      <c r="B143">
        <v>8</v>
      </c>
      <c r="C143">
        <v>0</v>
      </c>
      <c r="D143">
        <v>0</v>
      </c>
      <c r="E143">
        <v>0</v>
      </c>
    </row>
    <row r="144" spans="1:5" x14ac:dyDescent="0.3">
      <c r="A144" t="s">
        <v>194</v>
      </c>
      <c r="B144">
        <v>9</v>
      </c>
      <c r="C144">
        <v>0</v>
      </c>
      <c r="D144">
        <v>0</v>
      </c>
      <c r="E144">
        <v>0</v>
      </c>
    </row>
    <row r="145" spans="1:5" x14ac:dyDescent="0.3">
      <c r="A145" t="s">
        <v>194</v>
      </c>
      <c r="B145">
        <v>10</v>
      </c>
      <c r="C145">
        <v>0</v>
      </c>
      <c r="D145">
        <v>0</v>
      </c>
      <c r="E145">
        <v>0</v>
      </c>
    </row>
    <row r="146" spans="1:5" x14ac:dyDescent="0.3">
      <c r="A146" t="s">
        <v>194</v>
      </c>
      <c r="B146">
        <v>11</v>
      </c>
      <c r="C146">
        <v>0</v>
      </c>
      <c r="D146">
        <v>0</v>
      </c>
      <c r="E146">
        <v>0</v>
      </c>
    </row>
    <row r="147" spans="1:5" x14ac:dyDescent="0.3">
      <c r="A147" t="s">
        <v>194</v>
      </c>
      <c r="B147">
        <v>12</v>
      </c>
      <c r="C147">
        <v>0</v>
      </c>
      <c r="D147">
        <v>0</v>
      </c>
      <c r="E147">
        <v>0</v>
      </c>
    </row>
    <row r="148" spans="1:5" x14ac:dyDescent="0.3">
      <c r="A148" t="s">
        <v>195</v>
      </c>
      <c r="B148">
        <v>1</v>
      </c>
      <c r="C148">
        <v>0</v>
      </c>
      <c r="D148">
        <v>0</v>
      </c>
      <c r="E148">
        <v>0</v>
      </c>
    </row>
    <row r="149" spans="1:5" x14ac:dyDescent="0.3">
      <c r="A149" t="s">
        <v>195</v>
      </c>
      <c r="B149">
        <v>2</v>
      </c>
      <c r="C149">
        <v>0</v>
      </c>
      <c r="D149">
        <v>0</v>
      </c>
      <c r="E149">
        <v>0</v>
      </c>
    </row>
    <row r="150" spans="1:5" x14ac:dyDescent="0.3">
      <c r="A150" t="s">
        <v>195</v>
      </c>
      <c r="B150">
        <v>3</v>
      </c>
      <c r="C150">
        <v>0</v>
      </c>
      <c r="D150">
        <v>0</v>
      </c>
      <c r="E150">
        <v>0</v>
      </c>
    </row>
    <row r="151" spans="1:5" x14ac:dyDescent="0.3">
      <c r="A151" t="s">
        <v>195</v>
      </c>
      <c r="B151">
        <v>4</v>
      </c>
      <c r="C151">
        <v>0</v>
      </c>
      <c r="D151">
        <v>0</v>
      </c>
      <c r="E151">
        <v>0</v>
      </c>
    </row>
    <row r="152" spans="1:5" x14ac:dyDescent="0.3">
      <c r="A152" t="s">
        <v>195</v>
      </c>
      <c r="B152">
        <v>5</v>
      </c>
      <c r="C152">
        <v>0</v>
      </c>
      <c r="D152">
        <v>0</v>
      </c>
      <c r="E152">
        <v>0</v>
      </c>
    </row>
    <row r="153" spans="1:5" x14ac:dyDescent="0.3">
      <c r="A153" t="s">
        <v>195</v>
      </c>
      <c r="B153">
        <v>6</v>
      </c>
      <c r="C153">
        <v>0</v>
      </c>
      <c r="D153">
        <v>0</v>
      </c>
      <c r="E153">
        <v>0</v>
      </c>
    </row>
    <row r="154" spans="1:5" x14ac:dyDescent="0.3">
      <c r="A154" t="s">
        <v>195</v>
      </c>
      <c r="B154">
        <v>7</v>
      </c>
      <c r="C154">
        <v>0</v>
      </c>
      <c r="D154">
        <v>0</v>
      </c>
      <c r="E154">
        <v>0</v>
      </c>
    </row>
    <row r="155" spans="1:5" x14ac:dyDescent="0.3">
      <c r="A155" t="s">
        <v>195</v>
      </c>
      <c r="B155">
        <v>8</v>
      </c>
      <c r="C155">
        <v>0</v>
      </c>
      <c r="D155">
        <v>0</v>
      </c>
      <c r="E155">
        <v>0</v>
      </c>
    </row>
    <row r="156" spans="1:5" x14ac:dyDescent="0.3">
      <c r="A156" t="s">
        <v>195</v>
      </c>
      <c r="B156">
        <v>9</v>
      </c>
      <c r="C156">
        <v>0</v>
      </c>
      <c r="D156">
        <v>0</v>
      </c>
      <c r="E156">
        <v>0</v>
      </c>
    </row>
    <row r="157" spans="1:5" x14ac:dyDescent="0.3">
      <c r="A157" t="s">
        <v>195</v>
      </c>
      <c r="B157">
        <v>10</v>
      </c>
      <c r="C157">
        <v>0</v>
      </c>
      <c r="D157">
        <v>0</v>
      </c>
      <c r="E157">
        <v>0</v>
      </c>
    </row>
    <row r="158" spans="1:5" x14ac:dyDescent="0.3">
      <c r="A158" t="s">
        <v>195</v>
      </c>
      <c r="B158">
        <v>11</v>
      </c>
      <c r="C158">
        <v>0</v>
      </c>
      <c r="D158">
        <v>0</v>
      </c>
      <c r="E158">
        <v>0</v>
      </c>
    </row>
    <row r="159" spans="1:5" x14ac:dyDescent="0.3">
      <c r="A159" t="s">
        <v>195</v>
      </c>
      <c r="B159">
        <v>12</v>
      </c>
      <c r="C159">
        <v>0</v>
      </c>
      <c r="D159">
        <v>0</v>
      </c>
      <c r="E159">
        <v>0</v>
      </c>
    </row>
    <row r="160" spans="1:5" x14ac:dyDescent="0.3">
      <c r="A160" t="s">
        <v>196</v>
      </c>
      <c r="B160">
        <v>1</v>
      </c>
      <c r="C160">
        <v>0</v>
      </c>
      <c r="D160">
        <v>0</v>
      </c>
      <c r="E160">
        <v>0</v>
      </c>
    </row>
    <row r="161" spans="1:5" x14ac:dyDescent="0.3">
      <c r="A161" t="s">
        <v>196</v>
      </c>
      <c r="B161">
        <v>2</v>
      </c>
      <c r="C161">
        <v>0</v>
      </c>
      <c r="D161">
        <v>0</v>
      </c>
      <c r="E161">
        <v>0</v>
      </c>
    </row>
    <row r="162" spans="1:5" x14ac:dyDescent="0.3">
      <c r="A162" t="s">
        <v>196</v>
      </c>
      <c r="B162">
        <v>3</v>
      </c>
      <c r="C162">
        <v>0</v>
      </c>
      <c r="D162">
        <v>0</v>
      </c>
      <c r="E162">
        <v>0</v>
      </c>
    </row>
    <row r="163" spans="1:5" x14ac:dyDescent="0.3">
      <c r="A163" t="s">
        <v>196</v>
      </c>
      <c r="B163">
        <v>4</v>
      </c>
      <c r="C163">
        <v>0</v>
      </c>
      <c r="D163">
        <v>0</v>
      </c>
      <c r="E163">
        <v>0</v>
      </c>
    </row>
    <row r="164" spans="1:5" x14ac:dyDescent="0.3">
      <c r="A164" t="s">
        <v>196</v>
      </c>
      <c r="B164">
        <v>5</v>
      </c>
      <c r="C164">
        <v>0</v>
      </c>
      <c r="D164">
        <v>0</v>
      </c>
      <c r="E164">
        <v>0</v>
      </c>
    </row>
    <row r="165" spans="1:5" x14ac:dyDescent="0.3">
      <c r="A165" t="s">
        <v>196</v>
      </c>
      <c r="B165">
        <v>6</v>
      </c>
      <c r="C165">
        <v>0</v>
      </c>
      <c r="D165">
        <v>0</v>
      </c>
      <c r="E165">
        <v>0</v>
      </c>
    </row>
    <row r="166" spans="1:5" x14ac:dyDescent="0.3">
      <c r="A166" t="s">
        <v>196</v>
      </c>
      <c r="B166">
        <v>7</v>
      </c>
      <c r="C166">
        <v>0</v>
      </c>
      <c r="D166">
        <v>0</v>
      </c>
      <c r="E166">
        <v>0</v>
      </c>
    </row>
    <row r="167" spans="1:5" x14ac:dyDescent="0.3">
      <c r="A167" t="s">
        <v>196</v>
      </c>
      <c r="B167">
        <v>8</v>
      </c>
      <c r="C167">
        <v>0</v>
      </c>
      <c r="D167">
        <v>0</v>
      </c>
      <c r="E167">
        <v>0</v>
      </c>
    </row>
    <row r="168" spans="1:5" x14ac:dyDescent="0.3">
      <c r="A168" t="s">
        <v>196</v>
      </c>
      <c r="B168">
        <v>9</v>
      </c>
      <c r="C168">
        <v>0</v>
      </c>
      <c r="D168">
        <v>0</v>
      </c>
      <c r="E168">
        <v>0</v>
      </c>
    </row>
    <row r="169" spans="1:5" x14ac:dyDescent="0.3">
      <c r="A169" t="s">
        <v>196</v>
      </c>
      <c r="B169">
        <v>10</v>
      </c>
      <c r="C169">
        <v>0</v>
      </c>
      <c r="D169">
        <v>0</v>
      </c>
      <c r="E169">
        <v>0</v>
      </c>
    </row>
    <row r="170" spans="1:5" x14ac:dyDescent="0.3">
      <c r="A170" t="s">
        <v>196</v>
      </c>
      <c r="B170">
        <v>11</v>
      </c>
      <c r="C170">
        <v>0</v>
      </c>
      <c r="D170">
        <v>0</v>
      </c>
      <c r="E170">
        <v>0</v>
      </c>
    </row>
    <row r="171" spans="1:5" x14ac:dyDescent="0.3">
      <c r="A171" t="s">
        <v>196</v>
      </c>
      <c r="B171">
        <v>12</v>
      </c>
      <c r="C171">
        <v>0</v>
      </c>
      <c r="D171">
        <v>0</v>
      </c>
      <c r="E171">
        <v>0</v>
      </c>
    </row>
    <row r="172" spans="1:5" x14ac:dyDescent="0.3">
      <c r="A172" t="s">
        <v>197</v>
      </c>
      <c r="B172">
        <v>1</v>
      </c>
      <c r="C172">
        <v>0</v>
      </c>
      <c r="D172">
        <v>0</v>
      </c>
      <c r="E172">
        <v>0</v>
      </c>
    </row>
    <row r="173" spans="1:5" x14ac:dyDescent="0.3">
      <c r="A173" t="s">
        <v>197</v>
      </c>
      <c r="B173">
        <v>2</v>
      </c>
      <c r="C173">
        <v>0</v>
      </c>
      <c r="D173">
        <v>0</v>
      </c>
      <c r="E173">
        <v>0</v>
      </c>
    </row>
    <row r="174" spans="1:5" x14ac:dyDescent="0.3">
      <c r="A174" t="s">
        <v>197</v>
      </c>
      <c r="B174">
        <v>3</v>
      </c>
      <c r="C174">
        <v>0</v>
      </c>
      <c r="D174">
        <v>0</v>
      </c>
      <c r="E174">
        <v>0</v>
      </c>
    </row>
    <row r="175" spans="1:5" x14ac:dyDescent="0.3">
      <c r="A175" t="s">
        <v>197</v>
      </c>
      <c r="B175">
        <v>4</v>
      </c>
      <c r="C175">
        <v>0</v>
      </c>
      <c r="D175">
        <v>0</v>
      </c>
      <c r="E175">
        <v>0</v>
      </c>
    </row>
    <row r="176" spans="1:5" x14ac:dyDescent="0.3">
      <c r="A176" t="s">
        <v>197</v>
      </c>
      <c r="B176">
        <v>5</v>
      </c>
      <c r="C176">
        <v>0</v>
      </c>
      <c r="D176">
        <v>0</v>
      </c>
      <c r="E176">
        <v>0</v>
      </c>
    </row>
    <row r="177" spans="1:5" x14ac:dyDescent="0.3">
      <c r="A177" t="s">
        <v>197</v>
      </c>
      <c r="B177">
        <v>6</v>
      </c>
      <c r="C177">
        <v>0</v>
      </c>
      <c r="D177">
        <v>0</v>
      </c>
      <c r="E177">
        <v>0</v>
      </c>
    </row>
    <row r="178" spans="1:5" x14ac:dyDescent="0.3">
      <c r="A178" t="s">
        <v>197</v>
      </c>
      <c r="B178">
        <v>7</v>
      </c>
      <c r="C178">
        <v>0</v>
      </c>
      <c r="D178">
        <v>0</v>
      </c>
      <c r="E178">
        <v>0</v>
      </c>
    </row>
    <row r="179" spans="1:5" x14ac:dyDescent="0.3">
      <c r="A179" t="s">
        <v>197</v>
      </c>
      <c r="B179">
        <v>8</v>
      </c>
      <c r="C179">
        <v>0</v>
      </c>
      <c r="D179">
        <v>0</v>
      </c>
      <c r="E179">
        <v>0</v>
      </c>
    </row>
    <row r="180" spans="1:5" x14ac:dyDescent="0.3">
      <c r="A180" t="s">
        <v>197</v>
      </c>
      <c r="B180">
        <v>9</v>
      </c>
      <c r="C180">
        <v>0</v>
      </c>
      <c r="D180">
        <v>0</v>
      </c>
      <c r="E180">
        <v>0</v>
      </c>
    </row>
    <row r="181" spans="1:5" x14ac:dyDescent="0.3">
      <c r="A181" t="s">
        <v>197</v>
      </c>
      <c r="B181">
        <v>10</v>
      </c>
      <c r="C181">
        <v>0</v>
      </c>
      <c r="D181">
        <v>0</v>
      </c>
      <c r="E181">
        <v>0</v>
      </c>
    </row>
    <row r="182" spans="1:5" x14ac:dyDescent="0.3">
      <c r="A182" t="s">
        <v>197</v>
      </c>
      <c r="B182">
        <v>11</v>
      </c>
      <c r="C182">
        <v>0</v>
      </c>
      <c r="D182">
        <v>0</v>
      </c>
      <c r="E182">
        <v>0</v>
      </c>
    </row>
    <row r="183" spans="1:5" x14ac:dyDescent="0.3">
      <c r="A183" t="s">
        <v>197</v>
      </c>
      <c r="B183">
        <v>12</v>
      </c>
      <c r="C183">
        <v>0</v>
      </c>
      <c r="D183">
        <v>0</v>
      </c>
      <c r="E183">
        <v>0</v>
      </c>
    </row>
    <row r="184" spans="1:5" x14ac:dyDescent="0.3">
      <c r="A184" t="s">
        <v>198</v>
      </c>
      <c r="B184">
        <v>1</v>
      </c>
      <c r="C184">
        <v>0</v>
      </c>
      <c r="D184">
        <v>0</v>
      </c>
      <c r="E184">
        <v>0</v>
      </c>
    </row>
    <row r="185" spans="1:5" x14ac:dyDescent="0.3">
      <c r="A185" t="s">
        <v>198</v>
      </c>
      <c r="B185">
        <v>2</v>
      </c>
      <c r="C185">
        <v>0</v>
      </c>
      <c r="D185">
        <v>0</v>
      </c>
      <c r="E185">
        <v>0</v>
      </c>
    </row>
    <row r="186" spans="1:5" x14ac:dyDescent="0.3">
      <c r="A186" t="s">
        <v>198</v>
      </c>
      <c r="B186">
        <v>3</v>
      </c>
      <c r="C186">
        <v>0</v>
      </c>
      <c r="D186">
        <v>0</v>
      </c>
      <c r="E186">
        <v>0</v>
      </c>
    </row>
    <row r="187" spans="1:5" x14ac:dyDescent="0.3">
      <c r="A187" t="s">
        <v>198</v>
      </c>
      <c r="B187">
        <v>4</v>
      </c>
      <c r="C187">
        <v>0</v>
      </c>
      <c r="D187">
        <v>0</v>
      </c>
      <c r="E187">
        <v>0</v>
      </c>
    </row>
    <row r="188" spans="1:5" x14ac:dyDescent="0.3">
      <c r="A188" t="s">
        <v>198</v>
      </c>
      <c r="B188">
        <v>5</v>
      </c>
      <c r="C188">
        <v>0</v>
      </c>
      <c r="D188">
        <v>0</v>
      </c>
      <c r="E188">
        <v>0</v>
      </c>
    </row>
    <row r="189" spans="1:5" x14ac:dyDescent="0.3">
      <c r="A189" t="s">
        <v>198</v>
      </c>
      <c r="B189">
        <v>6</v>
      </c>
      <c r="C189">
        <v>0</v>
      </c>
      <c r="D189">
        <v>0</v>
      </c>
      <c r="E189">
        <v>0</v>
      </c>
    </row>
    <row r="190" spans="1:5" x14ac:dyDescent="0.3">
      <c r="A190" t="s">
        <v>198</v>
      </c>
      <c r="B190">
        <v>7</v>
      </c>
      <c r="C190">
        <v>0</v>
      </c>
      <c r="D190">
        <v>0</v>
      </c>
      <c r="E190">
        <v>0</v>
      </c>
    </row>
    <row r="191" spans="1:5" x14ac:dyDescent="0.3">
      <c r="A191" t="s">
        <v>198</v>
      </c>
      <c r="B191">
        <v>8</v>
      </c>
      <c r="C191">
        <v>0</v>
      </c>
      <c r="D191">
        <v>0</v>
      </c>
      <c r="E191">
        <v>0</v>
      </c>
    </row>
    <row r="192" spans="1:5" x14ac:dyDescent="0.3">
      <c r="A192" t="s">
        <v>198</v>
      </c>
      <c r="B192">
        <v>9</v>
      </c>
      <c r="C192">
        <v>0</v>
      </c>
      <c r="D192">
        <v>0</v>
      </c>
      <c r="E192">
        <v>0</v>
      </c>
    </row>
    <row r="193" spans="1:5" x14ac:dyDescent="0.3">
      <c r="A193" t="s">
        <v>198</v>
      </c>
      <c r="B193">
        <v>10</v>
      </c>
      <c r="C193">
        <v>0</v>
      </c>
      <c r="D193">
        <v>0</v>
      </c>
      <c r="E193">
        <v>0</v>
      </c>
    </row>
    <row r="194" spans="1:5" x14ac:dyDescent="0.3">
      <c r="A194" t="s">
        <v>198</v>
      </c>
      <c r="B194">
        <v>11</v>
      </c>
      <c r="C194">
        <v>0</v>
      </c>
      <c r="D194">
        <v>0</v>
      </c>
      <c r="E194">
        <v>0</v>
      </c>
    </row>
    <row r="195" spans="1:5" x14ac:dyDescent="0.3">
      <c r="A195" t="s">
        <v>198</v>
      </c>
      <c r="B195">
        <v>12</v>
      </c>
      <c r="C195">
        <v>0</v>
      </c>
      <c r="D195">
        <v>0</v>
      </c>
      <c r="E195">
        <v>0</v>
      </c>
    </row>
    <row r="196" spans="1:5" x14ac:dyDescent="0.3">
      <c r="A196" t="s">
        <v>199</v>
      </c>
      <c r="B196">
        <v>1</v>
      </c>
      <c r="C196">
        <v>0</v>
      </c>
      <c r="D196">
        <v>0</v>
      </c>
      <c r="E196">
        <v>0</v>
      </c>
    </row>
    <row r="197" spans="1:5" x14ac:dyDescent="0.3">
      <c r="A197" t="s">
        <v>199</v>
      </c>
      <c r="B197">
        <v>2</v>
      </c>
      <c r="C197">
        <v>0</v>
      </c>
      <c r="D197">
        <v>0</v>
      </c>
      <c r="E197">
        <v>0</v>
      </c>
    </row>
    <row r="198" spans="1:5" x14ac:dyDescent="0.3">
      <c r="A198" t="s">
        <v>199</v>
      </c>
      <c r="B198">
        <v>3</v>
      </c>
      <c r="C198">
        <v>0</v>
      </c>
      <c r="D198">
        <v>0</v>
      </c>
      <c r="E198">
        <v>0</v>
      </c>
    </row>
    <row r="199" spans="1:5" x14ac:dyDescent="0.3">
      <c r="A199" t="s">
        <v>199</v>
      </c>
      <c r="B199">
        <v>4</v>
      </c>
      <c r="C199">
        <v>0</v>
      </c>
      <c r="D199">
        <v>0</v>
      </c>
      <c r="E199">
        <v>0</v>
      </c>
    </row>
    <row r="200" spans="1:5" x14ac:dyDescent="0.3">
      <c r="A200" t="s">
        <v>199</v>
      </c>
      <c r="B200">
        <v>5</v>
      </c>
      <c r="C200">
        <v>0</v>
      </c>
      <c r="D200">
        <v>0</v>
      </c>
      <c r="E200">
        <v>0</v>
      </c>
    </row>
    <row r="201" spans="1:5" x14ac:dyDescent="0.3">
      <c r="A201" t="s">
        <v>199</v>
      </c>
      <c r="B201">
        <v>6</v>
      </c>
      <c r="C201">
        <v>0</v>
      </c>
      <c r="D201">
        <v>0</v>
      </c>
      <c r="E201">
        <v>0</v>
      </c>
    </row>
    <row r="202" spans="1:5" x14ac:dyDescent="0.3">
      <c r="A202" t="s">
        <v>199</v>
      </c>
      <c r="B202">
        <v>7</v>
      </c>
      <c r="C202">
        <v>0</v>
      </c>
      <c r="D202">
        <v>0</v>
      </c>
      <c r="E202">
        <v>0</v>
      </c>
    </row>
    <row r="203" spans="1:5" x14ac:dyDescent="0.3">
      <c r="A203" t="s">
        <v>199</v>
      </c>
      <c r="B203">
        <v>8</v>
      </c>
      <c r="C203">
        <v>0</v>
      </c>
      <c r="D203">
        <v>0</v>
      </c>
      <c r="E203">
        <v>0</v>
      </c>
    </row>
    <row r="204" spans="1:5" x14ac:dyDescent="0.3">
      <c r="A204" t="s">
        <v>199</v>
      </c>
      <c r="B204">
        <v>9</v>
      </c>
      <c r="C204">
        <v>0</v>
      </c>
      <c r="D204">
        <v>0</v>
      </c>
      <c r="E204">
        <v>0</v>
      </c>
    </row>
    <row r="205" spans="1:5" x14ac:dyDescent="0.3">
      <c r="A205" t="s">
        <v>199</v>
      </c>
      <c r="B205">
        <v>10</v>
      </c>
      <c r="C205">
        <v>0</v>
      </c>
      <c r="D205">
        <v>0</v>
      </c>
      <c r="E205">
        <v>0</v>
      </c>
    </row>
    <row r="206" spans="1:5" x14ac:dyDescent="0.3">
      <c r="A206" t="s">
        <v>199</v>
      </c>
      <c r="B206">
        <v>11</v>
      </c>
      <c r="C206">
        <v>0</v>
      </c>
      <c r="D206">
        <v>0</v>
      </c>
      <c r="E206">
        <v>0</v>
      </c>
    </row>
    <row r="207" spans="1:5" x14ac:dyDescent="0.3">
      <c r="A207" t="s">
        <v>199</v>
      </c>
      <c r="B207">
        <v>12</v>
      </c>
      <c r="C207">
        <v>0</v>
      </c>
      <c r="D207">
        <v>0</v>
      </c>
      <c r="E207">
        <v>0</v>
      </c>
    </row>
    <row r="208" spans="1:5" x14ac:dyDescent="0.3">
      <c r="A208" t="s">
        <v>132</v>
      </c>
      <c r="B208">
        <v>1</v>
      </c>
      <c r="C208">
        <v>0</v>
      </c>
      <c r="D208">
        <v>0</v>
      </c>
      <c r="E208">
        <v>0</v>
      </c>
    </row>
    <row r="209" spans="1:5" x14ac:dyDescent="0.3">
      <c r="A209" t="s">
        <v>132</v>
      </c>
      <c r="B209">
        <v>2</v>
      </c>
      <c r="C209">
        <v>0</v>
      </c>
      <c r="D209">
        <v>0</v>
      </c>
      <c r="E209">
        <v>0</v>
      </c>
    </row>
    <row r="210" spans="1:5" x14ac:dyDescent="0.3">
      <c r="A210" t="s">
        <v>132</v>
      </c>
      <c r="B210">
        <v>3</v>
      </c>
      <c r="C210">
        <v>0</v>
      </c>
      <c r="D210">
        <v>0</v>
      </c>
      <c r="E210">
        <v>0</v>
      </c>
    </row>
    <row r="211" spans="1:5" x14ac:dyDescent="0.3">
      <c r="A211" t="s">
        <v>132</v>
      </c>
      <c r="B211">
        <v>4</v>
      </c>
      <c r="C211">
        <v>0</v>
      </c>
      <c r="D211">
        <v>0</v>
      </c>
      <c r="E211">
        <v>0</v>
      </c>
    </row>
    <row r="212" spans="1:5" x14ac:dyDescent="0.3">
      <c r="A212" t="s">
        <v>132</v>
      </c>
      <c r="B212">
        <v>5</v>
      </c>
      <c r="C212">
        <v>0</v>
      </c>
      <c r="D212">
        <v>0</v>
      </c>
      <c r="E212">
        <v>0</v>
      </c>
    </row>
    <row r="213" spans="1:5" x14ac:dyDescent="0.3">
      <c r="A213" t="s">
        <v>132</v>
      </c>
      <c r="B213">
        <v>6</v>
      </c>
      <c r="C213">
        <v>0</v>
      </c>
      <c r="D213">
        <v>0</v>
      </c>
      <c r="E213">
        <v>0</v>
      </c>
    </row>
    <row r="214" spans="1:5" x14ac:dyDescent="0.3">
      <c r="A214" t="s">
        <v>132</v>
      </c>
      <c r="B214">
        <v>7</v>
      </c>
      <c r="C214">
        <v>0</v>
      </c>
      <c r="D214">
        <v>0</v>
      </c>
      <c r="E214">
        <v>0</v>
      </c>
    </row>
    <row r="215" spans="1:5" x14ac:dyDescent="0.3">
      <c r="A215" t="s">
        <v>132</v>
      </c>
      <c r="B215">
        <v>8</v>
      </c>
      <c r="C215">
        <v>0</v>
      </c>
      <c r="D215">
        <v>0</v>
      </c>
      <c r="E215">
        <v>0</v>
      </c>
    </row>
    <row r="216" spans="1:5" x14ac:dyDescent="0.3">
      <c r="A216" t="s">
        <v>132</v>
      </c>
      <c r="B216">
        <v>9</v>
      </c>
      <c r="C216">
        <v>0</v>
      </c>
      <c r="D216">
        <v>0</v>
      </c>
      <c r="E216">
        <v>0</v>
      </c>
    </row>
    <row r="217" spans="1:5" x14ac:dyDescent="0.3">
      <c r="A217" t="s">
        <v>132</v>
      </c>
      <c r="B217">
        <v>10</v>
      </c>
      <c r="C217">
        <v>0</v>
      </c>
      <c r="D217">
        <v>0</v>
      </c>
      <c r="E217">
        <v>0</v>
      </c>
    </row>
    <row r="218" spans="1:5" x14ac:dyDescent="0.3">
      <c r="A218" t="s">
        <v>132</v>
      </c>
      <c r="B218">
        <v>11</v>
      </c>
      <c r="C218">
        <v>0</v>
      </c>
      <c r="D218">
        <v>0</v>
      </c>
      <c r="E218">
        <v>0</v>
      </c>
    </row>
    <row r="219" spans="1:5" x14ac:dyDescent="0.3">
      <c r="A219" t="s">
        <v>132</v>
      </c>
      <c r="B219">
        <v>12</v>
      </c>
      <c r="C219">
        <v>0</v>
      </c>
      <c r="D219">
        <v>0</v>
      </c>
      <c r="E219">
        <v>0</v>
      </c>
    </row>
    <row r="220" spans="1:5" x14ac:dyDescent="0.3">
      <c r="A220" t="s">
        <v>60</v>
      </c>
      <c r="B220">
        <v>1</v>
      </c>
      <c r="C220">
        <v>0</v>
      </c>
      <c r="D220">
        <v>0</v>
      </c>
      <c r="E220">
        <v>0</v>
      </c>
    </row>
    <row r="221" spans="1:5" x14ac:dyDescent="0.3">
      <c r="A221" t="s">
        <v>60</v>
      </c>
      <c r="B221">
        <v>2</v>
      </c>
      <c r="C221">
        <v>0</v>
      </c>
      <c r="D221">
        <v>0</v>
      </c>
      <c r="E221">
        <v>0</v>
      </c>
    </row>
    <row r="222" spans="1:5" x14ac:dyDescent="0.3">
      <c r="A222" t="s">
        <v>60</v>
      </c>
      <c r="B222">
        <v>3</v>
      </c>
      <c r="C222">
        <v>0</v>
      </c>
      <c r="D222">
        <v>0</v>
      </c>
      <c r="E222">
        <v>0</v>
      </c>
    </row>
    <row r="223" spans="1:5" x14ac:dyDescent="0.3">
      <c r="A223" t="s">
        <v>60</v>
      </c>
      <c r="B223">
        <v>4</v>
      </c>
      <c r="C223">
        <v>0</v>
      </c>
      <c r="D223">
        <v>0</v>
      </c>
      <c r="E223">
        <v>0</v>
      </c>
    </row>
    <row r="224" spans="1:5" x14ac:dyDescent="0.3">
      <c r="A224" t="s">
        <v>60</v>
      </c>
      <c r="B224">
        <v>5</v>
      </c>
      <c r="C224">
        <v>0</v>
      </c>
      <c r="D224">
        <v>0</v>
      </c>
      <c r="E224">
        <v>0</v>
      </c>
    </row>
    <row r="225" spans="1:5" x14ac:dyDescent="0.3">
      <c r="A225" t="s">
        <v>60</v>
      </c>
      <c r="B225">
        <v>6</v>
      </c>
      <c r="C225">
        <v>0</v>
      </c>
      <c r="D225">
        <v>0</v>
      </c>
      <c r="E225">
        <v>0</v>
      </c>
    </row>
    <row r="226" spans="1:5" x14ac:dyDescent="0.3">
      <c r="A226" t="s">
        <v>60</v>
      </c>
      <c r="B226">
        <v>7</v>
      </c>
      <c r="C226">
        <v>0</v>
      </c>
      <c r="D226">
        <v>0</v>
      </c>
      <c r="E226">
        <v>0</v>
      </c>
    </row>
    <row r="227" spans="1:5" x14ac:dyDescent="0.3">
      <c r="A227" t="s">
        <v>60</v>
      </c>
      <c r="B227">
        <v>8</v>
      </c>
      <c r="C227">
        <v>0</v>
      </c>
      <c r="D227">
        <v>0</v>
      </c>
      <c r="E227">
        <v>0</v>
      </c>
    </row>
    <row r="228" spans="1:5" x14ac:dyDescent="0.3">
      <c r="A228" t="s">
        <v>60</v>
      </c>
      <c r="B228">
        <v>9</v>
      </c>
      <c r="C228">
        <v>0</v>
      </c>
      <c r="D228">
        <v>0</v>
      </c>
      <c r="E228">
        <v>0</v>
      </c>
    </row>
    <row r="229" spans="1:5" x14ac:dyDescent="0.3">
      <c r="A229" t="s">
        <v>60</v>
      </c>
      <c r="B229">
        <v>10</v>
      </c>
      <c r="C229">
        <v>0</v>
      </c>
      <c r="D229">
        <v>0</v>
      </c>
      <c r="E229">
        <v>0</v>
      </c>
    </row>
    <row r="230" spans="1:5" x14ac:dyDescent="0.3">
      <c r="A230" t="s">
        <v>60</v>
      </c>
      <c r="B230">
        <v>11</v>
      </c>
      <c r="C230">
        <v>0</v>
      </c>
      <c r="D230">
        <v>0</v>
      </c>
      <c r="E230">
        <v>0</v>
      </c>
    </row>
    <row r="231" spans="1:5" x14ac:dyDescent="0.3">
      <c r="A231" t="s">
        <v>60</v>
      </c>
      <c r="B231">
        <v>12</v>
      </c>
      <c r="C231">
        <v>0</v>
      </c>
      <c r="D231">
        <v>0</v>
      </c>
      <c r="E231">
        <v>0</v>
      </c>
    </row>
    <row r="232" spans="1:5" x14ac:dyDescent="0.3">
      <c r="A232" t="s">
        <v>200</v>
      </c>
      <c r="B232">
        <v>1</v>
      </c>
      <c r="C232">
        <v>0</v>
      </c>
      <c r="D232">
        <v>0</v>
      </c>
      <c r="E232">
        <v>0</v>
      </c>
    </row>
    <row r="233" spans="1:5" x14ac:dyDescent="0.3">
      <c r="A233" t="s">
        <v>200</v>
      </c>
      <c r="B233">
        <v>2</v>
      </c>
      <c r="C233">
        <v>0</v>
      </c>
      <c r="D233">
        <v>0</v>
      </c>
      <c r="E233">
        <v>0</v>
      </c>
    </row>
    <row r="234" spans="1:5" x14ac:dyDescent="0.3">
      <c r="A234" t="s">
        <v>200</v>
      </c>
      <c r="B234">
        <v>3</v>
      </c>
      <c r="C234">
        <v>0</v>
      </c>
      <c r="D234">
        <v>0</v>
      </c>
      <c r="E234">
        <v>0</v>
      </c>
    </row>
    <row r="235" spans="1:5" x14ac:dyDescent="0.3">
      <c r="A235" t="s">
        <v>200</v>
      </c>
      <c r="B235">
        <v>4</v>
      </c>
      <c r="C235">
        <v>0</v>
      </c>
      <c r="D235">
        <v>0</v>
      </c>
      <c r="E235">
        <v>0</v>
      </c>
    </row>
    <row r="236" spans="1:5" x14ac:dyDescent="0.3">
      <c r="A236" t="s">
        <v>200</v>
      </c>
      <c r="B236">
        <v>5</v>
      </c>
      <c r="C236">
        <v>0</v>
      </c>
      <c r="D236">
        <v>0</v>
      </c>
      <c r="E236">
        <v>0</v>
      </c>
    </row>
    <row r="237" spans="1:5" x14ac:dyDescent="0.3">
      <c r="A237" t="s">
        <v>200</v>
      </c>
      <c r="B237">
        <v>6</v>
      </c>
      <c r="C237">
        <v>0</v>
      </c>
      <c r="D237">
        <v>0</v>
      </c>
      <c r="E237">
        <v>0</v>
      </c>
    </row>
    <row r="238" spans="1:5" x14ac:dyDescent="0.3">
      <c r="A238" t="s">
        <v>200</v>
      </c>
      <c r="B238">
        <v>7</v>
      </c>
      <c r="C238">
        <v>0</v>
      </c>
      <c r="D238">
        <v>0</v>
      </c>
      <c r="E238">
        <v>0</v>
      </c>
    </row>
    <row r="239" spans="1:5" x14ac:dyDescent="0.3">
      <c r="A239" t="s">
        <v>200</v>
      </c>
      <c r="B239">
        <v>8</v>
      </c>
      <c r="C239">
        <v>0</v>
      </c>
      <c r="D239">
        <v>0</v>
      </c>
      <c r="E239">
        <v>0</v>
      </c>
    </row>
    <row r="240" spans="1:5" x14ac:dyDescent="0.3">
      <c r="A240" t="s">
        <v>200</v>
      </c>
      <c r="B240">
        <v>9</v>
      </c>
      <c r="C240">
        <v>0</v>
      </c>
      <c r="D240">
        <v>0</v>
      </c>
      <c r="E240">
        <v>0</v>
      </c>
    </row>
    <row r="241" spans="1:5" x14ac:dyDescent="0.3">
      <c r="A241" t="s">
        <v>200</v>
      </c>
      <c r="B241">
        <v>10</v>
      </c>
      <c r="C241">
        <v>0</v>
      </c>
      <c r="D241">
        <v>0</v>
      </c>
      <c r="E241">
        <v>0</v>
      </c>
    </row>
    <row r="242" spans="1:5" x14ac:dyDescent="0.3">
      <c r="A242" t="s">
        <v>200</v>
      </c>
      <c r="B242">
        <v>11</v>
      </c>
      <c r="C242">
        <v>0</v>
      </c>
      <c r="D242">
        <v>0</v>
      </c>
      <c r="E242">
        <v>0</v>
      </c>
    </row>
    <row r="243" spans="1:5" x14ac:dyDescent="0.3">
      <c r="A243" t="s">
        <v>200</v>
      </c>
      <c r="B243">
        <v>12</v>
      </c>
      <c r="C243">
        <v>0</v>
      </c>
      <c r="D243">
        <v>0</v>
      </c>
      <c r="E243">
        <v>0</v>
      </c>
    </row>
    <row r="244" spans="1:5" x14ac:dyDescent="0.3">
      <c r="A244" t="s">
        <v>201</v>
      </c>
      <c r="B244">
        <v>1</v>
      </c>
      <c r="C244">
        <v>0</v>
      </c>
      <c r="D244">
        <v>0</v>
      </c>
      <c r="E244">
        <v>0</v>
      </c>
    </row>
    <row r="245" spans="1:5" x14ac:dyDescent="0.3">
      <c r="A245" t="s">
        <v>201</v>
      </c>
      <c r="B245">
        <v>2</v>
      </c>
      <c r="C245">
        <v>0</v>
      </c>
      <c r="D245">
        <v>0</v>
      </c>
      <c r="E245">
        <v>0</v>
      </c>
    </row>
    <row r="246" spans="1:5" x14ac:dyDescent="0.3">
      <c r="A246" t="s">
        <v>201</v>
      </c>
      <c r="B246">
        <v>3</v>
      </c>
      <c r="C246">
        <v>0</v>
      </c>
      <c r="D246">
        <v>0</v>
      </c>
      <c r="E246">
        <v>0</v>
      </c>
    </row>
    <row r="247" spans="1:5" x14ac:dyDescent="0.3">
      <c r="A247" t="s">
        <v>201</v>
      </c>
      <c r="B247">
        <v>4</v>
      </c>
      <c r="C247">
        <v>0</v>
      </c>
      <c r="D247">
        <v>0</v>
      </c>
      <c r="E247">
        <v>0</v>
      </c>
    </row>
    <row r="248" spans="1:5" x14ac:dyDescent="0.3">
      <c r="A248" t="s">
        <v>201</v>
      </c>
      <c r="B248">
        <v>5</v>
      </c>
      <c r="C248">
        <v>0</v>
      </c>
      <c r="D248">
        <v>0</v>
      </c>
      <c r="E248">
        <v>0</v>
      </c>
    </row>
    <row r="249" spans="1:5" x14ac:dyDescent="0.3">
      <c r="A249" t="s">
        <v>201</v>
      </c>
      <c r="B249">
        <v>6</v>
      </c>
      <c r="C249">
        <v>0</v>
      </c>
      <c r="D249">
        <v>0</v>
      </c>
      <c r="E249">
        <v>0</v>
      </c>
    </row>
    <row r="250" spans="1:5" x14ac:dyDescent="0.3">
      <c r="A250" t="s">
        <v>201</v>
      </c>
      <c r="B250">
        <v>7</v>
      </c>
      <c r="C250">
        <v>0</v>
      </c>
      <c r="D250">
        <v>0</v>
      </c>
      <c r="E250">
        <v>0</v>
      </c>
    </row>
    <row r="251" spans="1:5" x14ac:dyDescent="0.3">
      <c r="A251" t="s">
        <v>201</v>
      </c>
      <c r="B251">
        <v>8</v>
      </c>
      <c r="C251">
        <v>0</v>
      </c>
      <c r="D251">
        <v>0</v>
      </c>
      <c r="E251">
        <v>0</v>
      </c>
    </row>
    <row r="252" spans="1:5" x14ac:dyDescent="0.3">
      <c r="A252" t="s">
        <v>201</v>
      </c>
      <c r="B252">
        <v>9</v>
      </c>
      <c r="C252">
        <v>0</v>
      </c>
      <c r="D252">
        <v>0</v>
      </c>
      <c r="E252">
        <v>0</v>
      </c>
    </row>
    <row r="253" spans="1:5" x14ac:dyDescent="0.3">
      <c r="A253" t="s">
        <v>201</v>
      </c>
      <c r="B253">
        <v>10</v>
      </c>
      <c r="C253">
        <v>0</v>
      </c>
      <c r="D253">
        <v>0</v>
      </c>
      <c r="E253">
        <v>0</v>
      </c>
    </row>
    <row r="254" spans="1:5" x14ac:dyDescent="0.3">
      <c r="A254" t="s">
        <v>201</v>
      </c>
      <c r="B254">
        <v>11</v>
      </c>
      <c r="C254">
        <v>0</v>
      </c>
      <c r="D254">
        <v>0</v>
      </c>
      <c r="E254">
        <v>0</v>
      </c>
    </row>
    <row r="255" spans="1:5" x14ac:dyDescent="0.3">
      <c r="A255" t="s">
        <v>201</v>
      </c>
      <c r="B255">
        <v>12</v>
      </c>
      <c r="C255">
        <v>0</v>
      </c>
      <c r="D255">
        <v>0</v>
      </c>
      <c r="E255">
        <v>0</v>
      </c>
    </row>
    <row r="256" spans="1:5" x14ac:dyDescent="0.3">
      <c r="A256" t="s">
        <v>202</v>
      </c>
      <c r="B256">
        <v>1</v>
      </c>
      <c r="C256">
        <v>0</v>
      </c>
      <c r="D256">
        <v>0</v>
      </c>
      <c r="E256">
        <v>0</v>
      </c>
    </row>
    <row r="257" spans="1:5" x14ac:dyDescent="0.3">
      <c r="A257" t="s">
        <v>202</v>
      </c>
      <c r="B257">
        <v>2</v>
      </c>
      <c r="C257">
        <v>0</v>
      </c>
      <c r="D257">
        <v>0</v>
      </c>
      <c r="E257">
        <v>0</v>
      </c>
    </row>
    <row r="258" spans="1:5" x14ac:dyDescent="0.3">
      <c r="A258" t="s">
        <v>202</v>
      </c>
      <c r="B258">
        <v>3</v>
      </c>
      <c r="C258">
        <v>0</v>
      </c>
      <c r="D258">
        <v>0</v>
      </c>
      <c r="E258">
        <v>0</v>
      </c>
    </row>
    <row r="259" spans="1:5" x14ac:dyDescent="0.3">
      <c r="A259" t="s">
        <v>202</v>
      </c>
      <c r="B259">
        <v>4</v>
      </c>
      <c r="C259">
        <v>0</v>
      </c>
      <c r="D259">
        <v>0</v>
      </c>
      <c r="E259">
        <v>0</v>
      </c>
    </row>
    <row r="260" spans="1:5" x14ac:dyDescent="0.3">
      <c r="A260" t="s">
        <v>202</v>
      </c>
      <c r="B260">
        <v>5</v>
      </c>
      <c r="C260">
        <v>0</v>
      </c>
      <c r="D260">
        <v>0</v>
      </c>
      <c r="E260">
        <v>0</v>
      </c>
    </row>
    <row r="261" spans="1:5" x14ac:dyDescent="0.3">
      <c r="A261" t="s">
        <v>202</v>
      </c>
      <c r="B261">
        <v>6</v>
      </c>
      <c r="C261">
        <v>0</v>
      </c>
      <c r="D261">
        <v>0</v>
      </c>
      <c r="E261">
        <v>0</v>
      </c>
    </row>
    <row r="262" spans="1:5" x14ac:dyDescent="0.3">
      <c r="A262" t="s">
        <v>202</v>
      </c>
      <c r="B262">
        <v>7</v>
      </c>
      <c r="C262">
        <v>0</v>
      </c>
      <c r="D262">
        <v>0</v>
      </c>
      <c r="E262">
        <v>0</v>
      </c>
    </row>
    <row r="263" spans="1:5" x14ac:dyDescent="0.3">
      <c r="A263" t="s">
        <v>202</v>
      </c>
      <c r="B263">
        <v>8</v>
      </c>
      <c r="C263">
        <v>0</v>
      </c>
      <c r="D263">
        <v>0</v>
      </c>
      <c r="E263">
        <v>0</v>
      </c>
    </row>
    <row r="264" spans="1:5" x14ac:dyDescent="0.3">
      <c r="A264" t="s">
        <v>202</v>
      </c>
      <c r="B264">
        <v>9</v>
      </c>
      <c r="C264">
        <v>0</v>
      </c>
      <c r="D264">
        <v>0</v>
      </c>
      <c r="E264">
        <v>0</v>
      </c>
    </row>
    <row r="265" spans="1:5" x14ac:dyDescent="0.3">
      <c r="A265" t="s">
        <v>202</v>
      </c>
      <c r="B265">
        <v>10</v>
      </c>
      <c r="C265">
        <v>0</v>
      </c>
      <c r="D265">
        <v>0</v>
      </c>
      <c r="E265">
        <v>0</v>
      </c>
    </row>
    <row r="266" spans="1:5" x14ac:dyDescent="0.3">
      <c r="A266" t="s">
        <v>202</v>
      </c>
      <c r="B266">
        <v>11</v>
      </c>
      <c r="C266">
        <v>0</v>
      </c>
      <c r="D266">
        <v>0</v>
      </c>
      <c r="E266">
        <v>0</v>
      </c>
    </row>
    <row r="267" spans="1:5" x14ac:dyDescent="0.3">
      <c r="A267" t="s">
        <v>202</v>
      </c>
      <c r="B267">
        <v>12</v>
      </c>
      <c r="C267">
        <v>0</v>
      </c>
      <c r="D267">
        <v>0</v>
      </c>
      <c r="E267">
        <v>0</v>
      </c>
    </row>
    <row r="268" spans="1:5" x14ac:dyDescent="0.3">
      <c r="A268" t="s">
        <v>203</v>
      </c>
      <c r="B268">
        <v>1</v>
      </c>
      <c r="C268">
        <v>0</v>
      </c>
      <c r="D268">
        <v>0</v>
      </c>
      <c r="E268">
        <v>0</v>
      </c>
    </row>
    <row r="269" spans="1:5" x14ac:dyDescent="0.3">
      <c r="A269" t="s">
        <v>203</v>
      </c>
      <c r="B269">
        <v>2</v>
      </c>
      <c r="C269">
        <v>0</v>
      </c>
      <c r="D269">
        <v>0</v>
      </c>
      <c r="E269">
        <v>0</v>
      </c>
    </row>
    <row r="270" spans="1:5" x14ac:dyDescent="0.3">
      <c r="A270" t="s">
        <v>203</v>
      </c>
      <c r="B270">
        <v>3</v>
      </c>
      <c r="C270">
        <v>0</v>
      </c>
      <c r="D270">
        <v>0</v>
      </c>
      <c r="E270">
        <v>0</v>
      </c>
    </row>
    <row r="271" spans="1:5" x14ac:dyDescent="0.3">
      <c r="A271" t="s">
        <v>203</v>
      </c>
      <c r="B271">
        <v>4</v>
      </c>
      <c r="C271">
        <v>0</v>
      </c>
      <c r="D271">
        <v>0</v>
      </c>
      <c r="E271">
        <v>0</v>
      </c>
    </row>
    <row r="272" spans="1:5" x14ac:dyDescent="0.3">
      <c r="A272" t="s">
        <v>203</v>
      </c>
      <c r="B272">
        <v>5</v>
      </c>
      <c r="C272">
        <v>0</v>
      </c>
      <c r="D272">
        <v>0</v>
      </c>
      <c r="E272">
        <v>0</v>
      </c>
    </row>
    <row r="273" spans="1:5" x14ac:dyDescent="0.3">
      <c r="A273" t="s">
        <v>203</v>
      </c>
      <c r="B273">
        <v>6</v>
      </c>
      <c r="C273">
        <v>0</v>
      </c>
      <c r="D273">
        <v>0</v>
      </c>
      <c r="E273">
        <v>0</v>
      </c>
    </row>
    <row r="274" spans="1:5" x14ac:dyDescent="0.3">
      <c r="A274" t="s">
        <v>203</v>
      </c>
      <c r="B274">
        <v>7</v>
      </c>
      <c r="C274">
        <v>0</v>
      </c>
      <c r="D274">
        <v>0</v>
      </c>
      <c r="E274">
        <v>0</v>
      </c>
    </row>
    <row r="275" spans="1:5" x14ac:dyDescent="0.3">
      <c r="A275" t="s">
        <v>203</v>
      </c>
      <c r="B275">
        <v>8</v>
      </c>
      <c r="C275">
        <v>0</v>
      </c>
      <c r="D275">
        <v>0</v>
      </c>
      <c r="E275">
        <v>0</v>
      </c>
    </row>
    <row r="276" spans="1:5" x14ac:dyDescent="0.3">
      <c r="A276" t="s">
        <v>203</v>
      </c>
      <c r="B276">
        <v>9</v>
      </c>
      <c r="C276">
        <v>0</v>
      </c>
      <c r="D276">
        <v>0</v>
      </c>
      <c r="E276">
        <v>0</v>
      </c>
    </row>
    <row r="277" spans="1:5" x14ac:dyDescent="0.3">
      <c r="A277" t="s">
        <v>203</v>
      </c>
      <c r="B277">
        <v>10</v>
      </c>
      <c r="C277">
        <v>0</v>
      </c>
      <c r="D277">
        <v>0</v>
      </c>
      <c r="E277">
        <v>0</v>
      </c>
    </row>
    <row r="278" spans="1:5" x14ac:dyDescent="0.3">
      <c r="A278" t="s">
        <v>203</v>
      </c>
      <c r="B278">
        <v>11</v>
      </c>
      <c r="C278">
        <v>0</v>
      </c>
      <c r="D278">
        <v>0</v>
      </c>
      <c r="E278">
        <v>0</v>
      </c>
    </row>
    <row r="279" spans="1:5" x14ac:dyDescent="0.3">
      <c r="A279" t="s">
        <v>203</v>
      </c>
      <c r="B279">
        <v>12</v>
      </c>
      <c r="C279">
        <v>0</v>
      </c>
      <c r="D279">
        <v>0</v>
      </c>
      <c r="E279">
        <v>0</v>
      </c>
    </row>
    <row r="280" spans="1:5" x14ac:dyDescent="0.3">
      <c r="A280" t="s">
        <v>204</v>
      </c>
      <c r="B280">
        <v>1</v>
      </c>
      <c r="C280">
        <v>0</v>
      </c>
      <c r="D280">
        <v>0</v>
      </c>
      <c r="E280">
        <v>0</v>
      </c>
    </row>
    <row r="281" spans="1:5" x14ac:dyDescent="0.3">
      <c r="A281" t="s">
        <v>204</v>
      </c>
      <c r="B281">
        <v>2</v>
      </c>
      <c r="C281">
        <v>0</v>
      </c>
      <c r="D281">
        <v>0</v>
      </c>
      <c r="E281">
        <v>0</v>
      </c>
    </row>
    <row r="282" spans="1:5" x14ac:dyDescent="0.3">
      <c r="A282" t="s">
        <v>204</v>
      </c>
      <c r="B282">
        <v>3</v>
      </c>
      <c r="C282">
        <v>0</v>
      </c>
      <c r="D282">
        <v>0</v>
      </c>
      <c r="E282">
        <v>0</v>
      </c>
    </row>
    <row r="283" spans="1:5" x14ac:dyDescent="0.3">
      <c r="A283" t="s">
        <v>204</v>
      </c>
      <c r="B283">
        <v>4</v>
      </c>
      <c r="C283">
        <v>0</v>
      </c>
      <c r="D283">
        <v>0</v>
      </c>
      <c r="E283">
        <v>0</v>
      </c>
    </row>
    <row r="284" spans="1:5" x14ac:dyDescent="0.3">
      <c r="A284" t="s">
        <v>204</v>
      </c>
      <c r="B284">
        <v>5</v>
      </c>
      <c r="C284">
        <v>0</v>
      </c>
      <c r="D284">
        <v>0</v>
      </c>
      <c r="E284">
        <v>0</v>
      </c>
    </row>
    <row r="285" spans="1:5" x14ac:dyDescent="0.3">
      <c r="A285" t="s">
        <v>204</v>
      </c>
      <c r="B285">
        <v>6</v>
      </c>
      <c r="C285">
        <v>0</v>
      </c>
      <c r="D285">
        <v>0</v>
      </c>
      <c r="E285">
        <v>0</v>
      </c>
    </row>
    <row r="286" spans="1:5" x14ac:dyDescent="0.3">
      <c r="A286" t="s">
        <v>204</v>
      </c>
      <c r="B286">
        <v>7</v>
      </c>
      <c r="C286">
        <v>0</v>
      </c>
      <c r="D286">
        <v>0</v>
      </c>
      <c r="E286">
        <v>0</v>
      </c>
    </row>
    <row r="287" spans="1:5" x14ac:dyDescent="0.3">
      <c r="A287" t="s">
        <v>204</v>
      </c>
      <c r="B287">
        <v>8</v>
      </c>
      <c r="C287">
        <v>0</v>
      </c>
      <c r="D287">
        <v>0</v>
      </c>
      <c r="E287">
        <v>0</v>
      </c>
    </row>
    <row r="288" spans="1:5" x14ac:dyDescent="0.3">
      <c r="A288" t="s">
        <v>204</v>
      </c>
      <c r="B288">
        <v>9</v>
      </c>
      <c r="C288">
        <v>0</v>
      </c>
      <c r="D288">
        <v>0</v>
      </c>
      <c r="E288">
        <v>0</v>
      </c>
    </row>
    <row r="289" spans="1:5" x14ac:dyDescent="0.3">
      <c r="A289" t="s">
        <v>204</v>
      </c>
      <c r="B289">
        <v>10</v>
      </c>
      <c r="C289">
        <v>0</v>
      </c>
      <c r="D289">
        <v>0</v>
      </c>
      <c r="E289">
        <v>0</v>
      </c>
    </row>
    <row r="290" spans="1:5" x14ac:dyDescent="0.3">
      <c r="A290" t="s">
        <v>204</v>
      </c>
      <c r="B290">
        <v>11</v>
      </c>
      <c r="C290">
        <v>0</v>
      </c>
      <c r="D290">
        <v>0</v>
      </c>
      <c r="E290">
        <v>0</v>
      </c>
    </row>
    <row r="291" spans="1:5" x14ac:dyDescent="0.3">
      <c r="A291" t="s">
        <v>204</v>
      </c>
      <c r="B291">
        <v>12</v>
      </c>
      <c r="C291">
        <v>0</v>
      </c>
      <c r="D291">
        <v>0</v>
      </c>
      <c r="E291">
        <v>0</v>
      </c>
    </row>
    <row r="292" spans="1:5" x14ac:dyDescent="0.3">
      <c r="A292" t="s">
        <v>152</v>
      </c>
      <c r="B292">
        <v>1</v>
      </c>
      <c r="C292">
        <v>0</v>
      </c>
      <c r="D292">
        <v>0</v>
      </c>
      <c r="E292">
        <v>0</v>
      </c>
    </row>
    <row r="293" spans="1:5" x14ac:dyDescent="0.3">
      <c r="A293" t="s">
        <v>152</v>
      </c>
      <c r="B293">
        <v>2</v>
      </c>
      <c r="C293">
        <v>0</v>
      </c>
      <c r="D293">
        <v>0</v>
      </c>
      <c r="E293">
        <v>0</v>
      </c>
    </row>
    <row r="294" spans="1:5" x14ac:dyDescent="0.3">
      <c r="A294" t="s">
        <v>152</v>
      </c>
      <c r="B294">
        <v>3</v>
      </c>
      <c r="C294">
        <v>0</v>
      </c>
      <c r="D294">
        <v>0</v>
      </c>
      <c r="E294">
        <v>0</v>
      </c>
    </row>
    <row r="295" spans="1:5" x14ac:dyDescent="0.3">
      <c r="A295" t="s">
        <v>152</v>
      </c>
      <c r="B295">
        <v>4</v>
      </c>
      <c r="C295">
        <v>0</v>
      </c>
      <c r="D295">
        <v>0</v>
      </c>
      <c r="E295">
        <v>0</v>
      </c>
    </row>
    <row r="296" spans="1:5" x14ac:dyDescent="0.3">
      <c r="A296" t="s">
        <v>152</v>
      </c>
      <c r="B296">
        <v>5</v>
      </c>
      <c r="C296">
        <v>0</v>
      </c>
      <c r="D296">
        <v>0</v>
      </c>
      <c r="E296">
        <v>0</v>
      </c>
    </row>
    <row r="297" spans="1:5" x14ac:dyDescent="0.3">
      <c r="A297" t="s">
        <v>152</v>
      </c>
      <c r="B297">
        <v>6</v>
      </c>
      <c r="C297">
        <v>0</v>
      </c>
      <c r="D297">
        <v>0</v>
      </c>
      <c r="E297">
        <v>0</v>
      </c>
    </row>
    <row r="298" spans="1:5" x14ac:dyDescent="0.3">
      <c r="A298" t="s">
        <v>152</v>
      </c>
      <c r="B298">
        <v>7</v>
      </c>
      <c r="C298">
        <v>0</v>
      </c>
      <c r="D298">
        <v>0</v>
      </c>
      <c r="E298">
        <v>0</v>
      </c>
    </row>
    <row r="299" spans="1:5" x14ac:dyDescent="0.3">
      <c r="A299" t="s">
        <v>152</v>
      </c>
      <c r="B299">
        <v>8</v>
      </c>
      <c r="C299">
        <v>0</v>
      </c>
      <c r="D299">
        <v>0</v>
      </c>
      <c r="E299">
        <v>0</v>
      </c>
    </row>
    <row r="300" spans="1:5" x14ac:dyDescent="0.3">
      <c r="A300" t="s">
        <v>152</v>
      </c>
      <c r="B300">
        <v>9</v>
      </c>
      <c r="C300">
        <v>0</v>
      </c>
      <c r="D300">
        <v>0</v>
      </c>
      <c r="E300">
        <v>0</v>
      </c>
    </row>
    <row r="301" spans="1:5" x14ac:dyDescent="0.3">
      <c r="A301" t="s">
        <v>152</v>
      </c>
      <c r="B301">
        <v>10</v>
      </c>
      <c r="C301">
        <v>0</v>
      </c>
      <c r="D301">
        <v>0</v>
      </c>
      <c r="E301">
        <v>0</v>
      </c>
    </row>
    <row r="302" spans="1:5" x14ac:dyDescent="0.3">
      <c r="A302" t="s">
        <v>152</v>
      </c>
      <c r="B302">
        <v>11</v>
      </c>
      <c r="C302">
        <v>0</v>
      </c>
      <c r="D302">
        <v>0</v>
      </c>
      <c r="E302">
        <v>0</v>
      </c>
    </row>
    <row r="303" spans="1:5" x14ac:dyDescent="0.3">
      <c r="A303" t="s">
        <v>152</v>
      </c>
      <c r="B303">
        <v>12</v>
      </c>
      <c r="C303">
        <v>0</v>
      </c>
      <c r="D303">
        <v>0</v>
      </c>
      <c r="E303">
        <v>0</v>
      </c>
    </row>
    <row r="304" spans="1:5" x14ac:dyDescent="0.3">
      <c r="A304" t="s">
        <v>153</v>
      </c>
      <c r="B304">
        <v>1</v>
      </c>
      <c r="C304">
        <v>0</v>
      </c>
      <c r="D304">
        <v>0</v>
      </c>
      <c r="E304">
        <v>0</v>
      </c>
    </row>
    <row r="305" spans="1:5" x14ac:dyDescent="0.3">
      <c r="A305" t="s">
        <v>153</v>
      </c>
      <c r="B305">
        <v>2</v>
      </c>
      <c r="C305">
        <v>0</v>
      </c>
      <c r="D305">
        <v>0</v>
      </c>
      <c r="E305">
        <v>0</v>
      </c>
    </row>
    <row r="306" spans="1:5" x14ac:dyDescent="0.3">
      <c r="A306" t="s">
        <v>153</v>
      </c>
      <c r="B306">
        <v>3</v>
      </c>
      <c r="C306">
        <v>0</v>
      </c>
      <c r="D306">
        <v>0</v>
      </c>
      <c r="E306">
        <v>0</v>
      </c>
    </row>
    <row r="307" spans="1:5" x14ac:dyDescent="0.3">
      <c r="A307" t="s">
        <v>153</v>
      </c>
      <c r="B307">
        <v>4</v>
      </c>
      <c r="C307">
        <v>0</v>
      </c>
      <c r="D307">
        <v>0</v>
      </c>
      <c r="E307">
        <v>0</v>
      </c>
    </row>
    <row r="308" spans="1:5" x14ac:dyDescent="0.3">
      <c r="A308" t="s">
        <v>153</v>
      </c>
      <c r="B308">
        <v>5</v>
      </c>
      <c r="C308">
        <v>0</v>
      </c>
      <c r="D308">
        <v>0</v>
      </c>
      <c r="E308">
        <v>0</v>
      </c>
    </row>
    <row r="309" spans="1:5" x14ac:dyDescent="0.3">
      <c r="A309" t="s">
        <v>153</v>
      </c>
      <c r="B309">
        <v>6</v>
      </c>
      <c r="C309">
        <v>0</v>
      </c>
      <c r="D309">
        <v>0</v>
      </c>
      <c r="E309">
        <v>0</v>
      </c>
    </row>
    <row r="310" spans="1:5" x14ac:dyDescent="0.3">
      <c r="A310" t="s">
        <v>153</v>
      </c>
      <c r="B310">
        <v>7</v>
      </c>
      <c r="C310">
        <v>0</v>
      </c>
      <c r="D310">
        <v>0</v>
      </c>
      <c r="E310">
        <v>0</v>
      </c>
    </row>
    <row r="311" spans="1:5" x14ac:dyDescent="0.3">
      <c r="A311" t="s">
        <v>153</v>
      </c>
      <c r="B311">
        <v>8</v>
      </c>
      <c r="C311">
        <v>0</v>
      </c>
      <c r="D311">
        <v>0</v>
      </c>
      <c r="E311">
        <v>0</v>
      </c>
    </row>
    <row r="312" spans="1:5" x14ac:dyDescent="0.3">
      <c r="A312" t="s">
        <v>153</v>
      </c>
      <c r="B312">
        <v>9</v>
      </c>
      <c r="C312">
        <v>0</v>
      </c>
      <c r="D312">
        <v>0</v>
      </c>
      <c r="E312">
        <v>0</v>
      </c>
    </row>
    <row r="313" spans="1:5" x14ac:dyDescent="0.3">
      <c r="A313" t="s">
        <v>153</v>
      </c>
      <c r="B313">
        <v>10</v>
      </c>
      <c r="C313">
        <v>0</v>
      </c>
      <c r="D313">
        <v>0</v>
      </c>
      <c r="E313">
        <v>0</v>
      </c>
    </row>
    <row r="314" spans="1:5" x14ac:dyDescent="0.3">
      <c r="A314" t="s">
        <v>153</v>
      </c>
      <c r="B314">
        <v>11</v>
      </c>
      <c r="C314">
        <v>0</v>
      </c>
      <c r="D314">
        <v>0</v>
      </c>
      <c r="E314">
        <v>0</v>
      </c>
    </row>
    <row r="315" spans="1:5" x14ac:dyDescent="0.3">
      <c r="A315" t="s">
        <v>153</v>
      </c>
      <c r="B315">
        <v>12</v>
      </c>
      <c r="C315">
        <v>0</v>
      </c>
      <c r="D315">
        <v>0</v>
      </c>
      <c r="E315">
        <v>0</v>
      </c>
    </row>
    <row r="316" spans="1:5" x14ac:dyDescent="0.3">
      <c r="A316" t="s">
        <v>205</v>
      </c>
      <c r="B316">
        <v>1</v>
      </c>
      <c r="C316">
        <v>0</v>
      </c>
      <c r="D316">
        <v>0</v>
      </c>
      <c r="E316">
        <v>0</v>
      </c>
    </row>
    <row r="317" spans="1:5" x14ac:dyDescent="0.3">
      <c r="A317" t="s">
        <v>205</v>
      </c>
      <c r="B317">
        <v>2</v>
      </c>
      <c r="C317">
        <v>0</v>
      </c>
      <c r="D317">
        <v>0</v>
      </c>
      <c r="E317">
        <v>0</v>
      </c>
    </row>
    <row r="318" spans="1:5" x14ac:dyDescent="0.3">
      <c r="A318" t="s">
        <v>205</v>
      </c>
      <c r="B318">
        <v>3</v>
      </c>
      <c r="C318">
        <v>0</v>
      </c>
      <c r="D318">
        <v>0</v>
      </c>
      <c r="E318">
        <v>0</v>
      </c>
    </row>
    <row r="319" spans="1:5" x14ac:dyDescent="0.3">
      <c r="A319" t="s">
        <v>205</v>
      </c>
      <c r="B319">
        <v>4</v>
      </c>
      <c r="C319">
        <v>0</v>
      </c>
      <c r="D319">
        <v>0</v>
      </c>
      <c r="E319">
        <v>0</v>
      </c>
    </row>
    <row r="320" spans="1:5" x14ac:dyDescent="0.3">
      <c r="A320" t="s">
        <v>205</v>
      </c>
      <c r="B320">
        <v>5</v>
      </c>
      <c r="C320">
        <v>0</v>
      </c>
      <c r="D320">
        <v>0</v>
      </c>
      <c r="E320">
        <v>0</v>
      </c>
    </row>
    <row r="321" spans="1:5" x14ac:dyDescent="0.3">
      <c r="A321" t="s">
        <v>205</v>
      </c>
      <c r="B321">
        <v>6</v>
      </c>
      <c r="C321">
        <v>0</v>
      </c>
      <c r="D321">
        <v>0</v>
      </c>
      <c r="E321">
        <v>0</v>
      </c>
    </row>
    <row r="322" spans="1:5" x14ac:dyDescent="0.3">
      <c r="A322" t="s">
        <v>205</v>
      </c>
      <c r="B322">
        <v>7</v>
      </c>
      <c r="C322">
        <v>0</v>
      </c>
      <c r="D322">
        <v>0</v>
      </c>
      <c r="E322">
        <v>0</v>
      </c>
    </row>
    <row r="323" spans="1:5" x14ac:dyDescent="0.3">
      <c r="A323" t="s">
        <v>205</v>
      </c>
      <c r="B323">
        <v>8</v>
      </c>
      <c r="C323">
        <v>0</v>
      </c>
      <c r="D323">
        <v>0</v>
      </c>
      <c r="E323">
        <v>0</v>
      </c>
    </row>
    <row r="324" spans="1:5" x14ac:dyDescent="0.3">
      <c r="A324" t="s">
        <v>205</v>
      </c>
      <c r="B324">
        <v>9</v>
      </c>
      <c r="C324">
        <v>0</v>
      </c>
      <c r="D324">
        <v>0</v>
      </c>
      <c r="E324">
        <v>0</v>
      </c>
    </row>
    <row r="325" spans="1:5" x14ac:dyDescent="0.3">
      <c r="A325" t="s">
        <v>205</v>
      </c>
      <c r="B325">
        <v>10</v>
      </c>
      <c r="C325">
        <v>0</v>
      </c>
      <c r="D325">
        <v>0</v>
      </c>
      <c r="E325">
        <v>0</v>
      </c>
    </row>
    <row r="326" spans="1:5" x14ac:dyDescent="0.3">
      <c r="A326" t="s">
        <v>205</v>
      </c>
      <c r="B326">
        <v>11</v>
      </c>
      <c r="C326">
        <v>0</v>
      </c>
      <c r="D326">
        <v>0</v>
      </c>
      <c r="E326">
        <v>0</v>
      </c>
    </row>
    <row r="327" spans="1:5" x14ac:dyDescent="0.3">
      <c r="A327" t="s">
        <v>205</v>
      </c>
      <c r="B327">
        <v>12</v>
      </c>
      <c r="C327">
        <v>0</v>
      </c>
      <c r="D327">
        <v>0</v>
      </c>
      <c r="E327">
        <v>0</v>
      </c>
    </row>
    <row r="328" spans="1:5" x14ac:dyDescent="0.3">
      <c r="A328" t="s">
        <v>57</v>
      </c>
      <c r="B328">
        <v>1</v>
      </c>
      <c r="C328">
        <v>0</v>
      </c>
      <c r="D328">
        <v>0</v>
      </c>
      <c r="E328">
        <v>0</v>
      </c>
    </row>
    <row r="329" spans="1:5" x14ac:dyDescent="0.3">
      <c r="A329" t="s">
        <v>57</v>
      </c>
      <c r="B329">
        <v>2</v>
      </c>
      <c r="C329">
        <v>0</v>
      </c>
      <c r="D329">
        <v>0</v>
      </c>
      <c r="E329">
        <v>0</v>
      </c>
    </row>
    <row r="330" spans="1:5" x14ac:dyDescent="0.3">
      <c r="A330" t="s">
        <v>57</v>
      </c>
      <c r="B330">
        <v>3</v>
      </c>
      <c r="C330">
        <v>0</v>
      </c>
      <c r="D330">
        <v>0</v>
      </c>
      <c r="E330">
        <v>0</v>
      </c>
    </row>
    <row r="331" spans="1:5" x14ac:dyDescent="0.3">
      <c r="A331" t="s">
        <v>57</v>
      </c>
      <c r="B331">
        <v>4</v>
      </c>
      <c r="C331">
        <v>0</v>
      </c>
      <c r="D331">
        <v>0</v>
      </c>
      <c r="E331">
        <v>0</v>
      </c>
    </row>
    <row r="332" spans="1:5" x14ac:dyDescent="0.3">
      <c r="A332" t="s">
        <v>57</v>
      </c>
      <c r="B332">
        <v>5</v>
      </c>
      <c r="C332">
        <v>0</v>
      </c>
      <c r="D332">
        <v>0</v>
      </c>
      <c r="E332">
        <v>0</v>
      </c>
    </row>
    <row r="333" spans="1:5" x14ac:dyDescent="0.3">
      <c r="A333" t="s">
        <v>57</v>
      </c>
      <c r="B333">
        <v>6</v>
      </c>
      <c r="C333">
        <v>0</v>
      </c>
      <c r="D333">
        <v>0</v>
      </c>
      <c r="E333">
        <v>0</v>
      </c>
    </row>
    <row r="334" spans="1:5" x14ac:dyDescent="0.3">
      <c r="A334" t="s">
        <v>57</v>
      </c>
      <c r="B334">
        <v>7</v>
      </c>
      <c r="C334">
        <v>0</v>
      </c>
      <c r="D334">
        <v>0</v>
      </c>
      <c r="E334">
        <v>0</v>
      </c>
    </row>
    <row r="335" spans="1:5" x14ac:dyDescent="0.3">
      <c r="A335" t="s">
        <v>57</v>
      </c>
      <c r="B335">
        <v>8</v>
      </c>
      <c r="C335">
        <v>0</v>
      </c>
      <c r="D335">
        <v>0</v>
      </c>
      <c r="E335">
        <v>0</v>
      </c>
    </row>
    <row r="336" spans="1:5" x14ac:dyDescent="0.3">
      <c r="A336" t="s">
        <v>57</v>
      </c>
      <c r="B336">
        <v>9</v>
      </c>
      <c r="C336">
        <v>0</v>
      </c>
      <c r="D336">
        <v>0</v>
      </c>
      <c r="E336">
        <v>0</v>
      </c>
    </row>
    <row r="337" spans="1:5" x14ac:dyDescent="0.3">
      <c r="A337" t="s">
        <v>57</v>
      </c>
      <c r="B337">
        <v>10</v>
      </c>
      <c r="C337">
        <v>0</v>
      </c>
      <c r="D337">
        <v>0</v>
      </c>
      <c r="E337">
        <v>0</v>
      </c>
    </row>
    <row r="338" spans="1:5" x14ac:dyDescent="0.3">
      <c r="A338" t="s">
        <v>57</v>
      </c>
      <c r="B338">
        <v>11</v>
      </c>
      <c r="C338">
        <v>0</v>
      </c>
      <c r="D338">
        <v>0</v>
      </c>
      <c r="E338">
        <v>0</v>
      </c>
    </row>
    <row r="339" spans="1:5" x14ac:dyDescent="0.3">
      <c r="A339" t="s">
        <v>57</v>
      </c>
      <c r="B339">
        <v>12</v>
      </c>
      <c r="C339">
        <v>0</v>
      </c>
      <c r="D339">
        <v>0</v>
      </c>
      <c r="E339">
        <v>0</v>
      </c>
    </row>
    <row r="340" spans="1:5" x14ac:dyDescent="0.3">
      <c r="A340" t="s">
        <v>206</v>
      </c>
      <c r="B340">
        <v>1</v>
      </c>
      <c r="C340">
        <v>0</v>
      </c>
      <c r="D340">
        <v>0</v>
      </c>
      <c r="E340">
        <v>0</v>
      </c>
    </row>
    <row r="341" spans="1:5" x14ac:dyDescent="0.3">
      <c r="A341" t="s">
        <v>206</v>
      </c>
      <c r="B341">
        <v>2</v>
      </c>
      <c r="C341">
        <v>0</v>
      </c>
      <c r="D341">
        <v>0</v>
      </c>
      <c r="E341">
        <v>0</v>
      </c>
    </row>
    <row r="342" spans="1:5" x14ac:dyDescent="0.3">
      <c r="A342" t="s">
        <v>206</v>
      </c>
      <c r="B342">
        <v>3</v>
      </c>
      <c r="C342">
        <v>0</v>
      </c>
      <c r="D342">
        <v>0</v>
      </c>
      <c r="E342">
        <v>0</v>
      </c>
    </row>
    <row r="343" spans="1:5" x14ac:dyDescent="0.3">
      <c r="A343" t="s">
        <v>206</v>
      </c>
      <c r="B343">
        <v>4</v>
      </c>
      <c r="C343">
        <v>0</v>
      </c>
      <c r="D343">
        <v>0</v>
      </c>
      <c r="E343">
        <v>0</v>
      </c>
    </row>
    <row r="344" spans="1:5" x14ac:dyDescent="0.3">
      <c r="A344" t="s">
        <v>206</v>
      </c>
      <c r="B344">
        <v>5</v>
      </c>
      <c r="C344">
        <v>0</v>
      </c>
      <c r="D344">
        <v>0</v>
      </c>
      <c r="E344">
        <v>0</v>
      </c>
    </row>
    <row r="345" spans="1:5" x14ac:dyDescent="0.3">
      <c r="A345" t="s">
        <v>206</v>
      </c>
      <c r="B345">
        <v>6</v>
      </c>
      <c r="C345">
        <v>0</v>
      </c>
      <c r="D345">
        <v>0</v>
      </c>
      <c r="E345">
        <v>0</v>
      </c>
    </row>
    <row r="346" spans="1:5" x14ac:dyDescent="0.3">
      <c r="A346" t="s">
        <v>206</v>
      </c>
      <c r="B346">
        <v>7</v>
      </c>
      <c r="C346">
        <v>0</v>
      </c>
      <c r="D346">
        <v>0</v>
      </c>
      <c r="E346">
        <v>0</v>
      </c>
    </row>
    <row r="347" spans="1:5" x14ac:dyDescent="0.3">
      <c r="A347" t="s">
        <v>206</v>
      </c>
      <c r="B347">
        <v>8</v>
      </c>
      <c r="C347">
        <v>0</v>
      </c>
      <c r="D347">
        <v>0</v>
      </c>
      <c r="E347">
        <v>0</v>
      </c>
    </row>
    <row r="348" spans="1:5" x14ac:dyDescent="0.3">
      <c r="A348" t="s">
        <v>206</v>
      </c>
      <c r="B348">
        <v>9</v>
      </c>
      <c r="C348">
        <v>0</v>
      </c>
      <c r="D348">
        <v>0</v>
      </c>
      <c r="E348">
        <v>0</v>
      </c>
    </row>
    <row r="349" spans="1:5" x14ac:dyDescent="0.3">
      <c r="A349" t="s">
        <v>206</v>
      </c>
      <c r="B349">
        <v>10</v>
      </c>
      <c r="C349">
        <v>0</v>
      </c>
      <c r="D349">
        <v>0</v>
      </c>
      <c r="E349">
        <v>0</v>
      </c>
    </row>
    <row r="350" spans="1:5" x14ac:dyDescent="0.3">
      <c r="A350" t="s">
        <v>206</v>
      </c>
      <c r="B350">
        <v>11</v>
      </c>
      <c r="C350">
        <v>0</v>
      </c>
      <c r="D350">
        <v>0</v>
      </c>
      <c r="E350">
        <v>0</v>
      </c>
    </row>
    <row r="351" spans="1:5" x14ac:dyDescent="0.3">
      <c r="A351" t="s">
        <v>206</v>
      </c>
      <c r="B351">
        <v>12</v>
      </c>
      <c r="C351">
        <v>0</v>
      </c>
      <c r="D351">
        <v>0</v>
      </c>
      <c r="E351">
        <v>0</v>
      </c>
    </row>
    <row r="352" spans="1:5" x14ac:dyDescent="0.3">
      <c r="A352" t="s">
        <v>207</v>
      </c>
      <c r="B352">
        <v>1</v>
      </c>
      <c r="C352">
        <v>0</v>
      </c>
      <c r="D352">
        <v>0</v>
      </c>
      <c r="E352">
        <v>0</v>
      </c>
    </row>
    <row r="353" spans="1:5" x14ac:dyDescent="0.3">
      <c r="A353" t="s">
        <v>207</v>
      </c>
      <c r="B353">
        <v>2</v>
      </c>
      <c r="C353">
        <v>0</v>
      </c>
      <c r="D353">
        <v>0</v>
      </c>
      <c r="E353">
        <v>0</v>
      </c>
    </row>
    <row r="354" spans="1:5" x14ac:dyDescent="0.3">
      <c r="A354" t="s">
        <v>207</v>
      </c>
      <c r="B354">
        <v>3</v>
      </c>
      <c r="C354">
        <v>0</v>
      </c>
      <c r="D354">
        <v>0</v>
      </c>
      <c r="E354">
        <v>0</v>
      </c>
    </row>
    <row r="355" spans="1:5" x14ac:dyDescent="0.3">
      <c r="A355" t="s">
        <v>207</v>
      </c>
      <c r="B355">
        <v>4</v>
      </c>
      <c r="C355">
        <v>0</v>
      </c>
      <c r="D355">
        <v>0</v>
      </c>
      <c r="E355">
        <v>0</v>
      </c>
    </row>
    <row r="356" spans="1:5" x14ac:dyDescent="0.3">
      <c r="A356" t="s">
        <v>207</v>
      </c>
      <c r="B356">
        <v>5</v>
      </c>
      <c r="C356">
        <v>0</v>
      </c>
      <c r="D356">
        <v>0</v>
      </c>
      <c r="E356">
        <v>0</v>
      </c>
    </row>
    <row r="357" spans="1:5" x14ac:dyDescent="0.3">
      <c r="A357" t="s">
        <v>207</v>
      </c>
      <c r="B357">
        <v>6</v>
      </c>
      <c r="C357">
        <v>0</v>
      </c>
      <c r="D357">
        <v>0</v>
      </c>
      <c r="E357">
        <v>0</v>
      </c>
    </row>
    <row r="358" spans="1:5" x14ac:dyDescent="0.3">
      <c r="A358" t="s">
        <v>207</v>
      </c>
      <c r="B358">
        <v>7</v>
      </c>
      <c r="C358">
        <v>0</v>
      </c>
      <c r="D358">
        <v>0</v>
      </c>
      <c r="E358">
        <v>0</v>
      </c>
    </row>
    <row r="359" spans="1:5" x14ac:dyDescent="0.3">
      <c r="A359" t="s">
        <v>207</v>
      </c>
      <c r="B359">
        <v>8</v>
      </c>
      <c r="C359">
        <v>0</v>
      </c>
      <c r="D359">
        <v>0</v>
      </c>
      <c r="E359">
        <v>0</v>
      </c>
    </row>
    <row r="360" spans="1:5" x14ac:dyDescent="0.3">
      <c r="A360" t="s">
        <v>207</v>
      </c>
      <c r="B360">
        <v>9</v>
      </c>
      <c r="C360">
        <v>0</v>
      </c>
      <c r="D360">
        <v>0</v>
      </c>
      <c r="E360">
        <v>0</v>
      </c>
    </row>
    <row r="361" spans="1:5" x14ac:dyDescent="0.3">
      <c r="A361" t="s">
        <v>207</v>
      </c>
      <c r="B361">
        <v>10</v>
      </c>
      <c r="C361">
        <v>0</v>
      </c>
      <c r="D361">
        <v>0</v>
      </c>
      <c r="E361">
        <v>0</v>
      </c>
    </row>
    <row r="362" spans="1:5" x14ac:dyDescent="0.3">
      <c r="A362" t="s">
        <v>207</v>
      </c>
      <c r="B362">
        <v>11</v>
      </c>
      <c r="C362">
        <v>0</v>
      </c>
      <c r="D362">
        <v>0</v>
      </c>
      <c r="E362">
        <v>0</v>
      </c>
    </row>
    <row r="363" spans="1:5" x14ac:dyDescent="0.3">
      <c r="A363" t="s">
        <v>207</v>
      </c>
      <c r="B363">
        <v>12</v>
      </c>
      <c r="C363">
        <v>0</v>
      </c>
      <c r="D363">
        <v>0</v>
      </c>
      <c r="E363">
        <v>0</v>
      </c>
    </row>
    <row r="364" spans="1:5" x14ac:dyDescent="0.3">
      <c r="A364" t="s">
        <v>208</v>
      </c>
      <c r="B364">
        <v>1</v>
      </c>
      <c r="C364">
        <v>0</v>
      </c>
      <c r="D364">
        <v>0</v>
      </c>
      <c r="E364">
        <v>0</v>
      </c>
    </row>
    <row r="365" spans="1:5" x14ac:dyDescent="0.3">
      <c r="A365" t="s">
        <v>208</v>
      </c>
      <c r="B365">
        <v>2</v>
      </c>
      <c r="C365">
        <v>0</v>
      </c>
      <c r="D365">
        <v>0</v>
      </c>
      <c r="E365">
        <v>0</v>
      </c>
    </row>
    <row r="366" spans="1:5" x14ac:dyDescent="0.3">
      <c r="A366" t="s">
        <v>208</v>
      </c>
      <c r="B366">
        <v>3</v>
      </c>
      <c r="C366">
        <v>0</v>
      </c>
      <c r="D366">
        <v>0</v>
      </c>
      <c r="E366">
        <v>0</v>
      </c>
    </row>
    <row r="367" spans="1:5" x14ac:dyDescent="0.3">
      <c r="A367" t="s">
        <v>208</v>
      </c>
      <c r="B367">
        <v>4</v>
      </c>
      <c r="C367">
        <v>0</v>
      </c>
      <c r="D367">
        <v>0</v>
      </c>
      <c r="E367">
        <v>0</v>
      </c>
    </row>
    <row r="368" spans="1:5" x14ac:dyDescent="0.3">
      <c r="A368" t="s">
        <v>208</v>
      </c>
      <c r="B368">
        <v>5</v>
      </c>
      <c r="C368">
        <v>0</v>
      </c>
      <c r="D368">
        <v>0</v>
      </c>
      <c r="E368">
        <v>0</v>
      </c>
    </row>
    <row r="369" spans="1:5" x14ac:dyDescent="0.3">
      <c r="A369" t="s">
        <v>208</v>
      </c>
      <c r="B369">
        <v>6</v>
      </c>
      <c r="C369">
        <v>0</v>
      </c>
      <c r="D369">
        <v>0</v>
      </c>
      <c r="E369">
        <v>0</v>
      </c>
    </row>
    <row r="370" spans="1:5" x14ac:dyDescent="0.3">
      <c r="A370" t="s">
        <v>208</v>
      </c>
      <c r="B370">
        <v>7</v>
      </c>
      <c r="C370">
        <v>0</v>
      </c>
      <c r="D370">
        <v>0</v>
      </c>
      <c r="E370">
        <v>0</v>
      </c>
    </row>
    <row r="371" spans="1:5" x14ac:dyDescent="0.3">
      <c r="A371" t="s">
        <v>208</v>
      </c>
      <c r="B371">
        <v>8</v>
      </c>
      <c r="C371">
        <v>0</v>
      </c>
      <c r="D371">
        <v>0</v>
      </c>
      <c r="E371">
        <v>0</v>
      </c>
    </row>
    <row r="372" spans="1:5" x14ac:dyDescent="0.3">
      <c r="A372" t="s">
        <v>208</v>
      </c>
      <c r="B372">
        <v>9</v>
      </c>
      <c r="C372">
        <v>0</v>
      </c>
      <c r="D372">
        <v>0</v>
      </c>
      <c r="E372">
        <v>0</v>
      </c>
    </row>
    <row r="373" spans="1:5" x14ac:dyDescent="0.3">
      <c r="A373" t="s">
        <v>208</v>
      </c>
      <c r="B373">
        <v>10</v>
      </c>
      <c r="C373">
        <v>0</v>
      </c>
      <c r="D373">
        <v>0</v>
      </c>
      <c r="E373">
        <v>0</v>
      </c>
    </row>
    <row r="374" spans="1:5" x14ac:dyDescent="0.3">
      <c r="A374" t="s">
        <v>208</v>
      </c>
      <c r="B374">
        <v>11</v>
      </c>
      <c r="C374">
        <v>0</v>
      </c>
      <c r="D374">
        <v>0</v>
      </c>
      <c r="E374">
        <v>0</v>
      </c>
    </row>
    <row r="375" spans="1:5" x14ac:dyDescent="0.3">
      <c r="A375" t="s">
        <v>208</v>
      </c>
      <c r="B375">
        <v>12</v>
      </c>
      <c r="C375">
        <v>0</v>
      </c>
      <c r="D375">
        <v>0</v>
      </c>
      <c r="E375">
        <v>0</v>
      </c>
    </row>
    <row r="376" spans="1:5" x14ac:dyDescent="0.3">
      <c r="A376" t="s">
        <v>160</v>
      </c>
      <c r="B376">
        <v>1</v>
      </c>
      <c r="C376">
        <v>0</v>
      </c>
      <c r="D376">
        <v>0</v>
      </c>
      <c r="E376">
        <v>0</v>
      </c>
    </row>
    <row r="377" spans="1:5" x14ac:dyDescent="0.3">
      <c r="A377" t="s">
        <v>160</v>
      </c>
      <c r="B377">
        <v>2</v>
      </c>
      <c r="C377">
        <v>0</v>
      </c>
      <c r="D377">
        <v>0</v>
      </c>
      <c r="E377">
        <v>0</v>
      </c>
    </row>
    <row r="378" spans="1:5" x14ac:dyDescent="0.3">
      <c r="A378" t="s">
        <v>160</v>
      </c>
      <c r="B378">
        <v>3</v>
      </c>
      <c r="C378">
        <v>0</v>
      </c>
      <c r="D378">
        <v>0</v>
      </c>
      <c r="E378">
        <v>0</v>
      </c>
    </row>
    <row r="379" spans="1:5" x14ac:dyDescent="0.3">
      <c r="A379" t="s">
        <v>160</v>
      </c>
      <c r="B379">
        <v>4</v>
      </c>
      <c r="C379">
        <v>0</v>
      </c>
      <c r="D379">
        <v>0</v>
      </c>
      <c r="E379">
        <v>0</v>
      </c>
    </row>
    <row r="380" spans="1:5" x14ac:dyDescent="0.3">
      <c r="A380" t="s">
        <v>160</v>
      </c>
      <c r="B380">
        <v>5</v>
      </c>
      <c r="C380">
        <v>0</v>
      </c>
      <c r="D380">
        <v>0</v>
      </c>
      <c r="E380">
        <v>0</v>
      </c>
    </row>
    <row r="381" spans="1:5" x14ac:dyDescent="0.3">
      <c r="A381" t="s">
        <v>160</v>
      </c>
      <c r="B381">
        <v>6</v>
      </c>
      <c r="C381">
        <v>0</v>
      </c>
      <c r="D381">
        <v>0</v>
      </c>
      <c r="E381">
        <v>0</v>
      </c>
    </row>
    <row r="382" spans="1:5" x14ac:dyDescent="0.3">
      <c r="A382" t="s">
        <v>160</v>
      </c>
      <c r="B382">
        <v>7</v>
      </c>
      <c r="C382">
        <v>0</v>
      </c>
      <c r="D382">
        <v>0</v>
      </c>
      <c r="E382">
        <v>0</v>
      </c>
    </row>
    <row r="383" spans="1:5" x14ac:dyDescent="0.3">
      <c r="A383" t="s">
        <v>160</v>
      </c>
      <c r="B383">
        <v>8</v>
      </c>
      <c r="C383">
        <v>0</v>
      </c>
      <c r="D383">
        <v>0</v>
      </c>
      <c r="E383">
        <v>0</v>
      </c>
    </row>
    <row r="384" spans="1:5" x14ac:dyDescent="0.3">
      <c r="A384" t="s">
        <v>160</v>
      </c>
      <c r="B384">
        <v>9</v>
      </c>
      <c r="C384">
        <v>0</v>
      </c>
      <c r="D384">
        <v>0</v>
      </c>
      <c r="E384">
        <v>0</v>
      </c>
    </row>
    <row r="385" spans="1:5" x14ac:dyDescent="0.3">
      <c r="A385" t="s">
        <v>160</v>
      </c>
      <c r="B385">
        <v>10</v>
      </c>
      <c r="C385">
        <v>0</v>
      </c>
      <c r="D385">
        <v>0</v>
      </c>
      <c r="E385">
        <v>0</v>
      </c>
    </row>
    <row r="386" spans="1:5" x14ac:dyDescent="0.3">
      <c r="A386" t="s">
        <v>160</v>
      </c>
      <c r="B386">
        <v>11</v>
      </c>
      <c r="C386">
        <v>0</v>
      </c>
      <c r="D386">
        <v>0</v>
      </c>
      <c r="E386">
        <v>0</v>
      </c>
    </row>
    <row r="387" spans="1:5" x14ac:dyDescent="0.3">
      <c r="A387" t="s">
        <v>160</v>
      </c>
      <c r="B387">
        <v>12</v>
      </c>
      <c r="C387">
        <v>0</v>
      </c>
      <c r="D387">
        <v>0</v>
      </c>
      <c r="E387">
        <v>0</v>
      </c>
    </row>
    <row r="388" spans="1:5" x14ac:dyDescent="0.3">
      <c r="A388" t="s">
        <v>161</v>
      </c>
      <c r="B388">
        <v>1</v>
      </c>
      <c r="C388">
        <v>0</v>
      </c>
      <c r="D388">
        <v>0</v>
      </c>
      <c r="E388">
        <v>0</v>
      </c>
    </row>
    <row r="389" spans="1:5" x14ac:dyDescent="0.3">
      <c r="A389" t="s">
        <v>161</v>
      </c>
      <c r="B389">
        <v>2</v>
      </c>
      <c r="C389">
        <v>0</v>
      </c>
      <c r="D389">
        <v>0</v>
      </c>
      <c r="E389">
        <v>0</v>
      </c>
    </row>
    <row r="390" spans="1:5" x14ac:dyDescent="0.3">
      <c r="A390" t="s">
        <v>161</v>
      </c>
      <c r="B390">
        <v>3</v>
      </c>
      <c r="C390">
        <v>0</v>
      </c>
      <c r="D390">
        <v>0</v>
      </c>
      <c r="E390">
        <v>0</v>
      </c>
    </row>
    <row r="391" spans="1:5" x14ac:dyDescent="0.3">
      <c r="A391" t="s">
        <v>161</v>
      </c>
      <c r="B391">
        <v>4</v>
      </c>
      <c r="C391">
        <v>0</v>
      </c>
      <c r="D391">
        <v>0</v>
      </c>
      <c r="E391">
        <v>0</v>
      </c>
    </row>
    <row r="392" spans="1:5" x14ac:dyDescent="0.3">
      <c r="A392" t="s">
        <v>161</v>
      </c>
      <c r="B392">
        <v>5</v>
      </c>
      <c r="C392">
        <v>0</v>
      </c>
      <c r="D392">
        <v>0</v>
      </c>
      <c r="E392">
        <v>0</v>
      </c>
    </row>
    <row r="393" spans="1:5" x14ac:dyDescent="0.3">
      <c r="A393" t="s">
        <v>161</v>
      </c>
      <c r="B393">
        <v>6</v>
      </c>
      <c r="C393">
        <v>0</v>
      </c>
      <c r="D393">
        <v>0</v>
      </c>
      <c r="E393">
        <v>0</v>
      </c>
    </row>
    <row r="394" spans="1:5" x14ac:dyDescent="0.3">
      <c r="A394" t="s">
        <v>161</v>
      </c>
      <c r="B394">
        <v>7</v>
      </c>
      <c r="C394">
        <v>0</v>
      </c>
      <c r="D394">
        <v>0</v>
      </c>
      <c r="E394">
        <v>0</v>
      </c>
    </row>
    <row r="395" spans="1:5" x14ac:dyDescent="0.3">
      <c r="A395" t="s">
        <v>161</v>
      </c>
      <c r="B395">
        <v>8</v>
      </c>
      <c r="C395">
        <v>0</v>
      </c>
      <c r="D395">
        <v>0</v>
      </c>
      <c r="E395">
        <v>0</v>
      </c>
    </row>
    <row r="396" spans="1:5" x14ac:dyDescent="0.3">
      <c r="A396" t="s">
        <v>161</v>
      </c>
      <c r="B396">
        <v>9</v>
      </c>
      <c r="C396">
        <v>0</v>
      </c>
      <c r="D396">
        <v>0</v>
      </c>
      <c r="E396">
        <v>0</v>
      </c>
    </row>
    <row r="397" spans="1:5" x14ac:dyDescent="0.3">
      <c r="A397" t="s">
        <v>161</v>
      </c>
      <c r="B397">
        <v>10</v>
      </c>
      <c r="C397">
        <v>0</v>
      </c>
      <c r="D397">
        <v>0</v>
      </c>
      <c r="E397">
        <v>0</v>
      </c>
    </row>
    <row r="398" spans="1:5" x14ac:dyDescent="0.3">
      <c r="A398" t="s">
        <v>161</v>
      </c>
      <c r="B398">
        <v>11</v>
      </c>
      <c r="C398">
        <v>0</v>
      </c>
      <c r="D398">
        <v>0</v>
      </c>
      <c r="E398">
        <v>0</v>
      </c>
    </row>
    <row r="399" spans="1:5" x14ac:dyDescent="0.3">
      <c r="A399" t="s">
        <v>161</v>
      </c>
      <c r="B399">
        <v>12</v>
      </c>
      <c r="C399">
        <v>0</v>
      </c>
      <c r="D399">
        <v>0</v>
      </c>
      <c r="E399">
        <v>0</v>
      </c>
    </row>
    <row r="400" spans="1:5" x14ac:dyDescent="0.3">
      <c r="A400" t="s">
        <v>209</v>
      </c>
      <c r="B400">
        <v>1</v>
      </c>
      <c r="C400">
        <v>0</v>
      </c>
      <c r="D400">
        <v>0</v>
      </c>
      <c r="E400">
        <v>0</v>
      </c>
    </row>
    <row r="401" spans="1:5" x14ac:dyDescent="0.3">
      <c r="A401" t="s">
        <v>209</v>
      </c>
      <c r="B401">
        <v>2</v>
      </c>
      <c r="C401">
        <v>0</v>
      </c>
      <c r="D401">
        <v>0</v>
      </c>
      <c r="E401">
        <v>0</v>
      </c>
    </row>
    <row r="402" spans="1:5" x14ac:dyDescent="0.3">
      <c r="A402" t="s">
        <v>209</v>
      </c>
      <c r="B402">
        <v>3</v>
      </c>
      <c r="C402">
        <v>0</v>
      </c>
      <c r="D402">
        <v>0</v>
      </c>
      <c r="E402">
        <v>0</v>
      </c>
    </row>
    <row r="403" spans="1:5" x14ac:dyDescent="0.3">
      <c r="A403" t="s">
        <v>209</v>
      </c>
      <c r="B403">
        <v>4</v>
      </c>
      <c r="C403">
        <v>0</v>
      </c>
      <c r="D403">
        <v>0</v>
      </c>
      <c r="E403">
        <v>0</v>
      </c>
    </row>
    <row r="404" spans="1:5" x14ac:dyDescent="0.3">
      <c r="A404" t="s">
        <v>209</v>
      </c>
      <c r="B404">
        <v>5</v>
      </c>
      <c r="C404">
        <v>0</v>
      </c>
      <c r="D404">
        <v>0</v>
      </c>
      <c r="E404">
        <v>0</v>
      </c>
    </row>
    <row r="405" spans="1:5" x14ac:dyDescent="0.3">
      <c r="A405" t="s">
        <v>209</v>
      </c>
      <c r="B405">
        <v>6</v>
      </c>
      <c r="C405">
        <v>0</v>
      </c>
      <c r="D405">
        <v>0</v>
      </c>
      <c r="E405">
        <v>0</v>
      </c>
    </row>
    <row r="406" spans="1:5" x14ac:dyDescent="0.3">
      <c r="A406" t="s">
        <v>209</v>
      </c>
      <c r="B406">
        <v>7</v>
      </c>
      <c r="C406">
        <v>0</v>
      </c>
      <c r="D406">
        <v>0</v>
      </c>
      <c r="E406">
        <v>0</v>
      </c>
    </row>
    <row r="407" spans="1:5" x14ac:dyDescent="0.3">
      <c r="A407" t="s">
        <v>209</v>
      </c>
      <c r="B407">
        <v>8</v>
      </c>
      <c r="C407">
        <v>0</v>
      </c>
      <c r="D407">
        <v>0</v>
      </c>
      <c r="E407">
        <v>0</v>
      </c>
    </row>
    <row r="408" spans="1:5" x14ac:dyDescent="0.3">
      <c r="A408" t="s">
        <v>209</v>
      </c>
      <c r="B408">
        <v>9</v>
      </c>
      <c r="C408">
        <v>0</v>
      </c>
      <c r="D408">
        <v>0</v>
      </c>
      <c r="E408">
        <v>0</v>
      </c>
    </row>
    <row r="409" spans="1:5" x14ac:dyDescent="0.3">
      <c r="A409" t="s">
        <v>209</v>
      </c>
      <c r="B409">
        <v>10</v>
      </c>
      <c r="C409">
        <v>0</v>
      </c>
      <c r="D409">
        <v>0</v>
      </c>
      <c r="E409">
        <v>0</v>
      </c>
    </row>
    <row r="410" spans="1:5" x14ac:dyDescent="0.3">
      <c r="A410" t="s">
        <v>209</v>
      </c>
      <c r="B410">
        <v>11</v>
      </c>
      <c r="C410">
        <v>0</v>
      </c>
      <c r="D410">
        <v>0</v>
      </c>
      <c r="E410">
        <v>0</v>
      </c>
    </row>
    <row r="411" spans="1:5" x14ac:dyDescent="0.3">
      <c r="A411" t="s">
        <v>209</v>
      </c>
      <c r="B411">
        <v>12</v>
      </c>
      <c r="C411">
        <v>0</v>
      </c>
      <c r="D411">
        <v>0</v>
      </c>
      <c r="E411">
        <v>0</v>
      </c>
    </row>
    <row r="412" spans="1:5" x14ac:dyDescent="0.3">
      <c r="A412" t="s">
        <v>2071</v>
      </c>
      <c r="B412">
        <v>1</v>
      </c>
      <c r="C412">
        <v>0</v>
      </c>
      <c r="D412">
        <v>0</v>
      </c>
      <c r="E412">
        <v>0</v>
      </c>
    </row>
    <row r="413" spans="1:5" x14ac:dyDescent="0.3">
      <c r="A413" t="s">
        <v>2071</v>
      </c>
      <c r="B413">
        <v>2</v>
      </c>
      <c r="C413">
        <v>0</v>
      </c>
      <c r="D413">
        <v>0</v>
      </c>
      <c r="E413">
        <v>0</v>
      </c>
    </row>
    <row r="414" spans="1:5" x14ac:dyDescent="0.3">
      <c r="A414" t="s">
        <v>2071</v>
      </c>
      <c r="B414">
        <v>3</v>
      </c>
      <c r="C414">
        <v>0</v>
      </c>
      <c r="D414">
        <v>0</v>
      </c>
      <c r="E414">
        <v>0</v>
      </c>
    </row>
    <row r="415" spans="1:5" x14ac:dyDescent="0.3">
      <c r="A415" t="s">
        <v>2071</v>
      </c>
      <c r="B415">
        <v>4</v>
      </c>
      <c r="C415">
        <v>0</v>
      </c>
      <c r="D415">
        <v>0</v>
      </c>
      <c r="E415">
        <v>0</v>
      </c>
    </row>
    <row r="416" spans="1:5" x14ac:dyDescent="0.3">
      <c r="A416" t="s">
        <v>2071</v>
      </c>
      <c r="B416">
        <v>5</v>
      </c>
      <c r="C416">
        <v>0</v>
      </c>
      <c r="D416">
        <v>0</v>
      </c>
      <c r="E416">
        <v>0</v>
      </c>
    </row>
    <row r="417" spans="1:5" x14ac:dyDescent="0.3">
      <c r="A417" t="s">
        <v>2071</v>
      </c>
      <c r="B417">
        <v>6</v>
      </c>
      <c r="C417">
        <v>0</v>
      </c>
      <c r="D417">
        <v>0</v>
      </c>
      <c r="E417">
        <v>0</v>
      </c>
    </row>
    <row r="418" spans="1:5" x14ac:dyDescent="0.3">
      <c r="A418" t="s">
        <v>2071</v>
      </c>
      <c r="B418">
        <v>7</v>
      </c>
      <c r="C418">
        <v>0</v>
      </c>
      <c r="D418">
        <v>0</v>
      </c>
      <c r="E418">
        <v>0</v>
      </c>
    </row>
    <row r="419" spans="1:5" x14ac:dyDescent="0.3">
      <c r="A419" t="s">
        <v>2071</v>
      </c>
      <c r="B419">
        <v>8</v>
      </c>
      <c r="C419">
        <v>0</v>
      </c>
      <c r="D419">
        <v>0</v>
      </c>
      <c r="E419">
        <v>0</v>
      </c>
    </row>
    <row r="420" spans="1:5" x14ac:dyDescent="0.3">
      <c r="A420" t="s">
        <v>2071</v>
      </c>
      <c r="B420">
        <v>9</v>
      </c>
      <c r="C420">
        <v>0</v>
      </c>
      <c r="D420">
        <v>0</v>
      </c>
      <c r="E420">
        <v>0</v>
      </c>
    </row>
    <row r="421" spans="1:5" x14ac:dyDescent="0.3">
      <c r="A421" t="s">
        <v>2071</v>
      </c>
      <c r="B421">
        <v>10</v>
      </c>
      <c r="C421">
        <v>0</v>
      </c>
      <c r="D421">
        <v>0</v>
      </c>
      <c r="E421">
        <v>0</v>
      </c>
    </row>
    <row r="422" spans="1:5" x14ac:dyDescent="0.3">
      <c r="A422" t="s">
        <v>2071</v>
      </c>
      <c r="B422">
        <v>11</v>
      </c>
      <c r="C422">
        <v>0</v>
      </c>
      <c r="D422">
        <v>0</v>
      </c>
      <c r="E422">
        <v>0</v>
      </c>
    </row>
    <row r="423" spans="1:5" x14ac:dyDescent="0.3">
      <c r="A423" t="s">
        <v>2071</v>
      </c>
      <c r="B423">
        <v>12</v>
      </c>
      <c r="C423">
        <v>0</v>
      </c>
      <c r="D423">
        <v>0</v>
      </c>
      <c r="E423">
        <v>0</v>
      </c>
    </row>
    <row r="424" spans="1:5" x14ac:dyDescent="0.3">
      <c r="A424" t="s">
        <v>211</v>
      </c>
      <c r="B424">
        <v>1</v>
      </c>
      <c r="C424">
        <v>0</v>
      </c>
      <c r="D424">
        <v>0</v>
      </c>
      <c r="E424">
        <v>0</v>
      </c>
    </row>
    <row r="425" spans="1:5" x14ac:dyDescent="0.3">
      <c r="A425" t="s">
        <v>211</v>
      </c>
      <c r="B425">
        <v>2</v>
      </c>
      <c r="C425">
        <v>0</v>
      </c>
      <c r="D425">
        <v>0</v>
      </c>
      <c r="E425">
        <v>0</v>
      </c>
    </row>
    <row r="426" spans="1:5" x14ac:dyDescent="0.3">
      <c r="A426" t="s">
        <v>211</v>
      </c>
      <c r="B426">
        <v>3</v>
      </c>
      <c r="C426">
        <v>0</v>
      </c>
      <c r="D426">
        <v>0</v>
      </c>
      <c r="E426">
        <v>0</v>
      </c>
    </row>
    <row r="427" spans="1:5" x14ac:dyDescent="0.3">
      <c r="A427" t="s">
        <v>211</v>
      </c>
      <c r="B427">
        <v>4</v>
      </c>
      <c r="C427">
        <v>0</v>
      </c>
      <c r="D427">
        <v>0</v>
      </c>
      <c r="E427">
        <v>0</v>
      </c>
    </row>
    <row r="428" spans="1:5" x14ac:dyDescent="0.3">
      <c r="A428" t="s">
        <v>211</v>
      </c>
      <c r="B428">
        <v>5</v>
      </c>
      <c r="C428">
        <v>0</v>
      </c>
      <c r="D428">
        <v>0</v>
      </c>
      <c r="E428">
        <v>0</v>
      </c>
    </row>
    <row r="429" spans="1:5" x14ac:dyDescent="0.3">
      <c r="A429" t="s">
        <v>211</v>
      </c>
      <c r="B429">
        <v>6</v>
      </c>
      <c r="C429">
        <v>0</v>
      </c>
      <c r="D429">
        <v>0</v>
      </c>
      <c r="E429">
        <v>0</v>
      </c>
    </row>
    <row r="430" spans="1:5" x14ac:dyDescent="0.3">
      <c r="A430" t="s">
        <v>211</v>
      </c>
      <c r="B430">
        <v>7</v>
      </c>
      <c r="C430">
        <v>0</v>
      </c>
      <c r="D430">
        <v>0</v>
      </c>
      <c r="E430">
        <v>0</v>
      </c>
    </row>
    <row r="431" spans="1:5" x14ac:dyDescent="0.3">
      <c r="A431" t="s">
        <v>211</v>
      </c>
      <c r="B431">
        <v>8</v>
      </c>
      <c r="C431">
        <v>0</v>
      </c>
      <c r="D431">
        <v>0</v>
      </c>
      <c r="E431">
        <v>0</v>
      </c>
    </row>
    <row r="432" spans="1:5" x14ac:dyDescent="0.3">
      <c r="A432" t="s">
        <v>211</v>
      </c>
      <c r="B432">
        <v>9</v>
      </c>
      <c r="C432">
        <v>0</v>
      </c>
      <c r="D432">
        <v>0</v>
      </c>
      <c r="E432">
        <v>0</v>
      </c>
    </row>
    <row r="433" spans="1:5" x14ac:dyDescent="0.3">
      <c r="A433" t="s">
        <v>211</v>
      </c>
      <c r="B433">
        <v>10</v>
      </c>
      <c r="C433">
        <v>0</v>
      </c>
      <c r="D433">
        <v>0</v>
      </c>
      <c r="E433">
        <v>0</v>
      </c>
    </row>
    <row r="434" spans="1:5" x14ac:dyDescent="0.3">
      <c r="A434" t="s">
        <v>211</v>
      </c>
      <c r="B434">
        <v>11</v>
      </c>
      <c r="C434">
        <v>0</v>
      </c>
      <c r="D434">
        <v>0</v>
      </c>
      <c r="E434">
        <v>0</v>
      </c>
    </row>
    <row r="435" spans="1:5" x14ac:dyDescent="0.3">
      <c r="A435" t="s">
        <v>211</v>
      </c>
      <c r="B435">
        <v>12</v>
      </c>
      <c r="C435">
        <v>0</v>
      </c>
      <c r="D435">
        <v>0</v>
      </c>
      <c r="E435">
        <v>0</v>
      </c>
    </row>
    <row r="436" spans="1:5" x14ac:dyDescent="0.3">
      <c r="A436" t="s">
        <v>212</v>
      </c>
      <c r="B436">
        <v>1</v>
      </c>
      <c r="C436">
        <v>0</v>
      </c>
      <c r="D436">
        <v>0</v>
      </c>
      <c r="E436">
        <v>0</v>
      </c>
    </row>
    <row r="437" spans="1:5" x14ac:dyDescent="0.3">
      <c r="A437" t="s">
        <v>212</v>
      </c>
      <c r="B437">
        <v>2</v>
      </c>
      <c r="C437">
        <v>0</v>
      </c>
      <c r="D437">
        <v>0</v>
      </c>
      <c r="E437">
        <v>0</v>
      </c>
    </row>
    <row r="438" spans="1:5" x14ac:dyDescent="0.3">
      <c r="A438" t="s">
        <v>212</v>
      </c>
      <c r="B438">
        <v>3</v>
      </c>
      <c r="C438">
        <v>0</v>
      </c>
      <c r="D438">
        <v>0</v>
      </c>
      <c r="E438">
        <v>0</v>
      </c>
    </row>
    <row r="439" spans="1:5" x14ac:dyDescent="0.3">
      <c r="A439" t="s">
        <v>212</v>
      </c>
      <c r="B439">
        <v>4</v>
      </c>
      <c r="C439">
        <v>0</v>
      </c>
      <c r="D439">
        <v>0</v>
      </c>
      <c r="E439">
        <v>0</v>
      </c>
    </row>
    <row r="440" spans="1:5" x14ac:dyDescent="0.3">
      <c r="A440" t="s">
        <v>212</v>
      </c>
      <c r="B440">
        <v>5</v>
      </c>
      <c r="C440">
        <v>0</v>
      </c>
      <c r="D440">
        <v>0</v>
      </c>
      <c r="E440">
        <v>0</v>
      </c>
    </row>
    <row r="441" spans="1:5" x14ac:dyDescent="0.3">
      <c r="A441" t="s">
        <v>212</v>
      </c>
      <c r="B441">
        <v>6</v>
      </c>
      <c r="C441">
        <v>0</v>
      </c>
      <c r="D441">
        <v>0</v>
      </c>
      <c r="E441">
        <v>0</v>
      </c>
    </row>
    <row r="442" spans="1:5" x14ac:dyDescent="0.3">
      <c r="A442" t="s">
        <v>212</v>
      </c>
      <c r="B442">
        <v>7</v>
      </c>
      <c r="C442">
        <v>0</v>
      </c>
      <c r="D442">
        <v>0</v>
      </c>
      <c r="E442">
        <v>0</v>
      </c>
    </row>
    <row r="443" spans="1:5" x14ac:dyDescent="0.3">
      <c r="A443" t="s">
        <v>212</v>
      </c>
      <c r="B443">
        <v>8</v>
      </c>
      <c r="C443">
        <v>0</v>
      </c>
      <c r="D443">
        <v>0</v>
      </c>
      <c r="E443">
        <v>0</v>
      </c>
    </row>
    <row r="444" spans="1:5" x14ac:dyDescent="0.3">
      <c r="A444" t="s">
        <v>212</v>
      </c>
      <c r="B444">
        <v>9</v>
      </c>
      <c r="C444">
        <v>0</v>
      </c>
      <c r="D444">
        <v>0</v>
      </c>
      <c r="E444">
        <v>0</v>
      </c>
    </row>
    <row r="445" spans="1:5" x14ac:dyDescent="0.3">
      <c r="A445" t="s">
        <v>212</v>
      </c>
      <c r="B445">
        <v>10</v>
      </c>
      <c r="C445">
        <v>0</v>
      </c>
      <c r="D445">
        <v>0</v>
      </c>
      <c r="E445">
        <v>0</v>
      </c>
    </row>
    <row r="446" spans="1:5" x14ac:dyDescent="0.3">
      <c r="A446" t="s">
        <v>212</v>
      </c>
      <c r="B446">
        <v>11</v>
      </c>
      <c r="C446">
        <v>0</v>
      </c>
      <c r="D446">
        <v>0</v>
      </c>
      <c r="E446">
        <v>0</v>
      </c>
    </row>
    <row r="447" spans="1:5" x14ac:dyDescent="0.3">
      <c r="A447" t="s">
        <v>212</v>
      </c>
      <c r="B447">
        <v>12</v>
      </c>
      <c r="C447">
        <v>0</v>
      </c>
      <c r="D447">
        <v>0</v>
      </c>
      <c r="E447">
        <v>0</v>
      </c>
    </row>
    <row r="448" spans="1:5" x14ac:dyDescent="0.3">
      <c r="A448" t="s">
        <v>213</v>
      </c>
      <c r="B448">
        <v>1</v>
      </c>
      <c r="C448">
        <v>0</v>
      </c>
      <c r="D448">
        <v>0</v>
      </c>
      <c r="E448">
        <v>0</v>
      </c>
    </row>
    <row r="449" spans="1:5" x14ac:dyDescent="0.3">
      <c r="A449" t="s">
        <v>213</v>
      </c>
      <c r="B449">
        <v>2</v>
      </c>
      <c r="C449">
        <v>0</v>
      </c>
      <c r="D449">
        <v>0</v>
      </c>
      <c r="E449">
        <v>0</v>
      </c>
    </row>
    <row r="450" spans="1:5" x14ac:dyDescent="0.3">
      <c r="A450" t="s">
        <v>213</v>
      </c>
      <c r="B450">
        <v>3</v>
      </c>
      <c r="C450">
        <v>0</v>
      </c>
      <c r="D450">
        <v>0</v>
      </c>
      <c r="E450">
        <v>0</v>
      </c>
    </row>
    <row r="451" spans="1:5" x14ac:dyDescent="0.3">
      <c r="A451" t="s">
        <v>213</v>
      </c>
      <c r="B451">
        <v>4</v>
      </c>
      <c r="C451">
        <v>0</v>
      </c>
      <c r="D451">
        <v>0</v>
      </c>
      <c r="E451">
        <v>0</v>
      </c>
    </row>
    <row r="452" spans="1:5" x14ac:dyDescent="0.3">
      <c r="A452" t="s">
        <v>213</v>
      </c>
      <c r="B452">
        <v>5</v>
      </c>
      <c r="C452">
        <v>0</v>
      </c>
      <c r="D452">
        <v>0</v>
      </c>
      <c r="E452">
        <v>0</v>
      </c>
    </row>
    <row r="453" spans="1:5" x14ac:dyDescent="0.3">
      <c r="A453" t="s">
        <v>213</v>
      </c>
      <c r="B453">
        <v>6</v>
      </c>
      <c r="C453">
        <v>0</v>
      </c>
      <c r="D453">
        <v>0</v>
      </c>
      <c r="E453">
        <v>0</v>
      </c>
    </row>
    <row r="454" spans="1:5" x14ac:dyDescent="0.3">
      <c r="A454" t="s">
        <v>213</v>
      </c>
      <c r="B454">
        <v>7</v>
      </c>
      <c r="C454">
        <v>0</v>
      </c>
      <c r="D454">
        <v>0</v>
      </c>
      <c r="E454">
        <v>0</v>
      </c>
    </row>
    <row r="455" spans="1:5" x14ac:dyDescent="0.3">
      <c r="A455" t="s">
        <v>213</v>
      </c>
      <c r="B455">
        <v>8</v>
      </c>
      <c r="C455">
        <v>0</v>
      </c>
      <c r="D455">
        <v>0</v>
      </c>
      <c r="E455">
        <v>0</v>
      </c>
    </row>
    <row r="456" spans="1:5" x14ac:dyDescent="0.3">
      <c r="A456" t="s">
        <v>213</v>
      </c>
      <c r="B456">
        <v>9</v>
      </c>
      <c r="C456">
        <v>0</v>
      </c>
      <c r="D456">
        <v>0</v>
      </c>
      <c r="E456">
        <v>0</v>
      </c>
    </row>
    <row r="457" spans="1:5" x14ac:dyDescent="0.3">
      <c r="A457" t="s">
        <v>213</v>
      </c>
      <c r="B457">
        <v>10</v>
      </c>
      <c r="C457">
        <v>0</v>
      </c>
      <c r="D457">
        <v>0</v>
      </c>
      <c r="E457">
        <v>0</v>
      </c>
    </row>
    <row r="458" spans="1:5" x14ac:dyDescent="0.3">
      <c r="A458" t="s">
        <v>213</v>
      </c>
      <c r="B458">
        <v>11</v>
      </c>
      <c r="C458">
        <v>0</v>
      </c>
      <c r="D458">
        <v>0</v>
      </c>
      <c r="E458">
        <v>0</v>
      </c>
    </row>
    <row r="459" spans="1:5" x14ac:dyDescent="0.3">
      <c r="A459" t="s">
        <v>213</v>
      </c>
      <c r="B459">
        <v>12</v>
      </c>
      <c r="C459">
        <v>0</v>
      </c>
      <c r="D459">
        <v>0</v>
      </c>
      <c r="E459">
        <v>0</v>
      </c>
    </row>
    <row r="460" spans="1:5" x14ac:dyDescent="0.3">
      <c r="A460" t="s">
        <v>214</v>
      </c>
      <c r="B460">
        <v>1</v>
      </c>
      <c r="C460">
        <v>0</v>
      </c>
      <c r="D460">
        <v>0</v>
      </c>
      <c r="E460">
        <v>0</v>
      </c>
    </row>
    <row r="461" spans="1:5" x14ac:dyDescent="0.3">
      <c r="A461" t="s">
        <v>214</v>
      </c>
      <c r="B461">
        <v>2</v>
      </c>
      <c r="C461">
        <v>0</v>
      </c>
      <c r="D461">
        <v>0</v>
      </c>
      <c r="E461">
        <v>0</v>
      </c>
    </row>
    <row r="462" spans="1:5" x14ac:dyDescent="0.3">
      <c r="A462" t="s">
        <v>214</v>
      </c>
      <c r="B462">
        <v>3</v>
      </c>
      <c r="C462">
        <v>0</v>
      </c>
      <c r="D462">
        <v>0</v>
      </c>
      <c r="E462">
        <v>0</v>
      </c>
    </row>
    <row r="463" spans="1:5" x14ac:dyDescent="0.3">
      <c r="A463" t="s">
        <v>214</v>
      </c>
      <c r="B463">
        <v>4</v>
      </c>
      <c r="C463">
        <v>0</v>
      </c>
      <c r="D463">
        <v>0</v>
      </c>
      <c r="E463">
        <v>0</v>
      </c>
    </row>
    <row r="464" spans="1:5" x14ac:dyDescent="0.3">
      <c r="A464" t="s">
        <v>214</v>
      </c>
      <c r="B464">
        <v>5</v>
      </c>
      <c r="C464">
        <v>0</v>
      </c>
      <c r="D464">
        <v>0</v>
      </c>
      <c r="E464">
        <v>0</v>
      </c>
    </row>
    <row r="465" spans="1:5" x14ac:dyDescent="0.3">
      <c r="A465" t="s">
        <v>214</v>
      </c>
      <c r="B465">
        <v>6</v>
      </c>
      <c r="C465">
        <v>0</v>
      </c>
      <c r="D465">
        <v>0</v>
      </c>
      <c r="E465">
        <v>0</v>
      </c>
    </row>
    <row r="466" spans="1:5" x14ac:dyDescent="0.3">
      <c r="A466" t="s">
        <v>214</v>
      </c>
      <c r="B466">
        <v>7</v>
      </c>
      <c r="C466">
        <v>0</v>
      </c>
      <c r="D466">
        <v>0</v>
      </c>
      <c r="E466">
        <v>0</v>
      </c>
    </row>
    <row r="467" spans="1:5" x14ac:dyDescent="0.3">
      <c r="A467" t="s">
        <v>214</v>
      </c>
      <c r="B467">
        <v>8</v>
      </c>
      <c r="C467">
        <v>0</v>
      </c>
      <c r="D467">
        <v>0</v>
      </c>
      <c r="E467">
        <v>0</v>
      </c>
    </row>
    <row r="468" spans="1:5" x14ac:dyDescent="0.3">
      <c r="A468" t="s">
        <v>214</v>
      </c>
      <c r="B468">
        <v>9</v>
      </c>
      <c r="C468">
        <v>0</v>
      </c>
      <c r="D468">
        <v>0</v>
      </c>
      <c r="E468">
        <v>0</v>
      </c>
    </row>
    <row r="469" spans="1:5" x14ac:dyDescent="0.3">
      <c r="A469" t="s">
        <v>214</v>
      </c>
      <c r="B469">
        <v>10</v>
      </c>
      <c r="C469">
        <v>0</v>
      </c>
      <c r="D469">
        <v>0</v>
      </c>
      <c r="E469">
        <v>0</v>
      </c>
    </row>
    <row r="470" spans="1:5" x14ac:dyDescent="0.3">
      <c r="A470" t="s">
        <v>214</v>
      </c>
      <c r="B470">
        <v>11</v>
      </c>
      <c r="C470">
        <v>0</v>
      </c>
      <c r="D470">
        <v>0</v>
      </c>
      <c r="E470">
        <v>0</v>
      </c>
    </row>
    <row r="471" spans="1:5" x14ac:dyDescent="0.3">
      <c r="A471" t="s">
        <v>214</v>
      </c>
      <c r="B471">
        <v>12</v>
      </c>
      <c r="C471">
        <v>0</v>
      </c>
      <c r="D471">
        <v>0</v>
      </c>
      <c r="E471">
        <v>0</v>
      </c>
    </row>
    <row r="472" spans="1:5" x14ac:dyDescent="0.3">
      <c r="A472" t="s">
        <v>30</v>
      </c>
      <c r="B472">
        <v>1</v>
      </c>
      <c r="C472">
        <v>0</v>
      </c>
      <c r="D472">
        <v>0</v>
      </c>
      <c r="E472">
        <v>0</v>
      </c>
    </row>
    <row r="473" spans="1:5" x14ac:dyDescent="0.3">
      <c r="A473" t="s">
        <v>30</v>
      </c>
      <c r="B473">
        <v>2</v>
      </c>
      <c r="C473">
        <v>0</v>
      </c>
      <c r="D473">
        <v>0</v>
      </c>
      <c r="E473">
        <v>0</v>
      </c>
    </row>
    <row r="474" spans="1:5" x14ac:dyDescent="0.3">
      <c r="A474" t="s">
        <v>30</v>
      </c>
      <c r="B474">
        <v>3</v>
      </c>
      <c r="C474">
        <v>0</v>
      </c>
      <c r="D474">
        <v>0</v>
      </c>
      <c r="E474">
        <v>0</v>
      </c>
    </row>
    <row r="475" spans="1:5" x14ac:dyDescent="0.3">
      <c r="A475" t="s">
        <v>30</v>
      </c>
      <c r="B475">
        <v>4</v>
      </c>
      <c r="C475">
        <v>0</v>
      </c>
      <c r="D475">
        <v>0</v>
      </c>
      <c r="E475">
        <v>0</v>
      </c>
    </row>
    <row r="476" spans="1:5" x14ac:dyDescent="0.3">
      <c r="A476" t="s">
        <v>30</v>
      </c>
      <c r="B476">
        <v>5</v>
      </c>
      <c r="C476">
        <v>0</v>
      </c>
      <c r="D476">
        <v>0</v>
      </c>
      <c r="E476">
        <v>0</v>
      </c>
    </row>
    <row r="477" spans="1:5" x14ac:dyDescent="0.3">
      <c r="A477" t="s">
        <v>30</v>
      </c>
      <c r="B477">
        <v>6</v>
      </c>
      <c r="C477">
        <v>0</v>
      </c>
      <c r="D477">
        <v>0</v>
      </c>
      <c r="E477">
        <v>0</v>
      </c>
    </row>
    <row r="478" spans="1:5" x14ac:dyDescent="0.3">
      <c r="A478" t="s">
        <v>30</v>
      </c>
      <c r="B478">
        <v>7</v>
      </c>
      <c r="C478">
        <v>0</v>
      </c>
      <c r="D478">
        <v>0</v>
      </c>
      <c r="E478">
        <v>0</v>
      </c>
    </row>
    <row r="479" spans="1:5" x14ac:dyDescent="0.3">
      <c r="A479" t="s">
        <v>30</v>
      </c>
      <c r="B479">
        <v>8</v>
      </c>
      <c r="C479">
        <v>0</v>
      </c>
      <c r="D479">
        <v>0</v>
      </c>
      <c r="E479">
        <v>0</v>
      </c>
    </row>
    <row r="480" spans="1:5" x14ac:dyDescent="0.3">
      <c r="A480" t="s">
        <v>30</v>
      </c>
      <c r="B480">
        <v>9</v>
      </c>
      <c r="C480">
        <v>0</v>
      </c>
      <c r="D480">
        <v>0</v>
      </c>
      <c r="E480">
        <v>0</v>
      </c>
    </row>
    <row r="481" spans="1:5" x14ac:dyDescent="0.3">
      <c r="A481" t="s">
        <v>30</v>
      </c>
      <c r="B481">
        <v>10</v>
      </c>
      <c r="C481">
        <v>0</v>
      </c>
      <c r="D481">
        <v>0</v>
      </c>
      <c r="E481">
        <v>0</v>
      </c>
    </row>
    <row r="482" spans="1:5" x14ac:dyDescent="0.3">
      <c r="A482" t="s">
        <v>30</v>
      </c>
      <c r="B482">
        <v>11</v>
      </c>
      <c r="C482">
        <v>0</v>
      </c>
      <c r="D482">
        <v>0</v>
      </c>
      <c r="E482">
        <v>0</v>
      </c>
    </row>
    <row r="483" spans="1:5" x14ac:dyDescent="0.3">
      <c r="A483" t="s">
        <v>30</v>
      </c>
      <c r="B483">
        <v>12</v>
      </c>
      <c r="C483">
        <v>0</v>
      </c>
      <c r="D483">
        <v>0</v>
      </c>
      <c r="E483">
        <v>0</v>
      </c>
    </row>
    <row r="484" spans="1:5" x14ac:dyDescent="0.3">
      <c r="A484" t="s">
        <v>158</v>
      </c>
      <c r="B484">
        <v>1</v>
      </c>
      <c r="C484">
        <v>0</v>
      </c>
      <c r="D484">
        <v>0</v>
      </c>
      <c r="E484">
        <v>0</v>
      </c>
    </row>
    <row r="485" spans="1:5" x14ac:dyDescent="0.3">
      <c r="A485" t="s">
        <v>158</v>
      </c>
      <c r="B485">
        <v>2</v>
      </c>
      <c r="C485">
        <v>0</v>
      </c>
      <c r="D485">
        <v>0</v>
      </c>
      <c r="E485">
        <v>0</v>
      </c>
    </row>
    <row r="486" spans="1:5" x14ac:dyDescent="0.3">
      <c r="A486" t="s">
        <v>158</v>
      </c>
      <c r="B486">
        <v>3</v>
      </c>
      <c r="C486">
        <v>0</v>
      </c>
      <c r="D486">
        <v>0</v>
      </c>
      <c r="E486">
        <v>0</v>
      </c>
    </row>
    <row r="487" spans="1:5" x14ac:dyDescent="0.3">
      <c r="A487" t="s">
        <v>158</v>
      </c>
      <c r="B487">
        <v>4</v>
      </c>
      <c r="C487">
        <v>0</v>
      </c>
      <c r="D487">
        <v>0</v>
      </c>
      <c r="E487">
        <v>0</v>
      </c>
    </row>
    <row r="488" spans="1:5" x14ac:dyDescent="0.3">
      <c r="A488" t="s">
        <v>158</v>
      </c>
      <c r="B488">
        <v>5</v>
      </c>
      <c r="C488">
        <v>0</v>
      </c>
      <c r="D488">
        <v>0</v>
      </c>
      <c r="E488">
        <v>0</v>
      </c>
    </row>
    <row r="489" spans="1:5" x14ac:dyDescent="0.3">
      <c r="A489" t="s">
        <v>158</v>
      </c>
      <c r="B489">
        <v>6</v>
      </c>
      <c r="C489">
        <v>0</v>
      </c>
      <c r="D489">
        <v>0</v>
      </c>
      <c r="E489">
        <v>0</v>
      </c>
    </row>
    <row r="490" spans="1:5" x14ac:dyDescent="0.3">
      <c r="A490" t="s">
        <v>158</v>
      </c>
      <c r="B490">
        <v>7</v>
      </c>
      <c r="C490">
        <v>0</v>
      </c>
      <c r="D490">
        <v>0</v>
      </c>
      <c r="E490">
        <v>0</v>
      </c>
    </row>
    <row r="491" spans="1:5" x14ac:dyDescent="0.3">
      <c r="A491" t="s">
        <v>158</v>
      </c>
      <c r="B491">
        <v>8</v>
      </c>
      <c r="C491">
        <v>0</v>
      </c>
      <c r="D491">
        <v>0</v>
      </c>
      <c r="E491">
        <v>0</v>
      </c>
    </row>
    <row r="492" spans="1:5" x14ac:dyDescent="0.3">
      <c r="A492" t="s">
        <v>158</v>
      </c>
      <c r="B492">
        <v>9</v>
      </c>
      <c r="C492">
        <v>0</v>
      </c>
      <c r="D492">
        <v>0</v>
      </c>
      <c r="E492">
        <v>0</v>
      </c>
    </row>
    <row r="493" spans="1:5" x14ac:dyDescent="0.3">
      <c r="A493" t="s">
        <v>158</v>
      </c>
      <c r="B493">
        <v>10</v>
      </c>
      <c r="C493">
        <v>0</v>
      </c>
      <c r="D493">
        <v>0</v>
      </c>
      <c r="E493">
        <v>0</v>
      </c>
    </row>
    <row r="494" spans="1:5" x14ac:dyDescent="0.3">
      <c r="A494" t="s">
        <v>158</v>
      </c>
      <c r="B494">
        <v>11</v>
      </c>
      <c r="C494">
        <v>0</v>
      </c>
      <c r="D494">
        <v>0</v>
      </c>
      <c r="E494">
        <v>0</v>
      </c>
    </row>
    <row r="495" spans="1:5" x14ac:dyDescent="0.3">
      <c r="A495" t="s">
        <v>158</v>
      </c>
      <c r="B495">
        <v>12</v>
      </c>
      <c r="C495">
        <v>0</v>
      </c>
      <c r="D495">
        <v>0</v>
      </c>
      <c r="E495">
        <v>0</v>
      </c>
    </row>
    <row r="496" spans="1:5" x14ac:dyDescent="0.3">
      <c r="A496" t="s">
        <v>215</v>
      </c>
      <c r="B496">
        <v>1</v>
      </c>
      <c r="C496">
        <v>0</v>
      </c>
      <c r="D496">
        <v>0</v>
      </c>
      <c r="E496">
        <v>0</v>
      </c>
    </row>
    <row r="497" spans="1:5" x14ac:dyDescent="0.3">
      <c r="A497" t="s">
        <v>215</v>
      </c>
      <c r="B497">
        <v>2</v>
      </c>
      <c r="C497">
        <v>0</v>
      </c>
      <c r="D497">
        <v>0</v>
      </c>
      <c r="E497">
        <v>0</v>
      </c>
    </row>
    <row r="498" spans="1:5" x14ac:dyDescent="0.3">
      <c r="A498" t="s">
        <v>215</v>
      </c>
      <c r="B498">
        <v>3</v>
      </c>
      <c r="C498">
        <v>0</v>
      </c>
      <c r="D498">
        <v>0</v>
      </c>
      <c r="E498">
        <v>0</v>
      </c>
    </row>
    <row r="499" spans="1:5" x14ac:dyDescent="0.3">
      <c r="A499" t="s">
        <v>215</v>
      </c>
      <c r="B499">
        <v>4</v>
      </c>
      <c r="C499">
        <v>0</v>
      </c>
      <c r="D499">
        <v>0</v>
      </c>
      <c r="E499">
        <v>0</v>
      </c>
    </row>
    <row r="500" spans="1:5" x14ac:dyDescent="0.3">
      <c r="A500" t="s">
        <v>215</v>
      </c>
      <c r="B500">
        <v>5</v>
      </c>
      <c r="C500">
        <v>0</v>
      </c>
      <c r="D500">
        <v>0</v>
      </c>
      <c r="E500">
        <v>0</v>
      </c>
    </row>
    <row r="501" spans="1:5" x14ac:dyDescent="0.3">
      <c r="A501" t="s">
        <v>215</v>
      </c>
      <c r="B501">
        <v>6</v>
      </c>
      <c r="C501">
        <v>0</v>
      </c>
      <c r="D501">
        <v>0</v>
      </c>
      <c r="E501">
        <v>0</v>
      </c>
    </row>
    <row r="502" spans="1:5" x14ac:dyDescent="0.3">
      <c r="A502" t="s">
        <v>215</v>
      </c>
      <c r="B502">
        <v>7</v>
      </c>
      <c r="C502">
        <v>0</v>
      </c>
      <c r="D502">
        <v>0</v>
      </c>
      <c r="E502">
        <v>0</v>
      </c>
    </row>
    <row r="503" spans="1:5" x14ac:dyDescent="0.3">
      <c r="A503" t="s">
        <v>215</v>
      </c>
      <c r="B503">
        <v>8</v>
      </c>
      <c r="C503">
        <v>0</v>
      </c>
      <c r="D503">
        <v>0</v>
      </c>
      <c r="E503">
        <v>0</v>
      </c>
    </row>
    <row r="504" spans="1:5" x14ac:dyDescent="0.3">
      <c r="A504" t="s">
        <v>215</v>
      </c>
      <c r="B504">
        <v>9</v>
      </c>
      <c r="C504">
        <v>0</v>
      </c>
      <c r="D504">
        <v>0</v>
      </c>
      <c r="E504">
        <v>0</v>
      </c>
    </row>
    <row r="505" spans="1:5" x14ac:dyDescent="0.3">
      <c r="A505" t="s">
        <v>215</v>
      </c>
      <c r="B505">
        <v>10</v>
      </c>
      <c r="C505">
        <v>0</v>
      </c>
      <c r="D505">
        <v>0</v>
      </c>
      <c r="E505">
        <v>0</v>
      </c>
    </row>
    <row r="506" spans="1:5" x14ac:dyDescent="0.3">
      <c r="A506" t="s">
        <v>215</v>
      </c>
      <c r="B506">
        <v>11</v>
      </c>
      <c r="C506">
        <v>0</v>
      </c>
      <c r="D506">
        <v>0</v>
      </c>
      <c r="E506">
        <v>0</v>
      </c>
    </row>
    <row r="507" spans="1:5" x14ac:dyDescent="0.3">
      <c r="A507" t="s">
        <v>215</v>
      </c>
      <c r="B507">
        <v>12</v>
      </c>
      <c r="C507">
        <v>0</v>
      </c>
      <c r="D507">
        <v>0</v>
      </c>
      <c r="E507">
        <v>0</v>
      </c>
    </row>
    <row r="508" spans="1:5" x14ac:dyDescent="0.3">
      <c r="A508" t="s">
        <v>216</v>
      </c>
      <c r="B508">
        <v>1</v>
      </c>
      <c r="C508">
        <v>0</v>
      </c>
      <c r="D508">
        <v>0</v>
      </c>
      <c r="E508">
        <v>0</v>
      </c>
    </row>
    <row r="509" spans="1:5" x14ac:dyDescent="0.3">
      <c r="A509" t="s">
        <v>216</v>
      </c>
      <c r="B509">
        <v>2</v>
      </c>
      <c r="C509">
        <v>0</v>
      </c>
      <c r="D509">
        <v>0</v>
      </c>
      <c r="E509">
        <v>0</v>
      </c>
    </row>
    <row r="510" spans="1:5" x14ac:dyDescent="0.3">
      <c r="A510" t="s">
        <v>216</v>
      </c>
      <c r="B510">
        <v>3</v>
      </c>
      <c r="C510">
        <v>0</v>
      </c>
      <c r="D510">
        <v>0</v>
      </c>
      <c r="E510">
        <v>0</v>
      </c>
    </row>
    <row r="511" spans="1:5" x14ac:dyDescent="0.3">
      <c r="A511" t="s">
        <v>216</v>
      </c>
      <c r="B511">
        <v>4</v>
      </c>
      <c r="C511">
        <v>0</v>
      </c>
      <c r="D511">
        <v>0</v>
      </c>
      <c r="E511">
        <v>0</v>
      </c>
    </row>
    <row r="512" spans="1:5" x14ac:dyDescent="0.3">
      <c r="A512" t="s">
        <v>216</v>
      </c>
      <c r="B512">
        <v>5</v>
      </c>
      <c r="C512">
        <v>0</v>
      </c>
      <c r="D512">
        <v>0</v>
      </c>
      <c r="E512">
        <v>0</v>
      </c>
    </row>
    <row r="513" spans="1:5" x14ac:dyDescent="0.3">
      <c r="A513" t="s">
        <v>216</v>
      </c>
      <c r="B513">
        <v>6</v>
      </c>
      <c r="C513">
        <v>0</v>
      </c>
      <c r="D513">
        <v>0</v>
      </c>
      <c r="E513">
        <v>0</v>
      </c>
    </row>
    <row r="514" spans="1:5" x14ac:dyDescent="0.3">
      <c r="A514" t="s">
        <v>216</v>
      </c>
      <c r="B514">
        <v>7</v>
      </c>
      <c r="C514">
        <v>0</v>
      </c>
      <c r="D514">
        <v>0</v>
      </c>
      <c r="E514">
        <v>0</v>
      </c>
    </row>
    <row r="515" spans="1:5" x14ac:dyDescent="0.3">
      <c r="A515" t="s">
        <v>216</v>
      </c>
      <c r="B515">
        <v>8</v>
      </c>
      <c r="C515">
        <v>0</v>
      </c>
      <c r="D515">
        <v>0</v>
      </c>
      <c r="E515">
        <v>0</v>
      </c>
    </row>
    <row r="516" spans="1:5" x14ac:dyDescent="0.3">
      <c r="A516" t="s">
        <v>216</v>
      </c>
      <c r="B516">
        <v>9</v>
      </c>
      <c r="C516">
        <v>0</v>
      </c>
      <c r="D516">
        <v>0</v>
      </c>
      <c r="E516">
        <v>0</v>
      </c>
    </row>
    <row r="517" spans="1:5" x14ac:dyDescent="0.3">
      <c r="A517" t="s">
        <v>216</v>
      </c>
      <c r="B517">
        <v>10</v>
      </c>
      <c r="C517">
        <v>0</v>
      </c>
      <c r="D517">
        <v>0</v>
      </c>
      <c r="E517">
        <v>0</v>
      </c>
    </row>
    <row r="518" spans="1:5" x14ac:dyDescent="0.3">
      <c r="A518" t="s">
        <v>216</v>
      </c>
      <c r="B518">
        <v>11</v>
      </c>
      <c r="C518">
        <v>0</v>
      </c>
      <c r="D518">
        <v>0</v>
      </c>
      <c r="E518">
        <v>0</v>
      </c>
    </row>
    <row r="519" spans="1:5" x14ac:dyDescent="0.3">
      <c r="A519" t="s">
        <v>216</v>
      </c>
      <c r="B519">
        <v>12</v>
      </c>
      <c r="C519">
        <v>0</v>
      </c>
      <c r="D519">
        <v>0</v>
      </c>
      <c r="E519">
        <v>0</v>
      </c>
    </row>
    <row r="520" spans="1:5" x14ac:dyDescent="0.3">
      <c r="A520" t="s">
        <v>217</v>
      </c>
      <c r="B520">
        <v>1</v>
      </c>
      <c r="C520">
        <v>0</v>
      </c>
      <c r="D520">
        <v>0</v>
      </c>
      <c r="E520">
        <v>0</v>
      </c>
    </row>
    <row r="521" spans="1:5" x14ac:dyDescent="0.3">
      <c r="A521" t="s">
        <v>217</v>
      </c>
      <c r="B521">
        <v>2</v>
      </c>
      <c r="C521">
        <v>0</v>
      </c>
      <c r="D521">
        <v>0</v>
      </c>
      <c r="E521">
        <v>0</v>
      </c>
    </row>
    <row r="522" spans="1:5" x14ac:dyDescent="0.3">
      <c r="A522" t="s">
        <v>217</v>
      </c>
      <c r="B522">
        <v>3</v>
      </c>
      <c r="C522">
        <v>0</v>
      </c>
      <c r="D522">
        <v>0</v>
      </c>
      <c r="E522">
        <v>0</v>
      </c>
    </row>
    <row r="523" spans="1:5" x14ac:dyDescent="0.3">
      <c r="A523" t="s">
        <v>217</v>
      </c>
      <c r="B523">
        <v>4</v>
      </c>
      <c r="C523">
        <v>0</v>
      </c>
      <c r="D523">
        <v>0</v>
      </c>
      <c r="E523">
        <v>0</v>
      </c>
    </row>
    <row r="524" spans="1:5" x14ac:dyDescent="0.3">
      <c r="A524" t="s">
        <v>217</v>
      </c>
      <c r="B524">
        <v>5</v>
      </c>
      <c r="C524">
        <v>0</v>
      </c>
      <c r="D524">
        <v>0</v>
      </c>
      <c r="E524">
        <v>0</v>
      </c>
    </row>
    <row r="525" spans="1:5" x14ac:dyDescent="0.3">
      <c r="A525" t="s">
        <v>217</v>
      </c>
      <c r="B525">
        <v>6</v>
      </c>
      <c r="C525">
        <v>0</v>
      </c>
      <c r="D525">
        <v>0</v>
      </c>
      <c r="E525">
        <v>0</v>
      </c>
    </row>
    <row r="526" spans="1:5" x14ac:dyDescent="0.3">
      <c r="A526" t="s">
        <v>217</v>
      </c>
      <c r="B526">
        <v>7</v>
      </c>
      <c r="C526">
        <v>0</v>
      </c>
      <c r="D526">
        <v>0</v>
      </c>
      <c r="E526">
        <v>0</v>
      </c>
    </row>
    <row r="527" spans="1:5" x14ac:dyDescent="0.3">
      <c r="A527" t="s">
        <v>217</v>
      </c>
      <c r="B527">
        <v>8</v>
      </c>
      <c r="C527">
        <v>0</v>
      </c>
      <c r="D527">
        <v>0</v>
      </c>
      <c r="E527">
        <v>0</v>
      </c>
    </row>
    <row r="528" spans="1:5" x14ac:dyDescent="0.3">
      <c r="A528" t="s">
        <v>217</v>
      </c>
      <c r="B528">
        <v>9</v>
      </c>
      <c r="C528">
        <v>0</v>
      </c>
      <c r="D528">
        <v>0</v>
      </c>
      <c r="E528">
        <v>0</v>
      </c>
    </row>
    <row r="529" spans="1:5" x14ac:dyDescent="0.3">
      <c r="A529" t="s">
        <v>217</v>
      </c>
      <c r="B529">
        <v>10</v>
      </c>
      <c r="C529">
        <v>0</v>
      </c>
      <c r="D529">
        <v>0</v>
      </c>
      <c r="E529">
        <v>0</v>
      </c>
    </row>
    <row r="530" spans="1:5" x14ac:dyDescent="0.3">
      <c r="A530" t="s">
        <v>217</v>
      </c>
      <c r="B530">
        <v>11</v>
      </c>
      <c r="C530">
        <v>0</v>
      </c>
      <c r="D530">
        <v>0</v>
      </c>
      <c r="E530">
        <v>0</v>
      </c>
    </row>
    <row r="531" spans="1:5" x14ac:dyDescent="0.3">
      <c r="A531" t="s">
        <v>217</v>
      </c>
      <c r="B531">
        <v>12</v>
      </c>
      <c r="C531">
        <v>0</v>
      </c>
      <c r="D531">
        <v>0</v>
      </c>
      <c r="E531">
        <v>0</v>
      </c>
    </row>
    <row r="532" spans="1:5" x14ac:dyDescent="0.3">
      <c r="A532" t="s">
        <v>218</v>
      </c>
      <c r="B532">
        <v>1</v>
      </c>
      <c r="C532">
        <v>0</v>
      </c>
      <c r="D532">
        <v>0</v>
      </c>
      <c r="E532">
        <v>0</v>
      </c>
    </row>
    <row r="533" spans="1:5" x14ac:dyDescent="0.3">
      <c r="A533" t="s">
        <v>218</v>
      </c>
      <c r="B533">
        <v>2</v>
      </c>
      <c r="C533">
        <v>0</v>
      </c>
      <c r="D533">
        <v>0</v>
      </c>
      <c r="E533">
        <v>0</v>
      </c>
    </row>
    <row r="534" spans="1:5" x14ac:dyDescent="0.3">
      <c r="A534" t="s">
        <v>218</v>
      </c>
      <c r="B534">
        <v>3</v>
      </c>
      <c r="C534">
        <v>0</v>
      </c>
      <c r="D534">
        <v>0</v>
      </c>
      <c r="E534">
        <v>0</v>
      </c>
    </row>
    <row r="535" spans="1:5" x14ac:dyDescent="0.3">
      <c r="A535" t="s">
        <v>218</v>
      </c>
      <c r="B535">
        <v>4</v>
      </c>
      <c r="C535">
        <v>0</v>
      </c>
      <c r="D535">
        <v>0</v>
      </c>
      <c r="E535">
        <v>0</v>
      </c>
    </row>
    <row r="536" spans="1:5" x14ac:dyDescent="0.3">
      <c r="A536" t="s">
        <v>218</v>
      </c>
      <c r="B536">
        <v>5</v>
      </c>
      <c r="C536">
        <v>0</v>
      </c>
      <c r="D536">
        <v>0</v>
      </c>
      <c r="E536">
        <v>0</v>
      </c>
    </row>
    <row r="537" spans="1:5" x14ac:dyDescent="0.3">
      <c r="A537" t="s">
        <v>218</v>
      </c>
      <c r="B537">
        <v>6</v>
      </c>
      <c r="C537">
        <v>0</v>
      </c>
      <c r="D537">
        <v>0</v>
      </c>
      <c r="E537">
        <v>0</v>
      </c>
    </row>
    <row r="538" spans="1:5" x14ac:dyDescent="0.3">
      <c r="A538" t="s">
        <v>218</v>
      </c>
      <c r="B538">
        <v>7</v>
      </c>
      <c r="C538">
        <v>0</v>
      </c>
      <c r="D538">
        <v>0</v>
      </c>
      <c r="E538">
        <v>0</v>
      </c>
    </row>
    <row r="539" spans="1:5" x14ac:dyDescent="0.3">
      <c r="A539" t="s">
        <v>218</v>
      </c>
      <c r="B539">
        <v>8</v>
      </c>
      <c r="C539">
        <v>0</v>
      </c>
      <c r="D539">
        <v>0</v>
      </c>
      <c r="E539">
        <v>0</v>
      </c>
    </row>
    <row r="540" spans="1:5" x14ac:dyDescent="0.3">
      <c r="A540" t="s">
        <v>218</v>
      </c>
      <c r="B540">
        <v>9</v>
      </c>
      <c r="C540">
        <v>0</v>
      </c>
      <c r="D540">
        <v>0</v>
      </c>
      <c r="E540">
        <v>0</v>
      </c>
    </row>
    <row r="541" spans="1:5" x14ac:dyDescent="0.3">
      <c r="A541" t="s">
        <v>218</v>
      </c>
      <c r="B541">
        <v>10</v>
      </c>
      <c r="C541">
        <v>0</v>
      </c>
      <c r="D541">
        <v>0</v>
      </c>
      <c r="E541">
        <v>0</v>
      </c>
    </row>
    <row r="542" spans="1:5" x14ac:dyDescent="0.3">
      <c r="A542" t="s">
        <v>218</v>
      </c>
      <c r="B542">
        <v>11</v>
      </c>
      <c r="C542">
        <v>0</v>
      </c>
      <c r="D542">
        <v>0</v>
      </c>
      <c r="E542">
        <v>0</v>
      </c>
    </row>
    <row r="543" spans="1:5" x14ac:dyDescent="0.3">
      <c r="A543" t="s">
        <v>218</v>
      </c>
      <c r="B543">
        <v>12</v>
      </c>
      <c r="C543">
        <v>0</v>
      </c>
      <c r="D543">
        <v>0</v>
      </c>
      <c r="E543">
        <v>0</v>
      </c>
    </row>
    <row r="544" spans="1:5" x14ac:dyDescent="0.3">
      <c r="A544" t="s">
        <v>219</v>
      </c>
      <c r="B544">
        <v>1</v>
      </c>
      <c r="C544">
        <v>0</v>
      </c>
      <c r="D544">
        <v>0</v>
      </c>
      <c r="E544">
        <v>0</v>
      </c>
    </row>
    <row r="545" spans="1:5" x14ac:dyDescent="0.3">
      <c r="A545" t="s">
        <v>219</v>
      </c>
      <c r="B545">
        <v>2</v>
      </c>
      <c r="C545">
        <v>0</v>
      </c>
      <c r="D545">
        <v>0</v>
      </c>
      <c r="E545">
        <v>0</v>
      </c>
    </row>
    <row r="546" spans="1:5" x14ac:dyDescent="0.3">
      <c r="A546" t="s">
        <v>219</v>
      </c>
      <c r="B546">
        <v>3</v>
      </c>
      <c r="C546">
        <v>0</v>
      </c>
      <c r="D546">
        <v>0</v>
      </c>
      <c r="E546">
        <v>0</v>
      </c>
    </row>
    <row r="547" spans="1:5" x14ac:dyDescent="0.3">
      <c r="A547" t="s">
        <v>219</v>
      </c>
      <c r="B547">
        <v>4</v>
      </c>
      <c r="C547">
        <v>0</v>
      </c>
      <c r="D547">
        <v>0</v>
      </c>
      <c r="E547">
        <v>0</v>
      </c>
    </row>
    <row r="548" spans="1:5" x14ac:dyDescent="0.3">
      <c r="A548" t="s">
        <v>219</v>
      </c>
      <c r="B548">
        <v>5</v>
      </c>
      <c r="C548">
        <v>0</v>
      </c>
      <c r="D548">
        <v>0</v>
      </c>
      <c r="E548">
        <v>0</v>
      </c>
    </row>
    <row r="549" spans="1:5" x14ac:dyDescent="0.3">
      <c r="A549" t="s">
        <v>219</v>
      </c>
      <c r="B549">
        <v>6</v>
      </c>
      <c r="C549">
        <v>0</v>
      </c>
      <c r="D549">
        <v>0</v>
      </c>
      <c r="E549">
        <v>0</v>
      </c>
    </row>
    <row r="550" spans="1:5" x14ac:dyDescent="0.3">
      <c r="A550" t="s">
        <v>219</v>
      </c>
      <c r="B550">
        <v>7</v>
      </c>
      <c r="C550">
        <v>0</v>
      </c>
      <c r="D550">
        <v>0</v>
      </c>
      <c r="E550">
        <v>0</v>
      </c>
    </row>
    <row r="551" spans="1:5" x14ac:dyDescent="0.3">
      <c r="A551" t="s">
        <v>219</v>
      </c>
      <c r="B551">
        <v>8</v>
      </c>
      <c r="C551">
        <v>0</v>
      </c>
      <c r="D551">
        <v>0</v>
      </c>
      <c r="E551">
        <v>0</v>
      </c>
    </row>
    <row r="552" spans="1:5" x14ac:dyDescent="0.3">
      <c r="A552" t="s">
        <v>219</v>
      </c>
      <c r="B552">
        <v>9</v>
      </c>
      <c r="C552">
        <v>0</v>
      </c>
      <c r="D552">
        <v>0</v>
      </c>
      <c r="E552">
        <v>0</v>
      </c>
    </row>
    <row r="553" spans="1:5" x14ac:dyDescent="0.3">
      <c r="A553" t="s">
        <v>219</v>
      </c>
      <c r="B553">
        <v>10</v>
      </c>
      <c r="C553">
        <v>0</v>
      </c>
      <c r="D553">
        <v>0</v>
      </c>
      <c r="E553">
        <v>0</v>
      </c>
    </row>
    <row r="554" spans="1:5" x14ac:dyDescent="0.3">
      <c r="A554" t="s">
        <v>219</v>
      </c>
      <c r="B554">
        <v>11</v>
      </c>
      <c r="C554">
        <v>0</v>
      </c>
      <c r="D554">
        <v>0</v>
      </c>
      <c r="E554">
        <v>0</v>
      </c>
    </row>
    <row r="555" spans="1:5" x14ac:dyDescent="0.3">
      <c r="A555" t="s">
        <v>219</v>
      </c>
      <c r="B555">
        <v>12</v>
      </c>
      <c r="C555">
        <v>0</v>
      </c>
      <c r="D555">
        <v>0</v>
      </c>
      <c r="E555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PJ</vt:lpstr>
      <vt:lpstr>PJ Non-Vat</vt:lpstr>
      <vt:lpstr>CDJ</vt:lpstr>
      <vt:lpstr>SJ</vt:lpstr>
      <vt:lpstr>CRJ</vt:lpstr>
      <vt:lpstr>GJ</vt:lpstr>
      <vt:lpstr>GL</vt:lpstr>
      <vt:lpstr>SUPPLIERS DATA</vt:lpstr>
      <vt:lpstr>CRJ2</vt:lpstr>
      <vt:lpstr>PJ2</vt:lpstr>
      <vt:lpstr>PJ Non-Vat2</vt:lpstr>
      <vt:lpstr>CDJ old</vt:lpstr>
      <vt:lpstr>SJ2</vt:lpstr>
      <vt:lpstr>COA_MAP</vt:lpstr>
      <vt:lpstr>GL_AUDIT</vt:lpstr>
      <vt:lpstr>GL_V8_CALC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dcterms:created xsi:type="dcterms:W3CDTF">2022-10-13T03:08:00Z</dcterms:created>
  <dcterms:modified xsi:type="dcterms:W3CDTF">2026-09-29T02:09:37Z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