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vsiddaia/Vittal/UT/UT_DataAnalytics_Assignments/UTDataAnalyticsAssignments/Assignments_01/"/>
    </mc:Choice>
  </mc:AlternateContent>
  <xr:revisionPtr revIDLastSave="0" documentId="10_ncr:8100000_{7408D570-A66F-DF46-8EAC-D5EA80F6C2DD}" xr6:coauthVersionLast="34" xr6:coauthVersionMax="34" xr10:uidLastSave="{00000000-0000-0000-0000-000000000000}"/>
  <bookViews>
    <workbookView xWindow="0" yWindow="460" windowWidth="28800" windowHeight="17020" activeTab="6" xr2:uid="{00000000-000D-0000-FFFF-FFFF00000000}"/>
  </bookViews>
  <sheets>
    <sheet name="Dashboard" sheetId="7" r:id="rId1"/>
    <sheet name="Data" sheetId="1" r:id="rId2"/>
    <sheet name="PivotParentCategory" sheetId="3" r:id="rId3"/>
    <sheet name="PivotSubCategory" sheetId="4" r:id="rId4"/>
    <sheet name="PivotDate" sheetId="5" r:id="rId5"/>
    <sheet name="Bonus" sheetId="6" r:id="rId6"/>
    <sheet name="Other Views" sheetId="9" r:id="rId7"/>
  </sheet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2" i="6"/>
  <c r="D3" i="6"/>
  <c r="D4" i="6"/>
  <c r="D5" i="6"/>
  <c r="D6" i="6"/>
  <c r="D7" i="6"/>
  <c r="D8" i="6"/>
  <c r="D9" i="6"/>
  <c r="D10" i="6"/>
  <c r="D11" i="6"/>
  <c r="D12" i="6"/>
  <c r="D13" i="6"/>
  <c r="C2" i="6"/>
  <c r="C3" i="6"/>
  <c r="C4" i="6"/>
  <c r="C5" i="6"/>
  <c r="C6" i="6"/>
  <c r="C7" i="6"/>
  <c r="C8" i="6"/>
  <c r="C9" i="6"/>
  <c r="C10" i="6"/>
  <c r="C11" i="6"/>
  <c r="C12" i="6"/>
  <c r="C13" i="6"/>
  <c r="B2" i="6"/>
  <c r="B3" i="6"/>
  <c r="B4" i="6"/>
  <c r="B5" i="6"/>
  <c r="B6" i="6"/>
  <c r="B7" i="6"/>
  <c r="B8" i="6"/>
  <c r="B9" i="6"/>
  <c r="B10" i="6"/>
  <c r="B11" i="6"/>
  <c r="B12" i="6"/>
  <c r="B13" i="6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<sst xmlns="http://schemas.openxmlformats.org/spreadsheetml/2006/main" count="24867" uniqueCount="8400">
  <si>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</si>
  <si>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</si>
  <si>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</si>
  <si>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</si>
  <si>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</si>
  <si>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</si>
  <si>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</si>
  <si>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</si>
  <si>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</si>
  <si>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</si>
  <si>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</si>
  <si>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</si>
  <si>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</si>
  <si>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</si>
  <si>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PctgFunded</t>
  </si>
  <si>
    <t>AverageDonation</t>
  </si>
  <si>
    <t>ParentCategory</t>
  </si>
  <si>
    <t>SubCategory</t>
  </si>
  <si>
    <t>DeadLineDate</t>
  </si>
  <si>
    <t>LaunchedDate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</si>
  <si>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</si>
  <si>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</si>
  <si>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</si>
  <si>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</si>
  <si>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</si>
  <si>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</si>
  <si>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</si>
  <si>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</si>
  <si>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</si>
  <si>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</si>
  <si>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</si>
  <si>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</si>
  <si>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</si>
  <si>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</si>
  <si>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</si>
  <si>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</si>
  <si>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</si>
  <si>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</si>
  <si>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</si>
  <si>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</si>
  <si>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</si>
  <si>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</si>
  <si>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</si>
  <si>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</si>
  <si>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</si>
  <si>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</si>
  <si>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</si>
  <si>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</si>
  <si>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</si>
  <si>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</si>
  <si>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</si>
  <si>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</si>
  <si>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</si>
  <si>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</si>
  <si>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</si>
  <si>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</si>
  <si>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</si>
  <si>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</si>
  <si>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</si>
  <si>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</si>
  <si>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</si>
  <si>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</si>
  <si>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</si>
  <si>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</si>
  <si>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</si>
  <si>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</si>
  <si>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</si>
  <si>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</si>
  <si>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</si>
  <si>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</si>
  <si>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</si>
  <si>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</si>
  <si>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</si>
  <si>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</si>
  <si>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</si>
  <si>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</si>
  <si>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</si>
  <si>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</si>
  <si>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</si>
  <si>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</si>
  <si>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</si>
  <si>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</si>
  <si>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</si>
  <si>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</si>
  <si>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</si>
  <si>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</si>
  <si>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</si>
  <si>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</si>
  <si>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</si>
  <si>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</si>
  <si>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</si>
  <si>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</si>
  <si>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</si>
  <si>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</si>
  <si>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</si>
  <si>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</si>
  <si>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</si>
  <si>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</si>
  <si>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</si>
  <si>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</si>
  <si>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</si>
  <si>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</si>
  <si>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</si>
  <si>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</si>
  <si>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</si>
  <si>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</si>
  <si>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</si>
  <si>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</si>
  <si>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</si>
  <si>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</si>
  <si>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</si>
  <si>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</si>
  <si>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</si>
  <si>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</si>
  <si>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</si>
  <si>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</si>
  <si>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</si>
  <si>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</si>
  <si>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</si>
  <si>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</si>
  <si>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</si>
  <si>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</si>
  <si>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</si>
  <si>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</si>
  <si>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</si>
  <si>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</si>
  <si>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</si>
  <si>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</si>
  <si>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</si>
  <si>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</si>
  <si>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</si>
  <si>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</si>
  <si>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</si>
  <si>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</si>
  <si>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</si>
  <si>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</si>
  <si>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</si>
  <si>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</si>
  <si>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</si>
  <si>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</si>
  <si>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</si>
  <si>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</si>
  <si>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</si>
  <si>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</si>
  <si>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</si>
  <si>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</si>
  <si>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</si>
  <si>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</si>
  <si>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</si>
  <si>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</si>
  <si>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</si>
  <si>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</si>
  <si>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</si>
  <si>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</si>
  <si>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</si>
  <si>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</si>
  <si>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</si>
  <si>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</si>
  <si>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</si>
  <si>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</si>
  <si>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</si>
  <si>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</si>
  <si>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</si>
  <si>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</si>
  <si>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</si>
  <si>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</si>
  <si>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</si>
  <si>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</si>
  <si>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</si>
  <si>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</si>
  <si>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</si>
  <si>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</si>
  <si>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</si>
  <si>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</si>
  <si>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</si>
  <si>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</si>
  <si>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</si>
  <si>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</si>
  <si>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</si>
  <si>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</si>
  <si>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</si>
  <si>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</si>
  <si>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</si>
  <si>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</si>
  <si>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</si>
  <si>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</si>
  <si>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</si>
  <si>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</si>
  <si>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</si>
  <si>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</si>
  <si>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</si>
  <si>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</si>
  <si>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</si>
  <si>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</si>
  <si>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</si>
  <si>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</si>
  <si>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</si>
  <si>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</si>
  <si>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</si>
  <si>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</si>
  <si>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</si>
  <si>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</si>
  <si>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</si>
  <si>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</si>
  <si>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</si>
  <si>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</si>
  <si>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</si>
  <si>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</si>
  <si>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</si>
  <si>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</si>
  <si>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</si>
  <si>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</si>
  <si>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</si>
  <si>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</si>
  <si>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</si>
  <si>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</si>
  <si>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</si>
  <si>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</si>
  <si>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</si>
  <si>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</si>
  <si>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</si>
  <si>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</si>
  <si>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</si>
  <si>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</si>
  <si>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</si>
  <si>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</si>
  <si>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</si>
  <si>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</si>
  <si>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</si>
  <si>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</si>
  <si>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</si>
  <si>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</si>
  <si>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</si>
  <si>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</si>
  <si>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</si>
  <si>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</si>
  <si>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</si>
  <si>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</si>
  <si>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</si>
  <si>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</si>
  <si>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</si>
  <si>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</si>
  <si>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</si>
  <si>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</si>
  <si>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</si>
  <si>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</si>
  <si>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</si>
  <si>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</si>
  <si>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</si>
  <si>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</si>
  <si>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</si>
  <si>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</si>
  <si>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</si>
  <si>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</si>
  <si>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</si>
  <si>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</si>
  <si>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</si>
  <si>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</si>
  <si>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</si>
  <si>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</si>
  <si>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</si>
  <si>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</si>
  <si>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</si>
  <si>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</si>
  <si>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</si>
  <si>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</si>
  <si>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</si>
  <si>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</si>
  <si>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</si>
  <si>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</si>
  <si>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</si>
  <si>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</si>
  <si>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</si>
  <si>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</si>
  <si>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</si>
  <si>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</si>
  <si>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</si>
  <si>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</si>
  <si>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</si>
  <si>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</si>
  <si>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</si>
  <si>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</si>
  <si>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</si>
  <si>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</si>
  <si>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</si>
  <si>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</si>
  <si>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</si>
  <si>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</si>
  <si>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</si>
  <si>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</si>
  <si>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</si>
  <si>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</si>
  <si>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</si>
  <si>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</si>
  <si>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</si>
  <si>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</si>
  <si>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</si>
  <si>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</si>
  <si>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</si>
  <si>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</si>
  <si>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</si>
  <si>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</si>
  <si>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</si>
  <si>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</si>
  <si>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</si>
  <si>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</si>
  <si>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</si>
  <si>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</si>
  <si>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</si>
  <si>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</si>
  <si>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</si>
  <si>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</si>
  <si>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</si>
  <si>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</si>
  <si>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</si>
  <si>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</si>
  <si>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</si>
  <si>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</si>
  <si>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</si>
  <si>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</si>
  <si>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</si>
  <si>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</si>
  <si>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</si>
  <si>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</si>
  <si>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</si>
  <si>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</si>
  <si>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</si>
  <si>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</si>
  <si>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</si>
  <si>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</si>
  <si>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</si>
  <si>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</si>
  <si>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</si>
  <si>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</si>
  <si>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</si>
  <si>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</si>
  <si>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</si>
  <si>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</si>
  <si>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</si>
  <si>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</si>
  <si>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</si>
  <si>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</si>
  <si>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</si>
  <si>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</si>
  <si>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</si>
  <si>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</si>
  <si>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</si>
  <si>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</si>
  <si>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</si>
  <si>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</si>
  <si>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</si>
  <si>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</si>
  <si>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</si>
  <si>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</si>
  <si>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</si>
  <si>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</si>
  <si>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</si>
  <si>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</si>
  <si>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</si>
  <si>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</si>
  <si>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</si>
  <si>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</si>
  <si>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</si>
  <si>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</si>
  <si>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</si>
  <si>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</si>
  <si>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</si>
  <si>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</si>
  <si>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</si>
  <si>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</si>
  <si>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</si>
  <si>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</si>
  <si>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</si>
  <si>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</si>
  <si>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</si>
  <si>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</si>
  <si>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</si>
  <si>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</si>
  <si>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</si>
  <si>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</si>
  <si>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</si>
  <si>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</si>
  <si>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</si>
  <si>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</si>
  <si>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</si>
  <si>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</si>
  <si>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</si>
  <si>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</si>
  <si>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</si>
  <si>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</si>
  <si>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</si>
  <si>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</si>
  <si>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</si>
  <si>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</si>
  <si>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</si>
  <si>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</si>
  <si>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</si>
  <si>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</si>
  <si>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</si>
  <si>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</si>
  <si>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</si>
  <si>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</si>
  <si>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</si>
  <si>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</si>
  <si>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</si>
  <si>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</si>
  <si>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</si>
  <si>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</si>
  <si>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</si>
  <si>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</si>
  <si>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</si>
  <si>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</si>
  <si>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</si>
  <si>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</si>
  <si>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</si>
  <si>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</si>
  <si>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</si>
  <si>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</si>
  <si>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</si>
  <si>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</si>
  <si>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</si>
  <si>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</si>
  <si>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</si>
  <si>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</si>
  <si>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</si>
  <si>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</si>
  <si>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</si>
  <si>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</si>
  <si>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</si>
  <si>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</si>
  <si>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</si>
  <si>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</si>
  <si>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</si>
  <si>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</si>
  <si>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</si>
  <si>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</si>
  <si>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</si>
  <si>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</si>
  <si>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</si>
  <si>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</si>
  <si>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</si>
  <si>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</si>
  <si>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</si>
  <si>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</si>
  <si>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</si>
  <si>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</si>
  <si>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</si>
  <si>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</si>
  <si>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</si>
  <si>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</si>
  <si>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</si>
  <si>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</si>
  <si>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</si>
  <si>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</si>
  <si>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</si>
  <si>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</si>
  <si>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</si>
  <si>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</si>
  <si>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</si>
  <si>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</si>
  <si>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</si>
  <si>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</si>
  <si>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</si>
  <si>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</si>
  <si>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</si>
  <si>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</si>
  <si>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</si>
  <si>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</si>
  <si>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</si>
  <si>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</si>
  <si>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</si>
  <si>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</si>
  <si>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</si>
  <si>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</si>
  <si>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</si>
  <si>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</si>
  <si>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</si>
  <si>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</si>
  <si>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</si>
  <si>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</si>
  <si>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</si>
  <si>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</si>
  <si>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</si>
  <si>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</si>
  <si>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</si>
  <si>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</si>
  <si>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</si>
  <si>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</si>
  <si>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</si>
  <si>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</si>
  <si>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</si>
  <si>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</si>
  <si>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</si>
  <si>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</si>
  <si>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</si>
  <si>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</si>
  <si>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</si>
  <si>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</si>
  <si>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</si>
  <si>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</si>
  <si>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</si>
  <si>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</si>
  <si>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</si>
  <si>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</si>
  <si>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</si>
  <si>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</si>
  <si>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</si>
  <si>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</si>
  <si>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</si>
  <si>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</si>
  <si>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</si>
  <si>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</si>
  <si>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</si>
  <si>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</si>
  <si>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</si>
  <si>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</si>
  <si>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</si>
  <si>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</si>
  <si>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</si>
  <si>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</si>
  <si>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</si>
  <si>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</si>
  <si>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</si>
  <si>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</si>
  <si>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</si>
  <si>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</si>
  <si>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</si>
  <si>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</si>
  <si>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</si>
  <si>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</si>
  <si>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</si>
  <si>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</si>
  <si>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</si>
  <si>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</si>
  <si>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</si>
  <si>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</si>
  <si>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</si>
  <si>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</si>
  <si>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</si>
  <si>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</si>
  <si>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</si>
  <si>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</si>
  <si>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</si>
  <si>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</si>
  <si>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</si>
  <si>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</si>
  <si>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</si>
  <si>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</si>
  <si>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</si>
  <si>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</si>
  <si>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</si>
  <si>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</si>
  <si>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</si>
  <si>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</si>
  <si>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</si>
  <si>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</si>
  <si>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</si>
  <si>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</si>
  <si>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</si>
  <si>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</si>
  <si>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</si>
  <si>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</si>
  <si>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</si>
  <si>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</si>
  <si>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</si>
  <si>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</si>
  <si>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</si>
  <si>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</si>
  <si>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</si>
  <si>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</si>
  <si>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</si>
  <si>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</si>
  <si>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</si>
  <si>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</si>
  <si>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</si>
  <si>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</si>
  <si>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</si>
  <si>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</si>
  <si>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</si>
  <si>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</si>
  <si>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</si>
  <si>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</si>
  <si>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</si>
  <si>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</si>
  <si>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</si>
  <si>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</si>
  <si>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</si>
  <si>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</si>
  <si>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</si>
  <si>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</si>
  <si>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</si>
  <si>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</si>
  <si>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</si>
  <si>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</si>
  <si>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</si>
  <si>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</si>
  <si>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</si>
  <si>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</si>
  <si>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</si>
  <si>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</si>
  <si>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</si>
  <si>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</si>
  <si>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</si>
  <si>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</si>
  <si>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</si>
  <si>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</si>
  <si>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</si>
  <si>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</si>
  <si>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</si>
  <si>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</si>
  <si>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</si>
  <si>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</si>
  <si>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</si>
  <si>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</si>
  <si>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</si>
  <si>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</si>
  <si>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</si>
  <si>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</si>
  <si>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</si>
  <si>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</si>
  <si>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</si>
  <si>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</si>
  <si>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</si>
  <si>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</si>
  <si>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</si>
  <si>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</si>
  <si>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</si>
  <si>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</si>
  <si>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</si>
  <si>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</si>
  <si>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</si>
  <si>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</si>
  <si>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</si>
  <si>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</si>
  <si>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</si>
  <si>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</si>
  <si>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</si>
  <si>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</si>
  <si>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</si>
  <si>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</si>
  <si>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</si>
  <si>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</si>
  <si>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</si>
  <si>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</si>
  <si>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</si>
  <si>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</si>
  <si>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</si>
  <si>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</si>
  <si>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</si>
  <si>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</si>
  <si>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</si>
  <si>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</si>
  <si>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</si>
  <si>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</si>
  <si>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</si>
  <si>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</si>
  <si>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</si>
  <si>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</si>
  <si>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</si>
  <si>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</si>
  <si>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</si>
  <si>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</si>
  <si>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</si>
  <si>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</si>
  <si>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</si>
  <si>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</si>
  <si>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</si>
  <si>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</si>
  <si>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</si>
  <si>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</si>
  <si>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</si>
  <si>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</si>
  <si>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</si>
  <si>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</si>
  <si>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</si>
  <si>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</si>
  <si>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</si>
  <si>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</si>
  <si>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</si>
  <si>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</si>
  <si>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</si>
  <si>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</si>
  <si>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</si>
  <si>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</si>
  <si>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</si>
  <si>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</si>
  <si>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</si>
  <si>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</si>
  <si>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</si>
  <si>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</si>
  <si>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</si>
  <si>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</si>
  <si>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</si>
  <si>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</si>
  <si>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</si>
  <si>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</si>
  <si>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</si>
  <si>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</si>
  <si>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</si>
  <si>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</si>
  <si>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</si>
  <si>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</si>
  <si>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</si>
  <si>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</si>
  <si>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</si>
  <si>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</si>
  <si>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</si>
  <si>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</si>
  <si>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</si>
  <si>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</si>
  <si>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</si>
  <si>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</si>
  <si>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</si>
  <si>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</si>
  <si>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</si>
  <si>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</si>
  <si>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</si>
  <si>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</si>
  <si>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</si>
  <si>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</si>
  <si>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</si>
  <si>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</si>
  <si>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</si>
  <si>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</si>
  <si>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</si>
  <si>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</si>
  <si>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</si>
  <si>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</si>
  <si>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</si>
  <si>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</si>
  <si>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</si>
  <si>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</si>
  <si>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</si>
  <si>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</si>
  <si>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</si>
  <si>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</si>
  <si>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</si>
  <si>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</si>
  <si>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</si>
  <si>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</si>
  <si>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</si>
  <si>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</si>
  <si>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</si>
  <si>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</si>
  <si>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</si>
  <si>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</si>
  <si>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</si>
  <si>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</si>
  <si>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</si>
  <si>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</si>
  <si>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</si>
  <si>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</si>
  <si>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</si>
  <si>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</si>
  <si>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</si>
  <si>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</si>
  <si>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</si>
  <si>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</si>
  <si>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</si>
  <si>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</si>
  <si>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</si>
  <si>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</si>
  <si>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</si>
  <si>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</si>
  <si>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</si>
  <si>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</si>
  <si>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</si>
  <si>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</si>
  <si>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</si>
  <si>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</si>
  <si>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</si>
  <si>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</si>
  <si>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</si>
  <si>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</si>
  <si>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</si>
  <si>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</si>
  <si>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</si>
  <si>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</si>
  <si>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</si>
  <si>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</si>
  <si>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</si>
  <si>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</si>
  <si>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</si>
  <si>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</si>
  <si>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</si>
  <si>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</si>
  <si>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</si>
  <si>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</si>
  <si>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</si>
  <si>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</si>
  <si>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</si>
  <si>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</si>
  <si>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</si>
  <si>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</si>
  <si>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</si>
  <si>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</si>
  <si>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</si>
  <si>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</si>
  <si>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</si>
  <si>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</si>
  <si>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</si>
  <si>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</si>
  <si>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</si>
  <si>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</si>
  <si>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</si>
  <si>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</si>
  <si>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</si>
  <si>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</si>
  <si>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</si>
  <si>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</si>
  <si>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</si>
  <si>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</si>
  <si>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</si>
  <si>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</si>
  <si>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</si>
  <si>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</si>
  <si>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</si>
  <si>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</si>
  <si>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</si>
  <si>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</si>
  <si>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</si>
  <si>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</si>
  <si>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</si>
  <si>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</si>
  <si>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</si>
  <si>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</si>
  <si>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</si>
  <si>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</si>
  <si>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</si>
  <si>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</si>
  <si>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</si>
  <si>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</si>
  <si>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</si>
  <si>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</si>
  <si>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</si>
  <si>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</si>
  <si>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</si>
  <si>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</si>
  <si>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</si>
  <si>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</si>
  <si>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</si>
  <si>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</si>
  <si>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</si>
  <si>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</si>
  <si>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</si>
  <si>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</si>
  <si>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</si>
  <si>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</si>
  <si>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</si>
  <si>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</si>
  <si>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</si>
  <si>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</si>
  <si>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</si>
  <si>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</si>
  <si>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</si>
  <si>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</si>
  <si>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</si>
  <si>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</si>
  <si>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</si>
  <si>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</si>
  <si>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</si>
  <si>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</si>
  <si>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</si>
  <si>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</si>
  <si>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</si>
  <si>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</si>
  <si>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</si>
  <si>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</si>
  <si>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</si>
  <si>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</si>
  <si>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</si>
  <si>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</si>
  <si>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</si>
  <si>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</si>
  <si>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</si>
  <si>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</si>
  <si>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</si>
  <si>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</si>
  <si>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</si>
  <si>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</si>
  <si>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</si>
  <si>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</si>
  <si>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</si>
  <si>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</si>
  <si>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</si>
  <si>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</si>
  <si>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</si>
  <si>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</si>
  <si>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</si>
  <si>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</si>
  <si>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</si>
  <si>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</si>
  <si>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</si>
  <si>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</si>
  <si>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</si>
  <si>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</si>
  <si>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</si>
  <si>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</si>
  <si>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</si>
  <si>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</si>
  <si>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</si>
  <si>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</si>
  <si>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</si>
  <si>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</si>
  <si>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</si>
  <si>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</si>
  <si>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</si>
  <si>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</si>
  <si>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</si>
  <si>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</si>
  <si>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</si>
  <si>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</si>
  <si>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</si>
  <si>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</si>
  <si>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</si>
  <si>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</si>
  <si>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</si>
  <si>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</si>
  <si>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</si>
  <si>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</si>
  <si>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</si>
  <si>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</si>
  <si>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</si>
  <si>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</si>
  <si>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</si>
  <si>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</si>
  <si>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</si>
  <si>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</si>
  <si>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</si>
  <si>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</si>
  <si>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</si>
  <si>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</si>
  <si>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</si>
  <si>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</si>
  <si>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</si>
  <si>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</si>
  <si>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</si>
  <si>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</si>
  <si>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</si>
  <si>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</si>
  <si>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</si>
  <si>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</si>
  <si>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</si>
  <si>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</si>
  <si>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</si>
  <si>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</si>
  <si>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</si>
  <si>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</si>
  <si>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</si>
  <si>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</si>
  <si>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</si>
  <si>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</si>
  <si>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</si>
  <si>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</si>
  <si>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</si>
  <si>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</si>
  <si>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</si>
  <si>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</si>
  <si>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</si>
  <si>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</si>
  <si>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</si>
  <si>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</si>
  <si>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</si>
  <si>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</si>
  <si>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</si>
  <si>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</si>
  <si>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</si>
  <si>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</si>
  <si>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</si>
  <si>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</si>
  <si>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</si>
  <si>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</si>
  <si>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</si>
  <si>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</si>
  <si>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</si>
  <si>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</si>
  <si>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</si>
  <si>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</si>
  <si>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</si>
  <si>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</si>
  <si>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</si>
  <si>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</si>
  <si>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</si>
  <si>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</si>
  <si>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</si>
  <si>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</si>
  <si>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</si>
  <si>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</si>
  <si>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</si>
  <si>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</si>
  <si>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</si>
  <si>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</si>
  <si>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</si>
  <si>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</si>
  <si>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</si>
  <si>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</si>
  <si>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</si>
  <si>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</si>
  <si>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</si>
  <si>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</si>
  <si>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</si>
  <si>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</si>
  <si>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</si>
  <si>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</si>
  <si>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</si>
  <si>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</si>
  <si>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</si>
  <si>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</si>
  <si>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</si>
  <si>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</si>
  <si>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</si>
  <si>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</si>
  <si>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</si>
  <si>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</si>
  <si>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</si>
  <si>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</si>
  <si>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</si>
  <si>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</si>
  <si>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</si>
  <si>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</si>
  <si>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</si>
  <si>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</si>
  <si>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</si>
  <si>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</si>
  <si>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</si>
  <si>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</si>
  <si>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</si>
  <si>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</si>
  <si>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</si>
  <si>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</si>
  <si>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</si>
  <si>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</si>
  <si>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</si>
  <si>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</si>
  <si>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</si>
  <si>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</si>
  <si>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</si>
  <si>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</si>
  <si>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</si>
  <si>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</si>
  <si>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</si>
  <si>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</si>
  <si>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</si>
  <si>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</si>
  <si>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</si>
  <si>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</si>
  <si>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</si>
  <si>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</si>
  <si>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</si>
  <si>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</si>
  <si>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</si>
  <si>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</si>
  <si>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</si>
  <si>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</si>
  <si>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</si>
  <si>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</si>
  <si>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</si>
  <si>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</si>
  <si>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</si>
  <si>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</si>
  <si>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</si>
  <si>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</si>
  <si>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</si>
  <si>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</si>
  <si>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</si>
  <si>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</si>
  <si>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</si>
  <si>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</si>
  <si>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</si>
  <si>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</si>
  <si>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</si>
  <si>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</si>
  <si>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</si>
  <si>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</si>
  <si>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</si>
  <si>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</si>
  <si>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</si>
  <si>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</si>
  <si>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</si>
  <si>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</si>
  <si>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</si>
  <si>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</si>
  <si>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</si>
  <si>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</si>
  <si>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</si>
  <si>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</si>
  <si>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</si>
  <si>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</si>
  <si>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</si>
  <si>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</si>
  <si>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</si>
  <si>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</si>
  <si>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</si>
  <si>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</si>
  <si>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</si>
  <si>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</si>
  <si>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</si>
  <si>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</si>
  <si>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</si>
  <si>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</si>
  <si>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</si>
  <si>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</si>
  <si>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</si>
  <si>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</si>
  <si>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</si>
  <si>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</si>
  <si>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</si>
  <si>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</si>
  <si>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</si>
  <si>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</si>
  <si>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</si>
  <si>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</si>
  <si>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</si>
  <si>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</si>
  <si>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</si>
  <si>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</si>
  <si>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</si>
  <si>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</si>
  <si>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</si>
  <si>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</si>
  <si>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</si>
  <si>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</si>
  <si>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</si>
  <si>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</si>
  <si>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</si>
  <si>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</si>
  <si>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</si>
  <si>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</si>
  <si>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</si>
  <si>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</si>
  <si>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</si>
  <si>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</si>
  <si>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</si>
  <si>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</si>
  <si>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</si>
  <si>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</si>
  <si>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</si>
  <si>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</si>
  <si>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</si>
  <si>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</si>
  <si>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</si>
  <si>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</si>
  <si>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</si>
  <si>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</si>
  <si>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</si>
  <si>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</si>
  <si>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</si>
  <si>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</si>
  <si>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</si>
  <si>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</si>
  <si>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</si>
  <si>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</si>
  <si>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</si>
  <si>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</si>
  <si>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</si>
  <si>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</si>
  <si>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</si>
  <si>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</si>
  <si>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</si>
  <si>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</si>
  <si>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</si>
  <si>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</si>
  <si>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</si>
  <si>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</si>
  <si>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</si>
  <si>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</si>
  <si>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</si>
  <si>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</si>
  <si>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</si>
  <si>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</si>
  <si>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</si>
  <si>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</si>
  <si>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</si>
  <si>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</si>
  <si>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</si>
  <si>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</si>
  <si>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</si>
  <si>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</si>
  <si>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</si>
  <si>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</si>
  <si>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</si>
  <si>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</si>
  <si>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</si>
  <si>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</si>
  <si>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</si>
  <si>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</si>
  <si>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</si>
  <si>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</si>
  <si>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</si>
  <si>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</si>
  <si>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</si>
  <si>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</si>
  <si>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</si>
  <si>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</si>
  <si>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</si>
  <si>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</si>
  <si>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</si>
  <si>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</si>
  <si>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</si>
  <si>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</si>
  <si>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</si>
  <si>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</si>
  <si>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</si>
  <si>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</si>
  <si>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</si>
  <si>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</si>
  <si>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</si>
  <si>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</si>
  <si>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</si>
  <si>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</si>
  <si>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</si>
  <si>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</si>
  <si>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</si>
  <si>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</si>
  <si>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</si>
  <si>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</si>
  <si>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</si>
  <si>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</si>
  <si>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</si>
  <si>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</si>
  <si>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</si>
  <si>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</si>
  <si>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</si>
  <si>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</si>
  <si>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</si>
  <si>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</si>
  <si>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</si>
  <si>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</si>
  <si>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</si>
  <si>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</si>
  <si>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</si>
  <si>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</si>
  <si>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</si>
  <si>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</si>
  <si>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</si>
  <si>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</si>
  <si>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</si>
  <si>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</si>
  <si>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</si>
  <si>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</si>
  <si>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</si>
  <si>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</si>
  <si>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</si>
  <si>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</si>
  <si>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</si>
  <si>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</si>
  <si>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</si>
  <si>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</si>
  <si>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</si>
  <si>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</si>
  <si>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</si>
  <si>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</si>
  <si>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</si>
  <si>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</si>
  <si>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</si>
  <si>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</si>
  <si>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</si>
  <si>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</si>
  <si>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</si>
  <si>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</si>
  <si>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</si>
  <si>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</si>
  <si>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</si>
  <si>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</si>
  <si>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</si>
  <si>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</si>
  <si>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</si>
  <si>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</si>
  <si>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</si>
  <si>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</si>
  <si>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</si>
  <si>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</si>
  <si>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</si>
  <si>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</si>
  <si>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</si>
  <si>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</si>
  <si>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</si>
  <si>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</si>
  <si>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</si>
  <si>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</si>
  <si>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</si>
  <si>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</si>
  <si>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</si>
  <si>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</si>
  <si>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</si>
  <si>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</si>
  <si>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</si>
  <si>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</si>
  <si>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</si>
  <si>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</si>
  <si>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</si>
  <si>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</si>
  <si>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</si>
  <si>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</si>
  <si>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</si>
  <si>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</si>
  <si>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</si>
  <si>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</si>
  <si>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</si>
  <si>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</si>
  <si>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</si>
  <si>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</si>
  <si>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</si>
  <si>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</si>
  <si>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</si>
  <si>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</si>
  <si>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</si>
  <si>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</si>
  <si>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</si>
  <si>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</si>
  <si>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</si>
  <si>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</si>
  <si>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</si>
  <si>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</si>
  <si>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</si>
  <si>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</si>
  <si>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</si>
  <si>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</si>
  <si>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</si>
  <si>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</si>
  <si>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</si>
  <si>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</si>
  <si>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</si>
  <si>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</si>
  <si>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</si>
  <si>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</si>
  <si>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</si>
  <si>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</si>
  <si>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</si>
  <si>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</si>
  <si>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</si>
  <si>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</si>
  <si>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</si>
  <si>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</si>
  <si>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</si>
  <si>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</si>
  <si>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</si>
  <si>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</si>
  <si>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</si>
  <si>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</si>
  <si>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</si>
  <si>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</si>
  <si>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</si>
  <si>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</si>
  <si>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</si>
  <si>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</si>
  <si>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</si>
  <si>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</si>
  <si>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</si>
  <si>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</si>
  <si>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</si>
  <si>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</si>
  <si>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</si>
  <si>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</si>
  <si>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</si>
  <si>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</si>
  <si>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</si>
  <si>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</si>
  <si>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</si>
  <si>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</si>
  <si>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</si>
  <si>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</si>
  <si>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</si>
  <si>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</si>
  <si>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</si>
  <si>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</si>
  <si>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</si>
  <si>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</si>
  <si>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</si>
  <si>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</si>
  <si>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</si>
  <si>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</si>
  <si>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</si>
  <si>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</si>
  <si>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</si>
  <si>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</si>
  <si>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</si>
  <si>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</si>
  <si>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</si>
  <si>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</si>
  <si>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</si>
  <si>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</si>
  <si>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</si>
  <si>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</si>
  <si>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</si>
  <si>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</si>
  <si>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</si>
  <si>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</si>
  <si>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</si>
  <si>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</si>
  <si>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</si>
  <si>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</si>
  <si>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</si>
  <si>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</si>
  <si>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</si>
  <si>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</si>
  <si>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</si>
  <si>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</si>
  <si>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</si>
  <si>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</si>
  <si>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</si>
  <si>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</si>
  <si>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</si>
  <si>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</si>
  <si>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</si>
  <si>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</si>
  <si>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</si>
  <si>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</si>
  <si>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</si>
  <si>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</si>
  <si>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</si>
  <si>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</si>
  <si>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</si>
  <si>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</si>
  <si>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</si>
  <si>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</si>
  <si>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</si>
  <si>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</si>
  <si>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</si>
  <si>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</si>
  <si>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</si>
  <si>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</si>
  <si>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</si>
  <si>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</si>
  <si>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</si>
  <si>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</si>
  <si>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</si>
  <si>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</si>
  <si>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</si>
  <si>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</si>
  <si>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</si>
  <si>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</si>
  <si>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</si>
  <si>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</si>
  <si>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</si>
  <si>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</si>
  <si>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</si>
  <si>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</si>
  <si>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</si>
  <si>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</si>
  <si>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</si>
  <si>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</si>
  <si>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</si>
  <si>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</si>
  <si>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</si>
  <si>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</si>
  <si>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</si>
  <si>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</si>
  <si>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</si>
  <si>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</si>
  <si>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</si>
  <si>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</si>
  <si>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</si>
  <si>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</si>
  <si>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</si>
  <si>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</si>
  <si>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</si>
  <si>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</si>
  <si>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</si>
  <si>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</si>
  <si>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</si>
  <si>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</si>
  <si>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</si>
  <si>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</si>
  <si>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</si>
  <si>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</si>
  <si>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</si>
  <si>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</si>
  <si>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</si>
  <si>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</si>
  <si>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</si>
  <si>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</si>
  <si>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</si>
  <si>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</si>
  <si>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</si>
  <si>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</si>
  <si>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</si>
  <si>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</si>
  <si>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</si>
  <si>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</si>
  <si>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</si>
  <si>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</si>
  <si>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</si>
  <si>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</si>
  <si>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</si>
  <si>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</si>
  <si>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</si>
  <si>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</si>
  <si>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</si>
  <si>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</si>
  <si>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</si>
  <si>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</si>
  <si>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</si>
  <si>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</si>
  <si>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</si>
  <si>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</si>
  <si>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</si>
  <si>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</si>
  <si>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</si>
  <si>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</si>
  <si>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</si>
  <si>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</si>
  <si>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</si>
  <si>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</si>
  <si>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</si>
  <si>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</si>
  <si>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</si>
  <si>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</si>
  <si>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</si>
  <si>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</si>
  <si>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</si>
  <si>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</si>
  <si>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</si>
  <si>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</si>
  <si>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</si>
  <si>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</si>
  <si>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</si>
  <si>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</si>
  <si>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</si>
  <si>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</si>
  <si>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</si>
  <si>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</si>
  <si>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</si>
  <si>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</si>
  <si>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</si>
  <si>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</si>
  <si>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</si>
  <si>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</si>
  <si>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</si>
  <si>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</si>
  <si>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</si>
  <si>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</si>
  <si>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</si>
  <si>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</si>
  <si>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</si>
  <si>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</si>
  <si>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</si>
  <si>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</si>
  <si>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</si>
  <si>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</si>
  <si>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</si>
  <si>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</si>
  <si>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</si>
  <si>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</si>
  <si>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</si>
  <si>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</si>
  <si>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</si>
  <si>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</si>
  <si>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</si>
  <si>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</si>
  <si>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</si>
  <si>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</si>
  <si>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</si>
  <si>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</si>
  <si>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</si>
  <si>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</si>
  <si>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</si>
  <si>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</si>
  <si>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</si>
  <si>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</si>
  <si>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</si>
  <si>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</si>
  <si>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</si>
  <si>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</si>
  <si>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</si>
  <si>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</si>
  <si>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</si>
  <si>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</si>
  <si>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</si>
  <si>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</si>
  <si>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</si>
  <si>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</si>
  <si>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</si>
  <si>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</si>
  <si>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</si>
  <si>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</si>
  <si>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</si>
  <si>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</si>
  <si>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</si>
  <si>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</si>
  <si>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</si>
  <si>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</si>
  <si>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</si>
  <si>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</si>
  <si>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</si>
  <si>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</si>
  <si>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</si>
  <si>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</si>
  <si>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</si>
  <si>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</si>
  <si>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</si>
  <si>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</si>
  <si>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</si>
  <si>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</si>
  <si>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</si>
  <si>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</si>
  <si>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</si>
  <si>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</si>
  <si>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</si>
  <si>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</si>
  <si>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</si>
  <si>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</si>
  <si>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</si>
  <si>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</si>
  <si>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</si>
  <si>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</si>
  <si>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</si>
  <si>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</si>
  <si>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</si>
  <si>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</si>
  <si>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</si>
  <si>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</si>
  <si>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</si>
  <si>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</si>
  <si>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</si>
  <si>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</si>
  <si>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</si>
  <si>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</si>
  <si>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</si>
  <si>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</si>
  <si>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</si>
  <si>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</si>
  <si>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</si>
  <si>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</si>
  <si>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</si>
  <si>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</si>
  <si>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</si>
  <si>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</si>
  <si>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</si>
  <si>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</si>
  <si>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</si>
  <si>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</si>
  <si>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</si>
  <si>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</si>
  <si>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</si>
  <si>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</si>
  <si>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</si>
  <si>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</si>
  <si>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</si>
  <si>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</si>
  <si>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</si>
  <si>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</si>
  <si>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</si>
  <si>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</si>
  <si>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</si>
  <si>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</si>
  <si>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</si>
  <si>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</si>
  <si>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</si>
  <si>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</si>
  <si>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</si>
  <si>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</si>
  <si>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</si>
  <si>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</si>
  <si>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</si>
  <si>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</si>
  <si>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</si>
  <si>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</si>
  <si>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</si>
  <si>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</si>
  <si>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</si>
  <si>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</si>
  <si>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</si>
  <si>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</si>
  <si>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</si>
  <si>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</si>
  <si>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</si>
  <si>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</si>
  <si>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</si>
  <si>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</si>
  <si>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</si>
  <si>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</si>
  <si>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</si>
  <si>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</si>
  <si>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</si>
  <si>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</si>
  <si>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</si>
  <si>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</si>
  <si>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</si>
  <si>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</si>
  <si>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</si>
  <si>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</si>
  <si>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</si>
  <si>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</si>
  <si>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</si>
  <si>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</si>
  <si>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</si>
  <si>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</si>
  <si>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</si>
  <si>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</si>
  <si>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</si>
  <si>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</si>
  <si>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</si>
  <si>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</si>
  <si>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</si>
  <si>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</si>
  <si>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</si>
  <si>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</si>
  <si>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</si>
  <si>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</si>
  <si>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</si>
  <si>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</si>
  <si>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</si>
  <si>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</si>
  <si>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</si>
  <si>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</si>
  <si>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</si>
  <si>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</si>
  <si>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</si>
  <si>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</si>
  <si>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</si>
  <si>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</si>
  <si>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</si>
  <si>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</si>
  <si>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</si>
  <si>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</si>
  <si>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</si>
  <si>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</si>
  <si>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</si>
  <si>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</si>
  <si>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</si>
  <si>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</si>
  <si>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</si>
  <si>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</si>
  <si>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</si>
  <si>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</si>
  <si>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</si>
  <si>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</si>
  <si>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</si>
  <si>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</si>
  <si>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</si>
  <si>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</si>
  <si>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</si>
  <si>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</si>
  <si>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</si>
  <si>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</si>
  <si>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</si>
  <si>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</si>
  <si>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</si>
  <si>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</si>
  <si>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</si>
  <si>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</si>
  <si>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</si>
  <si>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</si>
  <si>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</si>
  <si>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</si>
  <si>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</si>
  <si>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</si>
  <si>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</si>
  <si>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</si>
  <si>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</si>
  <si>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</si>
  <si>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</si>
  <si>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</si>
  <si>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</si>
  <si>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</si>
  <si>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</si>
  <si>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</si>
  <si>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</si>
  <si>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</si>
  <si>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</si>
  <si>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</si>
  <si>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</si>
  <si>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</si>
  <si>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</si>
  <si>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</si>
  <si>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</si>
  <si>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</si>
  <si>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</si>
  <si>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</si>
  <si>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</si>
  <si>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</si>
  <si>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</si>
  <si>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</si>
  <si>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</si>
  <si>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</si>
  <si>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</si>
  <si>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</si>
  <si>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</si>
  <si>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</si>
  <si>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</si>
  <si>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</si>
  <si>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</si>
  <si>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</si>
  <si>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</si>
  <si>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</si>
  <si>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</si>
  <si>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</si>
  <si>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</si>
  <si>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</si>
  <si>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</si>
  <si>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</si>
  <si>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</si>
  <si>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</si>
  <si>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</si>
  <si>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</si>
  <si>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</si>
  <si>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</si>
  <si>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</si>
  <si>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</si>
  <si>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</si>
  <si>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</si>
  <si>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</si>
  <si>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</si>
  <si>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</si>
  <si>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</si>
  <si>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</si>
  <si>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</si>
  <si>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</si>
  <si>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</si>
  <si>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</si>
  <si>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</si>
  <si>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</si>
  <si>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</si>
  <si>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</si>
  <si>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</si>
  <si>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</si>
  <si>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</si>
  <si>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</si>
  <si>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</si>
  <si>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</si>
  <si>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</si>
  <si>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</si>
  <si>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</si>
  <si>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</si>
  <si>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</si>
  <si>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</si>
  <si>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</si>
  <si>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</si>
  <si>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</si>
  <si>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</si>
  <si>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</si>
  <si>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</si>
  <si>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</si>
  <si>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</si>
  <si>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</si>
  <si>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</si>
  <si>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</si>
  <si>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</si>
  <si>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</si>
  <si>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</si>
  <si>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</si>
  <si>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</si>
  <si>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</si>
  <si>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</si>
  <si>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</si>
  <si>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</si>
  <si>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</si>
  <si>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</si>
  <si>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</si>
  <si>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</si>
  <si>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</si>
  <si>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</si>
  <si>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</si>
  <si>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</si>
  <si>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</si>
  <si>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</si>
  <si>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</si>
  <si>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</si>
  <si>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</si>
  <si>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</si>
  <si>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</si>
  <si>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</si>
  <si>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</si>
  <si>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</si>
  <si>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</si>
  <si>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</si>
  <si>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</si>
  <si>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</si>
  <si>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</si>
  <si>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</si>
  <si>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</si>
  <si>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</si>
  <si>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</si>
  <si>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</si>
  <si>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</si>
  <si>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</si>
  <si>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</si>
  <si>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</si>
  <si>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</si>
  <si>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</si>
  <si>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</si>
  <si>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</si>
  <si>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</si>
  <si>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</si>
  <si>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</si>
  <si>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</si>
  <si>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</si>
  <si>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</si>
  <si>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</si>
  <si>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</si>
  <si>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</si>
  <si>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</si>
  <si>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</si>
  <si>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</si>
  <si>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</si>
  <si>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</si>
  <si>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</si>
  <si>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</si>
  <si>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</si>
  <si>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</si>
  <si>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</si>
  <si>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</si>
  <si>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</si>
  <si>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</si>
  <si>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</si>
  <si>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</si>
  <si>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</si>
  <si>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</si>
  <si>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</si>
  <si>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</si>
  <si>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</si>
  <si>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</si>
  <si>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</si>
  <si>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</si>
  <si>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</si>
  <si>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</si>
  <si>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</si>
  <si>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</si>
  <si>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</si>
  <si>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</si>
  <si>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</si>
  <si>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</si>
  <si>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</si>
  <si>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</si>
  <si>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</si>
  <si>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</si>
  <si>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</si>
  <si>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</si>
  <si>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</si>
  <si>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</si>
  <si>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</si>
  <si>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</si>
  <si>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</si>
  <si>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</si>
  <si>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</si>
  <si>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</si>
  <si>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</si>
  <si>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</si>
  <si>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</si>
  <si>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</si>
  <si>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</si>
  <si>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</si>
  <si>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</si>
  <si>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</si>
  <si>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</si>
  <si>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</si>
  <si>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</si>
  <si>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</si>
  <si>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</si>
  <si>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</si>
  <si>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</si>
  <si>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</si>
  <si>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</si>
  <si>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</si>
  <si>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</si>
  <si>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</si>
  <si>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</si>
  <si>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</si>
  <si>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</si>
  <si>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</si>
  <si>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</si>
  <si>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</si>
  <si>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</si>
  <si>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</si>
  <si>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</si>
  <si>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</si>
  <si>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</si>
  <si>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</si>
  <si>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</si>
  <si>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</si>
  <si>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</si>
  <si>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</si>
  <si>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</si>
  <si>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</si>
  <si>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</si>
  <si>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</si>
  <si>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</si>
  <si>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</si>
  <si>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</si>
  <si>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</si>
  <si>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</si>
  <si>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</si>
  <si>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</si>
  <si>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</si>
  <si>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</si>
  <si>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</si>
  <si>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</si>
  <si>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</si>
  <si>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</si>
  <si>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</si>
  <si>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</si>
  <si>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</si>
  <si>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</si>
  <si>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</si>
  <si>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</si>
  <si>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</si>
  <si>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</si>
  <si>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</si>
  <si>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</si>
  <si>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</si>
  <si>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</si>
  <si>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</si>
  <si>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</si>
  <si>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</si>
  <si>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</si>
  <si>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</si>
  <si>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</si>
  <si>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</si>
  <si>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</si>
  <si>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</si>
  <si>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</si>
  <si>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</si>
  <si>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</si>
  <si>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</si>
  <si>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</si>
  <si>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</si>
  <si>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</si>
  <si>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</si>
  <si>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</si>
  <si>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</si>
  <si>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</si>
  <si>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</si>
  <si>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</si>
  <si>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</si>
  <si>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</si>
  <si>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</si>
  <si>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</si>
  <si>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</si>
  <si>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</si>
  <si>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</si>
  <si>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</si>
  <si>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</si>
  <si>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</si>
  <si>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</si>
  <si>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</si>
  <si>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</si>
  <si>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</si>
  <si>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</si>
  <si>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</si>
  <si>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</si>
  <si>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</si>
  <si>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</si>
  <si>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</si>
  <si>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</si>
  <si>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</si>
  <si>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</si>
  <si>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</si>
  <si>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</si>
  <si>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</si>
  <si>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</si>
  <si>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</si>
  <si>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</si>
  <si>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</si>
  <si>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</si>
  <si>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</si>
  <si>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</si>
  <si>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</si>
  <si>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</si>
  <si>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</si>
  <si>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</si>
  <si>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</si>
  <si>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</si>
  <si>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</si>
  <si>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</si>
  <si>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</si>
  <si>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</si>
  <si>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</si>
  <si>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</si>
  <si>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</si>
  <si>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</si>
  <si>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</si>
  <si>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</si>
  <si>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</si>
  <si>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</si>
  <si>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</si>
  <si>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</si>
  <si>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</si>
  <si>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</si>
  <si>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</si>
  <si>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</si>
  <si>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</si>
  <si>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</si>
  <si>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</si>
  <si>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</si>
  <si>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</si>
  <si>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</si>
  <si>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</si>
  <si>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</si>
  <si>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</si>
  <si>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</si>
  <si>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</si>
  <si>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</si>
  <si>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</si>
  <si>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</si>
  <si>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</si>
  <si>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</si>
  <si>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</si>
  <si>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</si>
  <si>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</si>
  <si>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</si>
  <si>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</si>
  <si>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</si>
  <si>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</si>
  <si>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</si>
  <si>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</si>
  <si>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</si>
  <si>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</si>
  <si>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</si>
  <si>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</si>
  <si>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</si>
  <si>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</si>
  <si>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</si>
  <si>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</si>
  <si>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</si>
  <si>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</si>
  <si>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</si>
  <si>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</si>
  <si>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</si>
  <si>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</si>
  <si>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</si>
  <si>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</si>
  <si>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</si>
  <si>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</si>
  <si>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</si>
  <si>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</si>
  <si>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</si>
  <si>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</si>
  <si>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</si>
  <si>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</si>
  <si>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</si>
  <si>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</si>
  <si>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</si>
  <si>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</si>
  <si>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</si>
  <si>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</si>
  <si>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</si>
  <si>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</si>
  <si>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</si>
  <si>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</si>
  <si>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</si>
  <si>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</si>
  <si>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</si>
  <si>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</si>
  <si>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</si>
  <si>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</si>
  <si>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</si>
  <si>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</si>
  <si>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</si>
  <si>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</si>
  <si>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</si>
  <si>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</si>
  <si>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</si>
  <si>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</si>
  <si>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</si>
  <si>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</si>
  <si>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</si>
  <si>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</si>
  <si>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</si>
  <si>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</si>
  <si>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</si>
  <si>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</si>
  <si>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</si>
  <si>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</si>
  <si>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</si>
  <si>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</si>
  <si>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</si>
  <si>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</si>
  <si>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</si>
  <si>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</si>
  <si>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</si>
  <si>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</si>
  <si>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</si>
  <si>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</si>
  <si>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</si>
  <si>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</si>
  <si>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</si>
  <si>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</si>
  <si>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</si>
  <si>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</si>
  <si>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</si>
  <si>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</si>
  <si>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</si>
  <si>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</si>
  <si>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</si>
  <si>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</si>
  <si>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</si>
  <si>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</si>
  <si>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</si>
  <si>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</si>
  <si>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</si>
  <si>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</si>
  <si>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</si>
  <si>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</si>
  <si>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</si>
  <si>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</si>
  <si>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</si>
  <si>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</si>
  <si>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</si>
  <si>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</si>
  <si>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</si>
  <si>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</si>
  <si>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</si>
  <si>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</si>
  <si>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</si>
  <si>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</si>
  <si>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</si>
  <si>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</si>
  <si>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</si>
  <si>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</si>
  <si>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</si>
  <si>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</si>
  <si>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</si>
  <si>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</si>
  <si>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</si>
  <si>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</si>
  <si>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</si>
  <si>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</si>
  <si>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</si>
  <si>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</si>
  <si>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</si>
  <si>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</si>
  <si>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</si>
  <si>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</si>
  <si>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</si>
  <si>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</si>
  <si>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</si>
  <si>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</si>
  <si>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</si>
  <si>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</si>
  <si>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</si>
  <si>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</si>
  <si>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</si>
  <si>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</si>
  <si>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</si>
  <si>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</si>
  <si>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</si>
  <si>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</si>
  <si>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</si>
  <si>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</si>
  <si>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</si>
  <si>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</si>
  <si>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</si>
  <si>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</si>
  <si>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</si>
  <si>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</si>
  <si>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</si>
  <si>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</si>
  <si>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</si>
  <si>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</si>
  <si>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</si>
  <si>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</si>
  <si>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</si>
  <si>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</si>
  <si>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</si>
  <si>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</si>
  <si>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</si>
  <si>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</si>
  <si>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</si>
  <si>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</si>
  <si>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</si>
  <si>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</si>
  <si>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</si>
  <si>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</si>
  <si>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</si>
  <si>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</si>
  <si>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</si>
  <si>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</si>
  <si>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</si>
  <si>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</si>
  <si>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</si>
  <si>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</si>
  <si>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</si>
  <si>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</si>
  <si>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</si>
  <si>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</si>
  <si>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</si>
  <si>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</si>
  <si>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</si>
  <si>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</si>
  <si>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</si>
  <si>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</si>
  <si>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</si>
  <si>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</si>
  <si>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</si>
  <si>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</si>
  <si>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</si>
  <si>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</si>
  <si>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</si>
  <si>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</si>
  <si>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</si>
  <si>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</si>
  <si>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</si>
  <si>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</si>
  <si>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</si>
  <si>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</si>
  <si>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</si>
  <si>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</si>
  <si>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</si>
  <si>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</si>
  <si>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</si>
  <si>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</si>
  <si>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</si>
  <si>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</si>
  <si>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</si>
  <si>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</si>
  <si>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</si>
  <si>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</si>
  <si>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</si>
  <si>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</si>
  <si>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</si>
  <si>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</si>
  <si>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</si>
  <si>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</si>
  <si>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</si>
  <si>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</si>
  <si>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</si>
  <si>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</si>
  <si>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</si>
  <si>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</si>
  <si>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</si>
  <si>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</si>
  <si>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</si>
  <si>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</si>
  <si>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</si>
  <si>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</si>
  <si>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</si>
  <si>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</si>
  <si>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</si>
  <si>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</si>
  <si>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</si>
  <si>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</si>
  <si>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</si>
  <si>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</si>
  <si>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</si>
  <si>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</si>
  <si>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</si>
  <si>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</si>
  <si>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</si>
  <si>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</si>
  <si>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</si>
  <si>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</si>
  <si>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</si>
  <si>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</si>
  <si>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</si>
  <si>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</si>
  <si>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</si>
  <si>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</si>
  <si>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</si>
  <si>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</si>
  <si>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</si>
  <si>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</si>
  <si>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</si>
  <si>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</si>
  <si>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</si>
  <si>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</si>
  <si>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</si>
  <si>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</si>
  <si>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</si>
  <si>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</si>
  <si>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</si>
  <si>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</si>
  <si>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</si>
  <si>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</si>
  <si>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</si>
  <si>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</si>
  <si>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</si>
  <si>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</si>
  <si>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</si>
  <si>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</si>
  <si>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</si>
  <si>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</si>
  <si>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</si>
  <si>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</si>
  <si>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</si>
  <si>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</si>
  <si>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</si>
  <si>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</si>
  <si>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</si>
  <si>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</si>
  <si>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</si>
  <si>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</si>
  <si>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</si>
  <si>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</si>
  <si>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</si>
  <si>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</si>
  <si>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</si>
  <si>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</si>
  <si>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</si>
  <si>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</si>
  <si>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</si>
  <si>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</si>
  <si>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</si>
  <si>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</si>
  <si>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</si>
  <si>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</si>
  <si>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</si>
  <si>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</si>
  <si>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</si>
  <si>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</si>
  <si>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</si>
  <si>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</si>
  <si>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</si>
  <si>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</si>
  <si>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</si>
  <si>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</si>
  <si>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</si>
  <si>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</si>
  <si>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</si>
  <si>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</si>
  <si>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</si>
  <si>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</si>
  <si>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</si>
  <si>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</si>
  <si>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</si>
  <si>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</si>
  <si>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</si>
  <si>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</si>
  <si>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</si>
  <si>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</si>
  <si>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</si>
  <si>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</si>
  <si>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</si>
  <si>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</si>
  <si>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</si>
  <si>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</si>
  <si>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</si>
  <si>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</si>
  <si>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</si>
  <si>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</si>
  <si>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</si>
  <si>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</si>
  <si>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</si>
  <si>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</si>
  <si>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</si>
  <si>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</si>
  <si>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</si>
  <si>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</si>
  <si>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</si>
  <si>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</si>
  <si>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</si>
  <si>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</si>
  <si>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</si>
  <si>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</si>
  <si>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</si>
  <si>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</si>
  <si>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</si>
  <si>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</si>
  <si>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</si>
  <si>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</si>
  <si>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</si>
  <si>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</si>
  <si>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</si>
  <si>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</si>
  <si>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</si>
  <si>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</si>
  <si>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</si>
  <si>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</si>
  <si>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</si>
  <si>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</si>
  <si>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</si>
  <si>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</si>
  <si>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</si>
  <si>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</si>
  <si>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</si>
  <si>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</si>
  <si>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</si>
  <si>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</si>
  <si>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</si>
  <si>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</si>
  <si>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</si>
  <si>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</si>
  <si>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</si>
  <si>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</si>
  <si>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</si>
  <si>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</si>
  <si>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</si>
  <si>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</si>
  <si>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</si>
  <si>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</si>
  <si>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</si>
  <si>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</si>
  <si>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</si>
  <si>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</si>
  <si>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</si>
  <si>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</si>
  <si>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</si>
  <si>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</si>
  <si>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</si>
  <si>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</si>
  <si>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</si>
  <si>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</si>
  <si>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</si>
  <si>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</si>
  <si>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</si>
  <si>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</si>
  <si>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</si>
  <si>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</si>
  <si>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</si>
  <si>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</si>
  <si>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</si>
  <si>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</si>
  <si>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</si>
  <si>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</si>
  <si>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</si>
  <si>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</si>
  <si>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</si>
  <si>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</si>
  <si>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</si>
  <si>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</si>
  <si>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</si>
  <si>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</si>
  <si>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</si>
  <si>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</si>
  <si>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</si>
  <si>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</si>
  <si>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</si>
  <si>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</si>
  <si>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</si>
  <si>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</si>
  <si>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</si>
  <si>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</si>
  <si>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</si>
  <si>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</si>
  <si>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</si>
  <si>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</si>
  <si>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</si>
  <si>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</si>
  <si>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</si>
  <si>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</si>
  <si>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</si>
  <si>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</si>
  <si>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</si>
  <si>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</si>
  <si>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</si>
  <si>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</si>
  <si>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</si>
  <si>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</si>
  <si>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</si>
  <si>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</si>
  <si>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</si>
  <si>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</si>
  <si>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</si>
  <si>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</si>
  <si>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</si>
  <si>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</si>
  <si>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</si>
  <si>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</si>
  <si>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</si>
  <si>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</si>
  <si>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</si>
  <si>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</si>
  <si>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</si>
  <si>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</si>
  <si>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</si>
  <si>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</si>
  <si>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</si>
  <si>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</si>
  <si>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</si>
  <si>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</si>
  <si>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</si>
  <si>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</si>
  <si>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</si>
  <si>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</si>
  <si>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</si>
  <si>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</si>
  <si>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</si>
  <si>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</si>
  <si>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</si>
  <si>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</si>
  <si>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</si>
  <si>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</si>
  <si>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</si>
  <si>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</si>
  <si>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</si>
  <si>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</si>
  <si>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</si>
  <si>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</si>
  <si>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</si>
  <si>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</si>
  <si>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</si>
  <si>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</si>
  <si>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</si>
  <si>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</si>
  <si>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</si>
  <si>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</si>
  <si>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</si>
  <si>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</si>
  <si>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</si>
  <si>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</si>
  <si>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</si>
  <si>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</si>
  <si>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</si>
  <si>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</si>
  <si>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</si>
  <si>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</si>
  <si>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</si>
  <si>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</si>
  <si>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</si>
  <si>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</si>
  <si>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</si>
  <si>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</si>
  <si>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</si>
  <si>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</si>
  <si>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</si>
  <si>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</si>
  <si>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</si>
  <si>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</si>
  <si>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</si>
  <si>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</si>
  <si>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</si>
  <si>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</si>
  <si>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</si>
  <si>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</si>
  <si>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</si>
  <si>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</si>
  <si>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</si>
  <si>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</si>
  <si>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</si>
  <si>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</si>
  <si>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</si>
  <si>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</si>
  <si>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</si>
  <si>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</si>
  <si>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</si>
  <si>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</si>
  <si>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</si>
  <si>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</si>
  <si>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</si>
  <si>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</si>
  <si>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</si>
  <si>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</si>
  <si>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</si>
  <si>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</si>
  <si>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</si>
  <si>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</si>
  <si>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</si>
  <si>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</si>
  <si>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</si>
  <si>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</si>
  <si>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</si>
  <si>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</si>
  <si>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</si>
  <si>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</si>
  <si>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</si>
  <si>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</si>
  <si>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</si>
  <si>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</si>
  <si>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</si>
  <si>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</si>
  <si>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</si>
  <si>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</si>
  <si>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</si>
  <si>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</si>
  <si>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</si>
  <si>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</si>
  <si>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</si>
  <si>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</si>
  <si>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</si>
  <si>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</si>
  <si>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</si>
  <si>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</si>
  <si>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</si>
  <si>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</si>
  <si>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</si>
  <si>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</si>
  <si>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</si>
  <si>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</si>
  <si>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</si>
  <si>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</si>
  <si>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</si>
  <si>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</si>
  <si>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</si>
  <si>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</si>
  <si>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</si>
  <si>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</si>
  <si>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</si>
  <si>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</si>
  <si>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</si>
  <si>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</si>
  <si>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</si>
  <si>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</si>
  <si>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</si>
  <si>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</si>
  <si>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</si>
  <si>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</si>
  <si>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</si>
  <si>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</si>
  <si>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</si>
  <si>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</si>
  <si>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</si>
  <si>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</si>
  <si>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</si>
  <si>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</si>
  <si>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</si>
  <si>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</si>
  <si>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</si>
  <si>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</si>
  <si>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</si>
  <si>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</si>
  <si>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</si>
  <si>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</si>
  <si>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</si>
  <si>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</si>
  <si>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</si>
  <si>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</si>
  <si>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</si>
  <si>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</si>
  <si>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</si>
  <si>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</si>
  <si>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</si>
  <si>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</si>
  <si>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</si>
  <si>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</si>
  <si>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</si>
  <si>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</si>
  <si>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</si>
  <si>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</si>
  <si>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</si>
  <si>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</si>
  <si>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</si>
  <si>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</si>
  <si>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</si>
  <si>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</si>
  <si>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</si>
  <si>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</si>
  <si>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</si>
  <si>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</si>
  <si>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</si>
  <si>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</si>
  <si>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</si>
  <si>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</si>
  <si>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</si>
  <si>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</si>
  <si>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</si>
  <si>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</si>
  <si>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</si>
  <si>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</si>
  <si>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</si>
  <si>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</si>
  <si>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</si>
  <si>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</si>
  <si>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</si>
  <si>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</si>
  <si>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</si>
  <si>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</si>
  <si>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</si>
  <si>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</si>
  <si>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</si>
  <si>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</si>
  <si>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</si>
  <si>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</si>
  <si>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</si>
  <si>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</si>
  <si>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</si>
  <si>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</si>
  <si>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</si>
  <si>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</si>
  <si>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</si>
  <si>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</si>
  <si>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</si>
  <si>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</si>
  <si>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</si>
  <si>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</si>
  <si>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</si>
  <si>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</si>
  <si>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</si>
  <si>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</si>
  <si>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</si>
  <si>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</si>
  <si>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</si>
  <si>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</si>
  <si>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</si>
  <si>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</si>
  <si>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</si>
  <si>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</si>
  <si>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</si>
  <si>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</si>
  <si>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</si>
  <si>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</si>
  <si>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</si>
  <si>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</si>
  <si>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</si>
  <si>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</si>
  <si>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</si>
  <si>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</si>
  <si>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</si>
  <si>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</si>
  <si>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</si>
  <si>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</si>
  <si>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</si>
  <si>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</si>
  <si>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</si>
  <si>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</si>
  <si>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</si>
  <si>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</si>
  <si>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</si>
  <si>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</si>
  <si>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</si>
  <si>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</si>
  <si>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</si>
  <si>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</si>
  <si>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</si>
  <si>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</si>
  <si>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</si>
  <si>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</si>
  <si>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</si>
  <si>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</si>
  <si>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</si>
  <si>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</si>
  <si>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</si>
  <si>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</si>
  <si>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</si>
  <si>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</si>
  <si>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</si>
  <si>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</si>
  <si>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</si>
  <si>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</si>
  <si>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</si>
  <si>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</si>
  <si>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</si>
  <si>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</si>
  <si>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</si>
  <si>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</si>
  <si>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</si>
  <si>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</si>
  <si>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</si>
  <si>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</si>
  <si>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</si>
  <si>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</si>
  <si>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</si>
  <si>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</si>
  <si>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</si>
  <si>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</si>
  <si>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</si>
  <si>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</si>
  <si>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</si>
  <si>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</si>
  <si>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</si>
  <si>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</si>
  <si>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</si>
  <si>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</si>
  <si>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</si>
  <si>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</si>
  <si>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</si>
  <si>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</si>
  <si>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</si>
  <si>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</si>
  <si>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</si>
  <si>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</si>
  <si>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</si>
  <si>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</si>
  <si>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</si>
  <si>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</si>
  <si>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</si>
  <si>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</si>
  <si>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</si>
  <si>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</si>
  <si>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</si>
  <si>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</si>
  <si>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</si>
  <si>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</si>
  <si>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</si>
  <si>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</si>
  <si>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</si>
  <si>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</si>
  <si>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</si>
  <si>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</si>
  <si>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</si>
  <si>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</si>
  <si>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</si>
  <si>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</si>
  <si>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</si>
  <si>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</si>
  <si>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</si>
  <si>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</si>
  <si>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</si>
  <si>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</si>
  <si>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</si>
  <si>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</si>
  <si>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</si>
  <si>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</si>
  <si>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</si>
  <si>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</si>
  <si>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</si>
  <si>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</si>
  <si>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</si>
  <si>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</si>
  <si>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</si>
  <si>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</si>
  <si>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</si>
  <si>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</si>
  <si>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</si>
  <si>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</si>
  <si>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</si>
  <si>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</si>
  <si>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</si>
  <si>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</si>
  <si>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</si>
  <si>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</si>
  <si>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</si>
  <si>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</si>
  <si>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</si>
  <si>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</si>
  <si>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</si>
  <si>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</si>
  <si>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</si>
  <si>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</si>
  <si>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</si>
  <si>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</si>
  <si>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</si>
  <si>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</si>
  <si>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</si>
  <si>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</si>
  <si>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</si>
  <si>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</si>
  <si>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</si>
  <si>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</si>
  <si>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</si>
  <si>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</si>
  <si>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</si>
  <si>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</si>
  <si>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</si>
  <si>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</si>
  <si>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</si>
  <si>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</si>
  <si>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</si>
  <si>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</si>
  <si>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</si>
  <si>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</si>
  <si>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</si>
  <si>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</si>
  <si>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</si>
  <si>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</si>
  <si>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</si>
  <si>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</si>
  <si>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</si>
  <si>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</si>
  <si>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</si>
  <si>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</si>
  <si>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</si>
  <si>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</si>
  <si>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</si>
  <si>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</si>
  <si>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</si>
  <si>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</si>
  <si>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</si>
  <si>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</si>
  <si>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</si>
  <si>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</si>
  <si>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</si>
  <si>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</si>
  <si>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</si>
  <si>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</si>
  <si>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</si>
  <si>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</si>
  <si>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</si>
  <si>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</si>
  <si>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</si>
  <si>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</si>
  <si>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</si>
  <si>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</si>
  <si>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</si>
  <si>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</si>
  <si>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</si>
  <si>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</si>
  <si>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</si>
  <si>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</si>
  <si>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</si>
  <si>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</si>
  <si>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</si>
  <si>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</si>
  <si>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</si>
  <si>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</si>
  <si>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</si>
  <si>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</si>
  <si>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</si>
  <si>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</si>
  <si>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</si>
  <si>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</si>
  <si>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</si>
  <si>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</si>
  <si>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</si>
  <si>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</si>
  <si>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</si>
  <si>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</si>
  <si>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</si>
  <si>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</si>
  <si>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</si>
  <si>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</si>
  <si>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</si>
  <si>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</si>
  <si>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</si>
  <si>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</si>
  <si>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</si>
  <si>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</si>
  <si>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</si>
  <si>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</si>
  <si>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</si>
  <si>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</si>
  <si>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</si>
  <si>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</si>
  <si>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</si>
  <si>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</si>
  <si>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</si>
  <si>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</si>
  <si>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</si>
  <si>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</si>
  <si>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</si>
  <si>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</si>
  <si>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</si>
  <si>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</si>
  <si>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</si>
  <si>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</si>
  <si>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</si>
  <si>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</si>
  <si>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</si>
  <si>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</si>
  <si>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</si>
  <si>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</si>
  <si>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</si>
  <si>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</si>
  <si>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</si>
  <si>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</si>
  <si>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</si>
  <si>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</si>
  <si>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</si>
  <si>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</si>
  <si>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</si>
  <si>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</si>
  <si>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</si>
  <si>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</si>
  <si>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</si>
  <si>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</si>
  <si>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</si>
  <si>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</si>
  <si>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</si>
  <si>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</si>
  <si>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</si>
  <si>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</si>
  <si>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</si>
  <si>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</si>
  <si>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</si>
  <si>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</si>
  <si>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</si>
  <si>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</si>
  <si>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</si>
  <si>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</si>
  <si>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</si>
  <si>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</si>
  <si>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</si>
  <si>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</si>
  <si>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</si>
  <si>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</si>
  <si>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</si>
  <si>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</si>
  <si>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</si>
  <si>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</si>
  <si>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</si>
  <si>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</si>
  <si>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</si>
  <si>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</si>
  <si>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</si>
  <si>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</si>
  <si>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</si>
  <si>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</si>
  <si>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</si>
  <si>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</si>
  <si>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</si>
  <si>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</si>
  <si>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</si>
  <si>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</si>
  <si>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</si>
  <si>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</si>
  <si>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</si>
  <si>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</si>
  <si>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</si>
  <si>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</si>
  <si>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</si>
  <si>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</si>
  <si>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</si>
  <si>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</si>
  <si>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</si>
  <si>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</si>
  <si>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</si>
  <si>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</si>
  <si>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</si>
  <si>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</si>
  <si>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</si>
  <si>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</si>
  <si>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</si>
  <si>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</si>
  <si>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</si>
  <si>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</si>
  <si>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</si>
  <si>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</si>
  <si>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</si>
  <si>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</si>
  <si>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</si>
  <si>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</si>
  <si>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</si>
  <si>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</si>
  <si>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</si>
  <si>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</si>
  <si>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</si>
  <si>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</si>
  <si>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</si>
  <si>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</si>
  <si>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</si>
  <si>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</si>
  <si>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</si>
  <si>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</si>
  <si>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</si>
  <si>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</si>
  <si>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</si>
  <si>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</si>
  <si>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</si>
  <si>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</si>
  <si>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</si>
  <si>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</si>
  <si>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</si>
  <si>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</si>
  <si>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</si>
  <si>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</si>
  <si>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</si>
  <si>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</si>
  <si>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</si>
  <si>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</si>
  <si>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</si>
  <si>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</si>
  <si>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</si>
  <si>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</si>
  <si>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</si>
  <si>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</si>
  <si>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</si>
  <si>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</si>
  <si>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</si>
  <si>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</si>
  <si>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</si>
  <si>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</si>
  <si>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</si>
  <si>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</si>
  <si>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</si>
  <si>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</si>
  <si>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</si>
  <si>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</si>
  <si>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</si>
  <si>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</si>
  <si>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</si>
  <si>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</si>
  <si>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</si>
  <si>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</si>
  <si>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</si>
  <si>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</si>
  <si>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</si>
  <si>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</si>
  <si>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</si>
  <si>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</si>
  <si>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</si>
  <si>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</si>
  <si>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</si>
  <si>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</si>
  <si>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</si>
  <si>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</si>
  <si>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</si>
  <si>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</si>
  <si>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</si>
  <si>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</si>
  <si>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</si>
  <si>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</si>
  <si>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</si>
  <si>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</si>
  <si>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</si>
  <si>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</si>
  <si>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</si>
  <si>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</si>
  <si>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</si>
  <si>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</si>
  <si>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</si>
  <si>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</si>
  <si>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</si>
  <si>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</si>
  <si>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</si>
  <si>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</si>
  <si>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</si>
  <si>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</si>
  <si>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</si>
  <si>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</si>
  <si>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</si>
  <si>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</si>
  <si>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</si>
  <si>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</si>
  <si>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</si>
  <si>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</si>
  <si>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</si>
  <si>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</si>
  <si>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</si>
  <si>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</si>
  <si>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</si>
  <si>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</si>
  <si>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</si>
  <si>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</si>
  <si>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</si>
  <si>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</si>
  <si>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</si>
  <si>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</si>
  <si>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</si>
  <si>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</si>
  <si>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</si>
  <si>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</si>
  <si>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</si>
  <si>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</si>
  <si>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</si>
  <si>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</si>
  <si>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</si>
  <si>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</si>
  <si>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</si>
  <si>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</si>
  <si>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</si>
  <si>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</si>
  <si>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</si>
  <si>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</si>
  <si>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</si>
  <si>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</si>
  <si>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</si>
  <si>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</si>
  <si>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</si>
  <si>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</si>
  <si>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</si>
  <si>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</si>
  <si>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</si>
  <si>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</si>
  <si>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</si>
  <si>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</si>
  <si>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</si>
  <si>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</si>
  <si>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</si>
  <si>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</si>
  <si>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</si>
  <si>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</si>
  <si>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</si>
  <si>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</si>
  <si>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</si>
  <si>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</si>
  <si>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</si>
  <si>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</si>
  <si>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</si>
  <si>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</si>
  <si>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</si>
  <si>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</si>
  <si>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</si>
  <si>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</si>
  <si>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</si>
  <si>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</si>
  <si>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</si>
  <si>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</si>
  <si>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</si>
  <si>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</si>
  <si>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</si>
  <si>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</si>
  <si>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</si>
  <si>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</si>
  <si>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</si>
  <si>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</si>
  <si>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</si>
  <si>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</si>
  <si>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</si>
  <si>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</si>
  <si>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</si>
  <si>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</si>
  <si>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</si>
  <si>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</si>
  <si>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</si>
  <si>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</si>
  <si>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</si>
  <si>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</si>
  <si>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</si>
  <si>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</si>
  <si>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</si>
  <si>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</si>
  <si>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</si>
  <si>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</si>
  <si>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</si>
  <si>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</si>
  <si>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</si>
  <si>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</si>
  <si>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</si>
  <si>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</si>
  <si>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</si>
  <si>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</si>
  <si>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</si>
  <si>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</si>
  <si>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</si>
  <si>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</si>
  <si>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</si>
  <si>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</si>
  <si>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</si>
  <si>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</si>
  <si>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</si>
  <si>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</si>
  <si>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</si>
  <si>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</si>
  <si>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</si>
  <si>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</si>
  <si>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</si>
  <si>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</si>
  <si>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</si>
  <si>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</si>
  <si>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</si>
  <si>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</si>
  <si>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</si>
  <si>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</si>
  <si>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</si>
  <si>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</si>
  <si>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</si>
  <si>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</si>
  <si>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</si>
  <si>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</si>
  <si>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</si>
  <si>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</si>
  <si>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</si>
  <si>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</si>
  <si>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</si>
  <si>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</si>
  <si>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</si>
  <si>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</si>
  <si>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</si>
  <si>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</si>
  <si>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</si>
  <si>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</si>
  <si>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</si>
  <si>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</si>
  <si>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</si>
  <si>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</si>
  <si>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</si>
  <si>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</si>
  <si>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</si>
  <si>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</si>
  <si>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</si>
  <si>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</si>
  <si>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</si>
  <si>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</si>
  <si>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</si>
  <si>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</si>
  <si>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</si>
  <si>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</si>
  <si>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</si>
  <si>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</si>
  <si>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</si>
  <si>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</si>
  <si>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</si>
  <si>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</si>
  <si>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</si>
  <si>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</si>
  <si>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</si>
  <si>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</si>
  <si>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</si>
  <si>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</si>
  <si>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</si>
  <si>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</si>
  <si>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</si>
  <si>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</si>
  <si>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</si>
  <si>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</si>
  <si>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</si>
  <si>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</si>
  <si>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</si>
  <si>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</si>
  <si>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</si>
  <si>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</si>
  <si>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</si>
  <si>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</si>
  <si>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</si>
  <si>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</si>
  <si>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</si>
  <si>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</si>
  <si>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</si>
  <si>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</si>
  <si>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</si>
  <si>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</si>
  <si>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</si>
  <si>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</si>
  <si>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</si>
  <si>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</si>
  <si>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</si>
  <si>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</si>
  <si>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</si>
  <si>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</si>
  <si>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</si>
  <si>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</si>
  <si>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</si>
  <si>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</si>
  <si>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</si>
  <si>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</si>
  <si>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</si>
  <si>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</si>
  <si>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</si>
  <si>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</si>
  <si>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</si>
  <si>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</si>
  <si>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</si>
  <si>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</si>
  <si>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</si>
  <si>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</si>
  <si>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</si>
  <si>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</si>
  <si>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</si>
  <si>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</si>
  <si>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</si>
  <si>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</si>
  <si>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</si>
  <si>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</si>
  <si>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</si>
  <si>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</si>
  <si>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</si>
  <si>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</si>
  <si>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</si>
  <si>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</si>
  <si>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</si>
  <si>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</si>
  <si>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</si>
  <si>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</si>
  <si>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</si>
  <si>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</si>
  <si>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</si>
  <si>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</si>
  <si>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</si>
  <si>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</si>
  <si>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</si>
  <si>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</si>
  <si>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</si>
  <si>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</si>
  <si>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</si>
  <si>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</si>
  <si>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</si>
  <si>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</si>
  <si>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</si>
  <si>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</si>
  <si>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</si>
  <si>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</si>
  <si>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</si>
  <si>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</si>
  <si>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</si>
  <si>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</si>
  <si>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</si>
  <si>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</si>
  <si>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</si>
  <si>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</si>
  <si>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</si>
  <si>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</si>
  <si>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</si>
  <si>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</si>
  <si>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</si>
  <si>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</si>
  <si>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</si>
  <si>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</si>
  <si>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</si>
  <si>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</si>
  <si>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</si>
  <si>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</si>
  <si>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</si>
  <si>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</si>
  <si>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</si>
  <si>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</si>
  <si>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</si>
  <si>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</si>
  <si>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</si>
  <si>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</si>
  <si>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</si>
  <si>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</si>
  <si>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</si>
  <si>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</si>
  <si>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</si>
  <si>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</si>
  <si>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</si>
  <si>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</si>
  <si>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</si>
  <si>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</si>
  <si>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</si>
  <si>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</si>
  <si>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</si>
  <si>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</si>
  <si>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</si>
  <si>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</si>
  <si>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</si>
  <si>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</si>
  <si>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</si>
  <si>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</si>
  <si>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</si>
  <si>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</si>
  <si>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</si>
  <si>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</si>
  <si>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</si>
  <si>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</si>
  <si>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</si>
  <si>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</si>
  <si>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</si>
  <si>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</si>
  <si>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</si>
  <si>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</si>
  <si>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</si>
  <si>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</si>
  <si>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</si>
  <si>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</si>
  <si>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</si>
  <si>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</si>
  <si>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</si>
  <si>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</si>
  <si>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</si>
  <si>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</si>
  <si>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</si>
  <si>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</si>
  <si>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</si>
  <si>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</si>
  <si>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</si>
  <si>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</si>
  <si>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</si>
  <si>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</si>
  <si>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</si>
  <si>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</si>
  <si>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</si>
  <si>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</si>
  <si>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</si>
  <si>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</si>
  <si>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</si>
  <si>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</si>
  <si>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</si>
  <si>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</si>
  <si>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</si>
  <si>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</si>
  <si>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</si>
  <si>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</si>
  <si>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</si>
  <si>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</si>
  <si>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</si>
  <si>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</si>
  <si>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</si>
  <si>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</si>
  <si>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</si>
  <si>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</si>
  <si>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</si>
  <si>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</si>
  <si>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</si>
  <si>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</si>
  <si>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</si>
  <si>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</si>
  <si>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</si>
  <si>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</si>
  <si>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</si>
  <si>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</si>
  <si>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</si>
  <si>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</si>
  <si>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</si>
  <si>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</si>
  <si>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</si>
  <si>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</si>
  <si>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</si>
  <si>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</si>
  <si>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</si>
  <si>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</si>
  <si>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</si>
  <si>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</si>
  <si>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</si>
  <si>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</si>
  <si>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</si>
  <si>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</si>
  <si>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</si>
  <si>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</si>
  <si>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</si>
  <si>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</si>
  <si>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</si>
  <si>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</si>
  <si>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</si>
  <si>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</si>
  <si>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</si>
  <si>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</si>
  <si>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</si>
  <si>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</si>
  <si>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</si>
  <si>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</si>
  <si>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</si>
  <si>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</si>
  <si>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</si>
  <si>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</si>
  <si>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</si>
  <si>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</si>
  <si>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</si>
  <si>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</si>
  <si>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</si>
  <si>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</si>
  <si>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</si>
  <si>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</si>
  <si>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</si>
  <si>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</si>
  <si>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</si>
  <si>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</si>
  <si>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</si>
  <si>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</si>
  <si>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</si>
  <si>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</si>
  <si>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</si>
  <si>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</si>
  <si>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</si>
  <si>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</si>
  <si>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</si>
  <si>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</si>
  <si>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</si>
  <si>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</si>
  <si>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</si>
  <si>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</si>
  <si>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</si>
  <si>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</si>
  <si>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</si>
  <si>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</si>
  <si>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</si>
  <si>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</si>
  <si>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</si>
  <si>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</si>
  <si>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</si>
  <si>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</si>
  <si>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</si>
  <si>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</si>
  <si>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</si>
  <si>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</si>
  <si>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</si>
  <si>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</si>
  <si>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</si>
  <si>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</si>
  <si>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</si>
  <si>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</si>
  <si>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</si>
  <si>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</si>
  <si>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</si>
  <si>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</si>
  <si>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</si>
  <si>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</si>
  <si>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</si>
  <si>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</si>
  <si>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</si>
  <si>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</si>
  <si>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</si>
  <si>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</si>
  <si>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</si>
  <si>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</si>
  <si>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</si>
  <si>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</si>
  <si>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</si>
  <si>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</si>
  <si>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</si>
  <si>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</si>
  <si>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</si>
  <si>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</si>
  <si>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</si>
  <si>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</si>
  <si>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</si>
  <si>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</si>
  <si>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</si>
  <si>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</si>
  <si>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</si>
  <si>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</si>
  <si>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</si>
  <si>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</si>
  <si>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</si>
  <si>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</si>
  <si>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</si>
  <si>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</si>
  <si>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</si>
  <si>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</si>
  <si>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</si>
  <si>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</si>
  <si>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</si>
  <si>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</si>
  <si>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</si>
  <si>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</si>
  <si>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</si>
  <si>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</si>
  <si>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</si>
  <si>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</si>
  <si>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</si>
  <si>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</si>
  <si>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</si>
  <si>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</si>
  <si>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</si>
  <si>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</si>
  <si>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</si>
  <si>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</si>
  <si>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</si>
  <si>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</si>
  <si>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</si>
  <si>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</si>
  <si>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</si>
  <si>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</si>
  <si>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</si>
  <si>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</si>
  <si>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</si>
  <si>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</si>
  <si>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</si>
  <si>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</si>
  <si>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</si>
  <si>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</si>
  <si>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</si>
  <si>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</si>
  <si>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</si>
  <si>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</si>
  <si>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</si>
  <si>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</si>
  <si>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</si>
  <si>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</si>
  <si>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</si>
  <si>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</si>
  <si>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</si>
  <si>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</si>
  <si>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</si>
  <si>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</si>
  <si>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</si>
  <si>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</si>
  <si>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</si>
  <si>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</si>
  <si>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</si>
  <si>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</si>
  <si>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</si>
  <si>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</si>
  <si>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</si>
  <si>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</si>
  <si>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</si>
  <si>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</si>
  <si>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</si>
  <si>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</si>
  <si>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</si>
  <si>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</si>
  <si>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</si>
  <si>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</si>
  <si>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</si>
  <si>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</si>
  <si>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</si>
  <si>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</si>
  <si>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</si>
  <si>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</si>
  <si>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</si>
  <si>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</si>
  <si>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</si>
  <si>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</si>
  <si>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</si>
  <si>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</si>
  <si>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</si>
  <si>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</si>
  <si>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</si>
  <si>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</si>
  <si>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</si>
  <si>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</si>
  <si>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</si>
  <si>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</si>
  <si>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</si>
  <si>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</si>
  <si>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</si>
  <si>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</si>
  <si>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</si>
  <si>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</si>
  <si>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</si>
  <si>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</si>
  <si>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</si>
  <si>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</si>
  <si>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</si>
  <si>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</si>
  <si>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</si>
  <si>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</si>
  <si>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</si>
  <si>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</si>
  <si>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</si>
  <si>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</si>
  <si>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</si>
  <si>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</si>
  <si>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</si>
  <si>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</si>
  <si>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</si>
  <si>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</si>
  <si>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</si>
  <si>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</si>
  <si>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</si>
  <si>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</si>
  <si>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</si>
  <si>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</si>
  <si>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</si>
  <si>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</si>
  <si>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</si>
  <si>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</si>
  <si>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</si>
  <si>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</si>
  <si>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</si>
  <si>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</si>
  <si>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</si>
  <si>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</si>
  <si>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</si>
  <si>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</si>
  <si>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</si>
  <si>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</si>
  <si>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</si>
  <si>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</si>
  <si>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</si>
  <si>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</si>
  <si>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</si>
  <si>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</si>
  <si>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</si>
  <si>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</si>
  <si>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</si>
  <si>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</si>
  <si>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</si>
  <si>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</si>
  <si>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</si>
  <si>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</si>
  <si>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</si>
  <si>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</si>
  <si>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</si>
  <si>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</si>
  <si>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</si>
  <si>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</si>
  <si>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</si>
  <si>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</si>
  <si>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</si>
  <si>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</si>
  <si>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</si>
  <si>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</si>
  <si>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</si>
  <si>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</si>
  <si>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</si>
  <si>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</si>
  <si>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</si>
  <si>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</si>
  <si>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</si>
  <si>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</si>
  <si>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</si>
  <si>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</si>
  <si>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</si>
  <si>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</si>
  <si>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</si>
  <si>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</si>
  <si>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</si>
  <si>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</si>
  <si>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</si>
  <si>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</si>
  <si>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</si>
  <si>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</si>
  <si>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</si>
  <si>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</si>
  <si>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</si>
  <si>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</si>
  <si>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</si>
  <si>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</si>
  <si>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</si>
  <si>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</si>
  <si>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</si>
  <si>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</si>
  <si>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</si>
  <si>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</si>
  <si>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</si>
  <si>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</si>
  <si>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</si>
  <si>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</si>
  <si>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</si>
  <si>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</si>
  <si>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</si>
  <si>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</si>
  <si>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</si>
  <si>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</si>
  <si>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</si>
  <si>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</si>
  <si>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</si>
  <si>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</si>
  <si>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</si>
  <si>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</si>
  <si>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</si>
  <si>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</si>
  <si>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</si>
  <si>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</si>
  <si>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</si>
  <si>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</si>
  <si>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</si>
  <si>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</si>
  <si>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</si>
  <si>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</si>
  <si>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</si>
  <si>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</si>
  <si>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</si>
  <si>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</si>
  <si>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</si>
  <si>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</si>
  <si>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</si>
  <si>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</si>
  <si>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</si>
  <si>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</si>
  <si>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</si>
  <si>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</si>
  <si>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</si>
  <si>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</si>
  <si>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</si>
  <si>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</si>
  <si>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</si>
  <si>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</si>
  <si>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</si>
  <si>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</si>
  <si>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</si>
  <si>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</si>
  <si>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</si>
  <si>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</si>
  <si>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</si>
  <si>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</si>
  <si>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</si>
  <si>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</si>
  <si>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</si>
  <si>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</si>
  <si>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</si>
  <si>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</si>
  <si>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</si>
  <si>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</si>
  <si>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</si>
  <si>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</si>
  <si>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</si>
  <si>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</si>
  <si>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</si>
  <si>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</si>
  <si>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</si>
  <si>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</si>
  <si>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</si>
  <si>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</si>
  <si>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</si>
  <si>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</si>
  <si>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</si>
  <si>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</si>
  <si>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</si>
  <si>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</si>
  <si>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</si>
  <si>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</si>
  <si>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</si>
  <si>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</si>
  <si>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</si>
  <si>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</si>
  <si>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</si>
  <si>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</si>
  <si>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</si>
  <si>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</si>
  <si>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</si>
  <si>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</si>
  <si>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</si>
  <si>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</si>
  <si>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</si>
  <si>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</si>
  <si>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</si>
  <si>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</si>
  <si>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</si>
  <si>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</si>
  <si>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</si>
  <si>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</si>
  <si>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</si>
  <si>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</si>
  <si>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</si>
  <si>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</si>
  <si>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</si>
  <si>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</si>
  <si>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</si>
  <si>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</si>
  <si>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</si>
  <si>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</si>
  <si>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</si>
  <si>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</si>
  <si>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</si>
  <si>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</si>
  <si>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</si>
  <si>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</si>
  <si>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</si>
  <si>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</si>
  <si>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</si>
  <si>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</si>
  <si>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</si>
  <si>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</si>
  <si>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</si>
  <si>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</si>
  <si>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</si>
  <si>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</si>
  <si>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</si>
  <si>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</si>
  <si>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</si>
  <si>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</si>
  <si>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</si>
  <si>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</si>
  <si>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</si>
  <si>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</si>
  <si>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</si>
  <si>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</si>
  <si>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</si>
  <si>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</si>
  <si>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</si>
  <si>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</si>
  <si>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</si>
  <si>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</si>
  <si>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</si>
  <si>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</si>
  <si>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</si>
  <si>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</si>
  <si>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</si>
  <si>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</si>
  <si>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</si>
  <si>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</si>
  <si>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</si>
  <si>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</si>
  <si>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</si>
  <si>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</si>
  <si>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</si>
  <si>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</si>
  <si>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</si>
  <si>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</si>
  <si>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</si>
  <si>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</si>
  <si>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</si>
  <si>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</si>
  <si>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</si>
  <si>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</si>
  <si>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</si>
  <si>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</si>
  <si>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</si>
  <si>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</si>
  <si>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</si>
  <si>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</si>
  <si>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</si>
  <si>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</si>
  <si>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</si>
  <si>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</si>
  <si>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</si>
  <si>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</si>
  <si>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</si>
  <si>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</si>
  <si>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</si>
  <si>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</si>
  <si>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</si>
  <si>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</si>
  <si>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</si>
  <si>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</si>
  <si>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</si>
  <si>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</si>
  <si>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</si>
  <si>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</si>
  <si>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</si>
  <si>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</si>
  <si>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</si>
  <si>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</si>
  <si>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</si>
  <si>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</si>
  <si>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</si>
  <si>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</si>
  <si>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</si>
  <si>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</si>
  <si>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</si>
  <si>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</si>
  <si>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</si>
  <si>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</si>
  <si>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</si>
  <si>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</si>
  <si>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</si>
  <si>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</si>
  <si>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</si>
  <si>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</si>
  <si>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</si>
  <si>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</si>
  <si>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</si>
  <si>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</si>
  <si>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</si>
  <si>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</si>
  <si>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</si>
  <si>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</si>
  <si>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</si>
  <si>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</si>
  <si>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</si>
  <si>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</si>
  <si>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</si>
  <si>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</si>
  <si>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</si>
  <si>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</si>
  <si>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</si>
  <si>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</si>
  <si>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</si>
  <si>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</si>
  <si>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</si>
  <si>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</si>
  <si>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</si>
  <si>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</si>
  <si>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</si>
  <si>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</si>
  <si>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</si>
  <si>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</si>
  <si>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</si>
  <si>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</si>
  <si>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</si>
  <si>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</si>
  <si>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</si>
  <si>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</si>
  <si>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</si>
  <si>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</si>
  <si>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</si>
  <si>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</si>
  <si>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</si>
  <si>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</si>
  <si>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</si>
  <si>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</si>
  <si>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</si>
  <si>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</si>
  <si>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</si>
  <si>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</si>
  <si>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</si>
  <si>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</si>
  <si>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</si>
  <si>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</si>
  <si>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</si>
  <si>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</si>
  <si>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</si>
  <si>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</si>
  <si>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</si>
  <si>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</si>
  <si>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</si>
  <si>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</si>
  <si>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</si>
  <si>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</si>
  <si>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</si>
  <si>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</si>
  <si>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</si>
  <si>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</si>
  <si>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</si>
  <si>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</si>
  <si>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</si>
  <si>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</si>
  <si>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</si>
  <si>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</si>
  <si>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</si>
  <si>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</si>
  <si>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</si>
  <si>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</si>
  <si>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</si>
  <si>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</si>
  <si>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</si>
  <si>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</si>
  <si>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</si>
  <si>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</si>
  <si>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</si>
  <si>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</si>
  <si>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</si>
  <si>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</si>
  <si>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</si>
  <si>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</si>
  <si>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</si>
  <si>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</si>
  <si>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</si>
  <si>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</si>
  <si>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</si>
  <si>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</si>
  <si>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</si>
  <si>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</si>
  <si>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</si>
  <si>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</si>
  <si>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</si>
  <si>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</si>
  <si>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</si>
  <si>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</si>
  <si>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</si>
  <si>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</si>
  <si>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</si>
  <si>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</si>
  <si>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</si>
  <si>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</si>
  <si>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</si>
  <si>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</si>
  <si>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</si>
  <si>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</si>
  <si>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</si>
  <si>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</si>
  <si>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</si>
  <si>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</si>
  <si>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</si>
  <si>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</si>
  <si>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</si>
  <si>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</si>
  <si>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</si>
  <si>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</si>
  <si>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</si>
  <si>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</si>
  <si>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</si>
  <si>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</si>
  <si>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</si>
  <si>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</si>
  <si>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</si>
  <si>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</si>
  <si>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</si>
  <si>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</si>
  <si>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</si>
  <si>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</si>
  <si>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</si>
  <si>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</si>
  <si>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</si>
  <si>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</si>
  <si>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</si>
  <si>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</si>
  <si>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</si>
  <si>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</si>
  <si>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</si>
  <si>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</si>
  <si>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</si>
  <si>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</si>
  <si>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</si>
  <si>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</si>
  <si>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</si>
  <si>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</si>
  <si>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</si>
  <si>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</si>
  <si>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</si>
  <si>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</si>
  <si>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</si>
  <si>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</si>
  <si>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</si>
  <si>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</si>
  <si>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</si>
  <si>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</si>
  <si>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</si>
  <si>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</si>
  <si>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</si>
  <si>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</si>
  <si>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</si>
  <si>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</si>
  <si>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</si>
  <si>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</si>
  <si>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</si>
  <si>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</si>
  <si>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</si>
  <si>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</si>
  <si>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</si>
  <si>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</si>
  <si>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</si>
  <si>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</si>
  <si>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</si>
  <si>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</si>
  <si>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</si>
  <si>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</si>
  <si>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</si>
  <si>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</si>
  <si>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</si>
  <si>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</si>
  <si>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</si>
  <si>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</si>
  <si>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</si>
  <si>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</si>
  <si>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</si>
  <si>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</si>
  <si>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</si>
  <si>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</si>
  <si>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</si>
  <si>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</si>
  <si>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</si>
  <si>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</si>
  <si>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</si>
  <si>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</si>
  <si>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</si>
  <si>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</si>
  <si>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</si>
  <si>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</si>
  <si>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</si>
  <si>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</si>
  <si>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</si>
  <si>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</si>
  <si>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</si>
  <si>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</si>
  <si>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</si>
  <si>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</si>
  <si>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</si>
  <si>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</si>
  <si>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</si>
  <si>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</si>
  <si>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</si>
  <si>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</si>
  <si>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</si>
  <si>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</si>
  <si>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</si>
  <si>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</si>
  <si>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</si>
  <si>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</si>
  <si>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</si>
  <si>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</si>
  <si>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</si>
  <si>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</si>
  <si>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</si>
  <si>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</si>
  <si>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</si>
  <si>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</si>
  <si>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</si>
  <si>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</si>
  <si>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</si>
  <si>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</si>
  <si>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</si>
  <si>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</si>
  <si>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</si>
  <si>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</si>
  <si>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</si>
  <si>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</si>
  <si>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</si>
  <si>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</si>
  <si>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</si>
  <si>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</si>
  <si>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</si>
  <si>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</si>
  <si>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</si>
  <si>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</si>
  <si>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</si>
  <si>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</si>
  <si>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</si>
  <si>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</si>
  <si>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</si>
  <si>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</si>
  <si>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</si>
  <si>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</si>
  <si>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</si>
  <si>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</si>
  <si>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</si>
  <si>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</si>
  <si>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</si>
  <si>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</si>
  <si>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</si>
  <si>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</si>
  <si>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</si>
  <si>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</si>
  <si>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</si>
  <si>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</si>
  <si>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</si>
  <si>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</si>
  <si>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</si>
  <si>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</si>
  <si>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</si>
  <si>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</si>
  <si>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</si>
  <si>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</si>
  <si>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</si>
  <si>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</si>
  <si>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</si>
  <si>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</si>
  <si>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</si>
  <si>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</si>
  <si>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</si>
  <si>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</si>
  <si>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</si>
  <si>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</si>
  <si>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</si>
  <si>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</si>
  <si>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</si>
  <si>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</si>
  <si>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</si>
  <si>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</si>
  <si>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</si>
  <si>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</si>
  <si>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</si>
  <si>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</si>
  <si>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</si>
  <si>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</si>
  <si>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</si>
  <si>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</si>
  <si>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</si>
  <si>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</si>
  <si>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</si>
  <si>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</si>
  <si>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</si>
  <si>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</si>
  <si>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</si>
  <si>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</si>
  <si>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</si>
  <si>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</si>
  <si>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</si>
  <si>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</si>
  <si>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</si>
  <si>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</si>
  <si>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</si>
  <si>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</si>
  <si>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</si>
  <si>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</si>
  <si>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</si>
  <si>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</si>
  <si>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</si>
  <si>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</si>
  <si>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</si>
  <si>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</si>
  <si>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</si>
  <si>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</si>
  <si>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</si>
  <si>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</si>
  <si>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</si>
  <si>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</si>
  <si>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</si>
  <si>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</si>
  <si>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</si>
  <si>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</si>
  <si>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</si>
  <si>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</si>
  <si>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</si>
  <si>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</si>
  <si>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</si>
  <si>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</si>
  <si>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</si>
  <si>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</si>
  <si>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</si>
  <si>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</si>
  <si>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</si>
  <si>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</si>
  <si>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</si>
  <si>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</si>
  <si>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</si>
  <si>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</si>
  <si>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</si>
  <si>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</si>
  <si>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</si>
  <si>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</si>
  <si>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</si>
  <si>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</si>
  <si>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</si>
  <si>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</si>
  <si>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</si>
  <si>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</si>
  <si>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</si>
  <si>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</si>
  <si>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</si>
  <si>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</si>
  <si>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</si>
  <si>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</si>
  <si>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</si>
  <si>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</si>
  <si>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</si>
  <si>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</si>
  <si>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</si>
  <si>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</si>
  <si>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</si>
  <si>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</si>
  <si>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</si>
  <si>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</si>
  <si>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</si>
  <si>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</si>
  <si>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</si>
  <si>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</si>
  <si>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</si>
  <si>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</si>
  <si>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</si>
  <si>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</si>
  <si>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</si>
  <si>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</si>
  <si>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</si>
  <si>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</si>
  <si>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</si>
  <si>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</si>
  <si>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</si>
  <si>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</si>
  <si>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</si>
  <si>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</si>
  <si>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</si>
  <si>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</si>
  <si>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</si>
  <si>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</si>
  <si>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</si>
  <si>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</si>
  <si>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</si>
  <si>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</si>
  <si>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</si>
  <si>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</si>
  <si>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</si>
  <si>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</si>
  <si>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</si>
  <si>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</si>
  <si>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</si>
  <si>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</si>
  <si>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</si>
  <si>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</si>
  <si>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</si>
  <si>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</si>
  <si>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</si>
  <si>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</si>
  <si>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</si>
  <si>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</si>
  <si>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</si>
  <si>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</si>
  <si>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</si>
  <si>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</si>
  <si>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</si>
  <si>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</si>
  <si>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</si>
  <si>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</si>
  <si>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</si>
  <si>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</si>
  <si>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</si>
  <si>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</si>
  <si>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</si>
  <si>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</si>
  <si>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</si>
  <si>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</si>
  <si>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</si>
  <si>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</si>
  <si>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</si>
  <si>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</si>
  <si>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</si>
  <si>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</si>
  <si>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</si>
  <si>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</si>
  <si>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</si>
  <si>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</si>
  <si>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</si>
  <si>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</si>
  <si>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</si>
  <si>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</si>
  <si>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</si>
  <si>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</si>
  <si>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</si>
  <si>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</si>
  <si>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</si>
  <si>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</si>
  <si>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</si>
  <si>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</si>
  <si>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</si>
  <si>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</si>
  <si>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</si>
  <si>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</si>
  <si>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</si>
  <si>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</si>
  <si>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</si>
  <si>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</si>
  <si>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</si>
  <si>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</si>
  <si>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</si>
  <si>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</si>
  <si>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</si>
  <si>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</si>
  <si>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</si>
  <si>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</si>
  <si>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</si>
  <si>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</si>
  <si>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</si>
  <si>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</si>
  <si>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</si>
  <si>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</si>
  <si>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</si>
  <si>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</si>
  <si>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</si>
  <si>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</si>
  <si>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</si>
  <si>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</si>
  <si>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</si>
  <si>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</si>
  <si>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</si>
  <si>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</si>
  <si>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</si>
  <si>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</si>
  <si>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</si>
  <si>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</si>
  <si>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</si>
  <si>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</si>
  <si>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</si>
  <si>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</si>
  <si>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</si>
  <si>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</si>
  <si>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</si>
  <si>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</si>
  <si>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</si>
  <si>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</si>
  <si>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</si>
  <si>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</si>
  <si>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</si>
  <si>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</si>
  <si>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</si>
  <si>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</si>
  <si>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</si>
  <si>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</si>
  <si>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</si>
  <si>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</si>
  <si>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</si>
  <si>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</si>
  <si>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</si>
  <si>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</si>
  <si>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</si>
  <si>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</si>
  <si>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</si>
  <si>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</si>
  <si>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</si>
  <si>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</si>
  <si>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</si>
  <si>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</si>
  <si>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</si>
  <si>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</si>
  <si>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</si>
  <si>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</si>
  <si>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</si>
  <si>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</si>
  <si>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</si>
  <si>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</si>
  <si>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</si>
  <si>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</si>
  <si>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</si>
  <si>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</si>
  <si>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</si>
  <si>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</si>
  <si>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</si>
  <si>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</si>
  <si>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</si>
  <si>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</si>
  <si>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</si>
  <si>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</si>
  <si>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</si>
  <si>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</si>
  <si>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</si>
  <si>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</si>
  <si>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</si>
  <si>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</si>
  <si>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</si>
  <si>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</si>
  <si>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</si>
  <si>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</si>
  <si>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</si>
  <si>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</si>
  <si>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</si>
  <si>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</si>
  <si>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</si>
  <si>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</si>
  <si>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</si>
  <si>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</si>
  <si>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</si>
  <si>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</si>
  <si>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</si>
  <si>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</si>
  <si>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</si>
  <si>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</si>
  <si>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</si>
  <si>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</si>
  <si>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</si>
  <si>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</si>
  <si>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</si>
  <si>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</si>
  <si>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</si>
  <si>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</si>
  <si>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</si>
  <si>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</si>
  <si>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</si>
  <si>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</si>
  <si>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</si>
  <si>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</si>
  <si>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</si>
  <si>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</si>
  <si>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</si>
  <si>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</si>
  <si>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</si>
  <si>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</si>
  <si>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</si>
  <si>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</si>
  <si>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</si>
  <si>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</si>
  <si>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</si>
  <si>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</si>
  <si>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</si>
  <si>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</si>
  <si>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</si>
  <si>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</si>
  <si>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</si>
  <si>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</si>
  <si>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</si>
  <si>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</si>
  <si>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</si>
  <si>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</si>
  <si>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</si>
  <si>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</si>
  <si>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</si>
  <si>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</si>
  <si>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</si>
  <si>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</si>
  <si>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</si>
  <si>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</si>
  <si>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</si>
  <si>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</si>
  <si>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</si>
  <si>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</si>
  <si>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</si>
  <si>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</si>
  <si>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</si>
  <si>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</si>
  <si>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</si>
  <si>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</si>
  <si>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</si>
  <si>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</si>
  <si>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</si>
  <si>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</si>
  <si>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</si>
  <si>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</si>
  <si>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</si>
  <si>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</si>
  <si>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</si>
  <si>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</si>
  <si>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</si>
  <si>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</si>
  <si>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</si>
  <si>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</si>
  <si>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</si>
  <si>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</si>
  <si>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</si>
  <si>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</si>
  <si>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</si>
  <si>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</si>
  <si>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</si>
  <si>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</si>
  <si>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</si>
  <si>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</si>
  <si>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</si>
  <si>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</si>
  <si>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</si>
  <si>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</si>
  <si>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</si>
  <si>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</si>
  <si>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</si>
  <si>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</si>
  <si>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</si>
  <si>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</si>
  <si>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</si>
  <si>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</si>
  <si>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</si>
  <si>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</si>
  <si>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</si>
  <si>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</si>
  <si>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</si>
  <si>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</si>
  <si>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</si>
  <si>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</si>
  <si>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</si>
  <si>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</si>
  <si>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</si>
  <si>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</si>
  <si>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</si>
  <si>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</si>
  <si>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</si>
  <si>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</si>
  <si>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</si>
  <si>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</si>
  <si>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</si>
  <si>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</si>
  <si>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</si>
  <si>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</si>
  <si>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</si>
  <si>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</si>
  <si>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</si>
  <si>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</si>
  <si>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</si>
  <si>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</si>
  <si>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</si>
  <si>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</si>
  <si>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</si>
  <si>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</si>
  <si>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</si>
  <si>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</si>
  <si>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</si>
  <si>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</si>
  <si>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</si>
  <si>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</si>
  <si>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</si>
  <si>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</si>
  <si>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</si>
  <si>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</si>
  <si>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</si>
  <si>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</si>
  <si>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</si>
  <si>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</si>
  <si>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</si>
  <si>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</si>
  <si>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</si>
  <si>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</si>
  <si>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</si>
  <si>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</si>
  <si>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</si>
  <si>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</si>
  <si>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</si>
  <si>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</si>
  <si>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</si>
  <si>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</si>
  <si>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</si>
  <si>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</si>
  <si>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</si>
  <si>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</si>
  <si>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</si>
  <si>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</si>
  <si>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</si>
  <si>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</si>
  <si>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</si>
  <si>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</si>
  <si>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</si>
  <si>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</si>
  <si>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</si>
  <si>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</si>
  <si>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</si>
  <si>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</si>
  <si>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</si>
  <si>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</si>
  <si>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</si>
  <si>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</si>
  <si>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</si>
  <si>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</si>
  <si>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</si>
  <si>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</si>
  <si>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</si>
  <si>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</si>
  <si>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</si>
  <si>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</si>
  <si>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</si>
  <si>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</si>
  <si>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</si>
  <si>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</si>
  <si>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</si>
  <si>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</si>
  <si>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</si>
  <si>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</si>
  <si>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</si>
  <si>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</si>
  <si>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</si>
  <si>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</si>
  <si>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</si>
  <si>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</si>
  <si>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</si>
  <si>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</si>
  <si>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</si>
  <si>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</si>
  <si>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</si>
  <si>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</si>
  <si>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</si>
  <si>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</si>
  <si>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</si>
  <si>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</si>
  <si>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</si>
  <si>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</si>
  <si>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</si>
  <si>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</si>
  <si>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</si>
  <si>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</si>
  <si>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</si>
  <si>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</si>
  <si>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</si>
  <si>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</si>
  <si>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</si>
  <si>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</si>
  <si>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</si>
  <si>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</si>
  <si>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</si>
  <si>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</si>
  <si>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</si>
  <si>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</si>
  <si>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</si>
  <si>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</si>
  <si>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</si>
  <si>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</si>
  <si>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</si>
  <si>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</si>
  <si>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</si>
  <si>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</si>
  <si>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</si>
  <si>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</si>
  <si>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</si>
  <si>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</si>
  <si>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</si>
  <si>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</si>
  <si>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</si>
  <si>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</si>
  <si>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</si>
  <si>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</si>
  <si>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</si>
  <si>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</si>
  <si>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</si>
  <si>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</si>
  <si>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</si>
  <si>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</si>
  <si>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</si>
  <si>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</si>
  <si>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</si>
  <si>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</si>
  <si>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</si>
  <si>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</si>
  <si>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</si>
  <si>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</si>
  <si>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</si>
  <si>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</si>
  <si>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</si>
  <si>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</si>
  <si>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</si>
  <si>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</si>
  <si>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</si>
  <si>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</si>
  <si>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</si>
  <si>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</si>
  <si>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</si>
  <si>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</si>
  <si>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</si>
  <si>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</si>
  <si>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</si>
  <si>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</si>
  <si>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</si>
  <si>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</si>
  <si>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</si>
  <si>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</si>
  <si>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</si>
  <si>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</si>
  <si>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</si>
  <si>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</si>
  <si>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</si>
  <si>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</si>
  <si>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</si>
  <si>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</si>
  <si>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</si>
  <si>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</si>
  <si>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</si>
  <si>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</si>
  <si>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</si>
  <si>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</si>
  <si>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</si>
  <si>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</si>
  <si>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</si>
  <si>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</si>
  <si>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</si>
  <si>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</si>
  <si>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</si>
  <si>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</si>
  <si>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</si>
  <si>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</si>
  <si>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</si>
  <si>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</si>
  <si>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</si>
  <si>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</si>
  <si>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</si>
  <si>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</si>
  <si>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</si>
  <si>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</si>
  <si>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</si>
  <si>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</si>
  <si>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</si>
  <si>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</si>
  <si>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</si>
  <si>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</si>
  <si>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</si>
  <si>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</si>
  <si>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</si>
  <si>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</si>
  <si>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</si>
  <si>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</si>
  <si>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</si>
  <si>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</si>
  <si>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</si>
  <si>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</si>
  <si>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</si>
  <si>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</si>
  <si>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</si>
  <si>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</si>
  <si>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</si>
  <si>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</si>
  <si>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</si>
  <si>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</si>
  <si>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</si>
  <si>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</si>
  <si>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</si>
  <si>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</si>
  <si>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</si>
  <si>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</si>
  <si>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</si>
  <si>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</si>
  <si>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</si>
  <si>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</si>
  <si>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</si>
  <si>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</si>
  <si>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</si>
  <si>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</si>
  <si>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</si>
  <si>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</si>
  <si>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</si>
  <si>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</si>
  <si>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</si>
  <si>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</si>
  <si>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</si>
  <si>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</si>
  <si>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</si>
  <si>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</si>
  <si>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</si>
  <si>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</si>
  <si>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</si>
  <si>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</si>
  <si>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</si>
  <si>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</si>
  <si>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</si>
  <si>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</si>
  <si>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</si>
  <si>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</si>
  <si>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</si>
  <si>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</si>
  <si>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</si>
  <si>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</si>
  <si>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</si>
  <si>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</si>
  <si>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</si>
  <si>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</si>
  <si>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</si>
  <si>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</si>
  <si>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</si>
  <si>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</si>
  <si>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</si>
  <si>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</si>
  <si>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</si>
  <si>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</si>
  <si>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</si>
  <si>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</si>
  <si>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</si>
  <si>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</si>
  <si>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</si>
  <si>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</si>
  <si>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</si>
  <si>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</si>
  <si>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</si>
  <si>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</si>
  <si>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</si>
  <si>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</si>
  <si>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</si>
  <si>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</si>
  <si>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</si>
  <si>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</si>
  <si>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</si>
  <si>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</si>
  <si>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</si>
  <si>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</si>
  <si>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</si>
  <si>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</si>
  <si>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</si>
  <si>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</si>
  <si>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</si>
  <si>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</si>
  <si>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</si>
  <si>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</si>
  <si>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</si>
  <si>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</si>
  <si>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</si>
  <si>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</si>
  <si>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</si>
  <si>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</si>
  <si>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</si>
  <si>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</si>
  <si>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</si>
  <si>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</si>
  <si>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</si>
  <si>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</si>
  <si>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</si>
  <si>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</si>
  <si>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</si>
  <si>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</si>
  <si>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</si>
  <si>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</si>
  <si>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</si>
  <si>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</si>
  <si>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</si>
  <si>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</si>
  <si>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</si>
  <si>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</si>
  <si>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</si>
  <si>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</si>
  <si>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</si>
  <si>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</si>
  <si>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</si>
  <si>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</si>
  <si>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</si>
  <si>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</si>
  <si>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</si>
  <si>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</si>
  <si>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</si>
  <si>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</si>
  <si>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</si>
  <si>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</si>
  <si>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</si>
  <si>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</si>
  <si>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</si>
  <si>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</si>
  <si>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</si>
  <si>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</si>
  <si>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</si>
  <si>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</si>
  <si>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</si>
  <si>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</si>
  <si>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</si>
  <si>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</si>
  <si>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</si>
  <si>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</si>
  <si>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</si>
  <si>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</si>
  <si>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</si>
  <si>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</si>
  <si>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</si>
  <si>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</si>
  <si>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</si>
  <si>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</si>
  <si>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</si>
  <si>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</si>
  <si>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</si>
  <si>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</si>
  <si>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</si>
  <si>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</si>
  <si>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</si>
  <si>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</si>
  <si>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</si>
  <si>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</si>
  <si>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</si>
  <si>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</si>
  <si>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</si>
  <si>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</si>
  <si>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</si>
  <si>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</si>
  <si>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</si>
  <si>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</si>
  <si>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</si>
  <si>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</si>
  <si>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</si>
  <si>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</si>
  <si>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</si>
  <si>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</si>
  <si>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</si>
  <si>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</si>
  <si>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</si>
  <si>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</si>
  <si>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</si>
  <si>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</si>
  <si>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</si>
  <si>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</si>
  <si>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</si>
  <si>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</si>
  <si>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</si>
  <si>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</si>
  <si>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</si>
  <si>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</si>
  <si>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</si>
  <si>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</si>
  <si>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</si>
  <si>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</si>
  <si>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</si>
  <si>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</si>
  <si>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</si>
  <si>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</si>
  <si>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</si>
  <si>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</si>
  <si>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</si>
  <si>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</si>
  <si>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</si>
  <si>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</si>
  <si>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</si>
  <si>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</si>
  <si>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</si>
  <si>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</si>
  <si>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</si>
  <si>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</si>
  <si>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</si>
  <si>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</si>
  <si>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</si>
  <si>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</si>
  <si>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</si>
  <si>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</si>
  <si>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</si>
  <si>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</si>
  <si>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</si>
  <si>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</si>
  <si>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</si>
  <si>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</si>
  <si>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</si>
  <si>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</si>
  <si>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</si>
  <si>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</si>
  <si>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</si>
  <si>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</si>
  <si>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</si>
  <si>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</si>
  <si>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</si>
  <si>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</si>
  <si>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</si>
  <si>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</si>
  <si>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</si>
  <si>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</si>
  <si>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</si>
  <si>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</si>
  <si>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</si>
  <si>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</si>
  <si>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</si>
  <si>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</si>
  <si>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</si>
  <si>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</si>
  <si>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</si>
  <si>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</si>
  <si>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</si>
  <si>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</si>
  <si>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</si>
  <si>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</si>
  <si>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</si>
  <si>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</si>
  <si>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</si>
  <si>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</si>
  <si>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</si>
  <si>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</si>
  <si>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</si>
  <si>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</si>
  <si>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</si>
  <si>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</si>
  <si>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</si>
  <si>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</si>
  <si>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</si>
  <si>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</si>
  <si>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</si>
  <si>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</si>
  <si>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</si>
  <si>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</si>
  <si>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</si>
  <si>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</si>
  <si>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</si>
  <si>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</si>
  <si>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</si>
  <si>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</si>
  <si>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</si>
  <si>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</si>
  <si>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</si>
  <si>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</si>
  <si>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</si>
  <si>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</si>
  <si>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</si>
  <si>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</si>
  <si>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</si>
  <si>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</si>
  <si>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</si>
  <si>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</si>
  <si>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</si>
  <si>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</si>
  <si>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</si>
  <si>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</si>
  <si>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</si>
  <si>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</si>
  <si>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</si>
  <si>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</si>
  <si>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</si>
  <si>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</si>
  <si>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</si>
  <si>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</si>
  <si>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</si>
  <si>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</si>
  <si>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</si>
  <si>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</si>
  <si>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</si>
  <si>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</si>
  <si>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</si>
  <si>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</si>
  <si>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</si>
  <si>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</si>
  <si>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</si>
  <si>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</si>
  <si>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</si>
  <si>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</si>
  <si>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</si>
  <si>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</si>
  <si>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</si>
  <si>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</si>
  <si>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</si>
  <si>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</si>
  <si>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</si>
  <si>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</si>
  <si>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</si>
  <si>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</si>
  <si>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</si>
  <si>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</si>
  <si>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</si>
  <si>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</si>
  <si>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</si>
  <si>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</si>
  <si>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</si>
  <si>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</si>
  <si>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</si>
  <si>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</si>
  <si>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</si>
  <si>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</si>
  <si>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</si>
  <si>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</si>
  <si>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</si>
  <si>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</si>
  <si>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</si>
  <si>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</si>
  <si>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</si>
  <si>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</si>
  <si>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</si>
  <si>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</si>
  <si>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</si>
  <si>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</si>
  <si>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</si>
  <si>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</si>
  <si>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</si>
  <si>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</si>
  <si>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</si>
  <si>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</si>
  <si>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</si>
  <si>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</si>
  <si>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</si>
  <si>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</si>
  <si>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</si>
  <si>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</si>
  <si>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</si>
  <si>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</si>
  <si>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</si>
  <si>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</si>
  <si>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</si>
  <si>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</si>
  <si>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</si>
  <si>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</si>
  <si>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</si>
  <si>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</si>
  <si>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</si>
  <si>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</si>
  <si>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</si>
  <si>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</si>
  <si>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</si>
  <si>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</si>
  <si>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</si>
  <si>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</si>
  <si>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</si>
  <si>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</si>
  <si>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</si>
  <si>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</si>
  <si>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</si>
  <si>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</si>
  <si>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</si>
  <si>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</si>
  <si>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</si>
  <si>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</si>
  <si>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</si>
  <si>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</si>
  <si>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</si>
  <si>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</si>
  <si>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</si>
  <si>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</si>
  <si>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</si>
  <si>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</si>
  <si>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</si>
  <si>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</si>
  <si>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</si>
  <si>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</si>
  <si>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</si>
  <si>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</si>
  <si>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</si>
  <si>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</si>
  <si>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</si>
  <si>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</si>
  <si>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</si>
  <si>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</si>
  <si>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</si>
  <si>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</si>
  <si>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</si>
  <si>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</si>
  <si>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</si>
  <si>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</si>
  <si>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</si>
  <si>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</si>
  <si>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</si>
  <si>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</si>
  <si>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</si>
  <si>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</si>
  <si>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</si>
  <si>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</si>
  <si>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</si>
  <si>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</si>
  <si>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</si>
  <si>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</si>
  <si>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</si>
  <si>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</si>
  <si>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</si>
  <si>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</si>
  <si>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</si>
  <si>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</si>
  <si>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</si>
  <si>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</si>
  <si>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</si>
  <si>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</si>
  <si>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</si>
  <si>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</si>
  <si>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</si>
  <si>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</si>
  <si>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</si>
  <si>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</si>
  <si>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</si>
  <si>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</si>
  <si>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</si>
  <si>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</si>
  <si>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</si>
  <si>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</si>
  <si>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</si>
  <si>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</si>
  <si>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</si>
  <si>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</si>
  <si>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</si>
  <si>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</si>
  <si>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</si>
  <si>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</si>
  <si>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</si>
  <si>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</si>
  <si>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</si>
  <si>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</si>
  <si>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</si>
  <si>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</si>
  <si>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</si>
  <si>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</si>
  <si>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</si>
  <si>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</si>
  <si>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</si>
  <si>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</si>
  <si>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</si>
  <si>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</si>
  <si>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</si>
  <si>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</si>
  <si>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</si>
  <si>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</si>
  <si>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</si>
  <si>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</si>
  <si>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</si>
  <si>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</si>
  <si>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</si>
  <si>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</si>
  <si>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</si>
  <si>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</si>
  <si>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</si>
  <si>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</si>
  <si>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</si>
  <si>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</si>
  <si>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</si>
  <si>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</si>
  <si>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</si>
  <si>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</si>
  <si>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</si>
  <si>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</si>
  <si>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</si>
  <si>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</si>
  <si>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</si>
  <si>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</si>
  <si>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</si>
  <si>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</si>
  <si>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</si>
  <si>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</si>
  <si>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</si>
  <si>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</si>
  <si>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</si>
  <si>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</si>
  <si>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</si>
  <si>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</si>
  <si>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</si>
  <si>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</si>
  <si>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</si>
  <si>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</si>
  <si>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</si>
  <si>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</si>
  <si>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</si>
  <si>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</si>
  <si>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</si>
  <si>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</si>
  <si>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</si>
  <si>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</si>
  <si>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</si>
  <si>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</si>
  <si>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</si>
  <si>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</si>
  <si>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</si>
  <si>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</si>
  <si>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</si>
  <si>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</si>
  <si>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</si>
  <si>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</si>
  <si>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</si>
  <si>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</si>
  <si>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</si>
  <si>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</si>
  <si>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</si>
  <si>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</si>
  <si>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</si>
  <si>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</si>
  <si>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</si>
  <si>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</si>
  <si>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</si>
  <si>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</si>
  <si>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</si>
  <si>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</si>
  <si>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</si>
  <si>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</si>
  <si>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</si>
  <si>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</si>
  <si>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</si>
  <si>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</si>
  <si>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</si>
  <si>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</si>
  <si>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</si>
  <si>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</si>
  <si>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</si>
  <si>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</si>
  <si>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</si>
  <si>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</si>
  <si>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</si>
  <si>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</si>
  <si>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</si>
  <si>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</si>
  <si>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</si>
  <si>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</si>
  <si>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</si>
  <si>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</si>
  <si>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</si>
  <si>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</si>
  <si>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</si>
  <si>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</si>
  <si>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</si>
  <si>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</si>
  <si>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</si>
  <si>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</si>
  <si>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</si>
  <si>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</si>
  <si>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</si>
  <si>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</si>
  <si>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</si>
  <si>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</si>
  <si>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</si>
  <si>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</si>
  <si>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</si>
  <si>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</si>
  <si>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</si>
  <si>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</si>
  <si>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</si>
  <si>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</si>
  <si>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</si>
  <si>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</si>
  <si>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</si>
  <si>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</si>
  <si>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</si>
  <si>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</si>
  <si>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</si>
  <si>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</si>
  <si>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</si>
  <si>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</si>
  <si>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</si>
  <si>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</si>
  <si>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</si>
  <si>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</si>
  <si>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</si>
  <si>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</si>
  <si>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</si>
  <si>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</si>
  <si>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</si>
  <si>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</si>
  <si>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</si>
  <si>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</si>
  <si>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</si>
  <si>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</si>
  <si>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</si>
  <si>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</si>
  <si>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</si>
  <si>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</si>
  <si>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</si>
  <si>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</si>
  <si>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</si>
  <si>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</si>
  <si>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</si>
  <si>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</si>
  <si>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</si>
  <si>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</si>
  <si>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</si>
  <si>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</si>
  <si>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</si>
  <si>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</si>
  <si>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</si>
  <si>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</si>
  <si>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</si>
  <si>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</si>
  <si>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</si>
  <si>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</si>
  <si>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</si>
  <si>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</si>
  <si>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</si>
  <si>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</si>
  <si>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</si>
  <si>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</si>
  <si>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</si>
  <si>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</si>
  <si>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</si>
  <si>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</si>
  <si>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</si>
  <si>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</si>
  <si>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</si>
  <si>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</si>
  <si>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</si>
  <si>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</si>
  <si>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</si>
  <si>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</si>
  <si>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</si>
  <si>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</si>
  <si>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</si>
  <si>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</si>
  <si>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</si>
  <si>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</si>
  <si>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</si>
  <si>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</si>
  <si>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</si>
  <si>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</si>
  <si>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</si>
  <si>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</si>
  <si>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</si>
  <si>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</si>
  <si>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</si>
  <si>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</si>
  <si>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</si>
  <si>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</si>
  <si>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</si>
  <si>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</si>
  <si>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</si>
  <si>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</si>
  <si>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</si>
  <si>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</si>
  <si>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</si>
  <si>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</si>
  <si>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</si>
  <si>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</si>
  <si>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</si>
  <si>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</si>
  <si>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</si>
  <si>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</si>
  <si>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</si>
  <si>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</si>
  <si>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</si>
  <si>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</si>
  <si>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</si>
  <si>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</si>
  <si>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</si>
  <si>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</si>
  <si>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</si>
  <si>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</si>
  <si>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</si>
  <si>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</si>
  <si>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</si>
  <si>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</si>
  <si>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</si>
  <si>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</si>
  <si>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</si>
  <si>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</si>
  <si>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</si>
  <si>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</si>
  <si>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</si>
  <si>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</si>
  <si>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</si>
  <si>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</si>
  <si>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</si>
  <si>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</si>
  <si>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</si>
  <si>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</si>
  <si>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</si>
  <si>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</si>
  <si>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</si>
  <si>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</si>
  <si>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</si>
  <si>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</si>
  <si>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</si>
  <si>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</si>
  <si>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</si>
  <si>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</si>
  <si>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</si>
  <si>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</si>
  <si>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</si>
  <si>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</si>
  <si>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</si>
  <si>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</si>
  <si>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</si>
  <si>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</si>
  <si>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</si>
  <si>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</si>
  <si>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</si>
  <si>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</si>
  <si>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</si>
  <si>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</si>
  <si>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</si>
  <si>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</si>
  <si>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</si>
  <si>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</si>
  <si>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</si>
  <si>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</si>
  <si>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</si>
  <si>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</si>
  <si>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</si>
  <si>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</si>
  <si>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</si>
  <si>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</si>
  <si>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</si>
  <si>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</si>
  <si>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</si>
  <si>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</si>
  <si>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</si>
  <si>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</si>
  <si>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</si>
  <si>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</si>
  <si>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</si>
  <si>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</si>
  <si>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</si>
  <si>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</si>
  <si>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</si>
  <si>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</si>
  <si>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</si>
  <si>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</si>
  <si>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</si>
  <si>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</si>
  <si>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</si>
  <si>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</si>
  <si>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</si>
  <si>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</si>
  <si>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</si>
  <si>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</si>
  <si>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</si>
  <si>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</si>
  <si>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</si>
  <si>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</si>
  <si>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</si>
  <si>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</si>
  <si>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</si>
  <si>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</si>
  <si>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</si>
  <si>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</si>
  <si>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</si>
  <si>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</si>
  <si>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</si>
  <si>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</si>
  <si>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</si>
  <si>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</si>
  <si>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</si>
  <si>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</si>
  <si>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</si>
  <si>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</si>
  <si>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</si>
  <si>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</si>
  <si>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</si>
  <si>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</si>
  <si>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</si>
  <si>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</si>
  <si>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</si>
  <si>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</si>
  <si>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</si>
  <si>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</si>
  <si>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</si>
  <si>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</si>
  <si>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</si>
  <si>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</si>
  <si>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</si>
  <si>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</si>
  <si>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</si>
  <si>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</si>
  <si>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</si>
  <si>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</si>
  <si>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</si>
  <si>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</si>
  <si>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</si>
  <si>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</si>
  <si>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</si>
  <si>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</si>
  <si>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</si>
  <si>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</si>
  <si>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</si>
  <si>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</si>
  <si>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</si>
  <si>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</si>
  <si>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</si>
  <si>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</si>
  <si>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</si>
  <si>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</si>
  <si>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</si>
  <si>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</si>
  <si>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</si>
  <si>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</si>
  <si>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</si>
  <si>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</si>
  <si>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</si>
  <si>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</si>
  <si>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</si>
  <si>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</si>
  <si>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</si>
  <si>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</si>
  <si>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</si>
  <si>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</si>
  <si>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</si>
  <si>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</si>
  <si>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</si>
  <si>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</si>
  <si>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</si>
  <si>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</si>
  <si>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</si>
  <si>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</si>
  <si>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</si>
  <si>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</si>
  <si>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</si>
  <si>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</si>
  <si>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</si>
  <si>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</si>
  <si>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</si>
  <si>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</si>
  <si>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</si>
  <si>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</si>
  <si>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</si>
  <si>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</si>
  <si>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</si>
  <si>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</si>
  <si>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</si>
  <si>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</si>
  <si>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</si>
  <si>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</si>
  <si>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</si>
  <si>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</si>
  <si>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</si>
  <si>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</si>
  <si>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</si>
  <si>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</si>
  <si>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</si>
  <si>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</si>
  <si>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</si>
  <si>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</si>
  <si>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</si>
  <si>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</si>
  <si>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</si>
  <si>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</si>
  <si>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</si>
  <si>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</si>
  <si>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</si>
  <si>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</si>
  <si>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</si>
  <si>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</si>
  <si>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</si>
  <si>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</si>
  <si>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</si>
  <si>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</si>
  <si>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</si>
  <si>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</si>
  <si>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</si>
  <si>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</si>
  <si>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</si>
  <si>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</si>
  <si>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</si>
  <si>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</si>
  <si>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</si>
  <si>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</si>
  <si>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</si>
  <si>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</si>
  <si>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</si>
  <si>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</si>
  <si>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</si>
  <si>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</si>
  <si>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</si>
  <si>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</si>
  <si>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</si>
  <si>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</si>
  <si>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</si>
  <si>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</si>
  <si>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</si>
  <si>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</si>
  <si>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</si>
  <si>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</si>
  <si>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</si>
  <si>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</si>
  <si>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</si>
  <si>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</si>
  <si>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</si>
  <si>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</si>
  <si>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</si>
  <si>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</si>
  <si>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</si>
  <si>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</si>
  <si>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</si>
  <si>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</si>
  <si>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</si>
  <si>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</si>
  <si>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</si>
  <si>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</si>
  <si>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</si>
  <si>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</si>
  <si>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</si>
  <si>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</si>
  <si>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</si>
  <si>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</si>
  <si>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</si>
  <si>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</si>
  <si>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</si>
  <si>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</si>
  <si>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</si>
  <si>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</si>
  <si>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</si>
  <si>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</si>
  <si>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</si>
  <si>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</si>
  <si>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</si>
  <si>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</si>
  <si>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</si>
  <si>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</si>
  <si>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</si>
  <si>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</si>
  <si>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</si>
  <si>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</si>
  <si>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</si>
  <si>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</si>
  <si>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</si>
  <si>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</si>
  <si>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</si>
  <si>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</si>
  <si>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</si>
  <si>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</si>
  <si>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</si>
  <si>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</si>
  <si>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</si>
  <si>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</si>
  <si>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</si>
  <si>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</si>
  <si>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</si>
  <si>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</si>
  <si>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</si>
  <si>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</si>
  <si>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</si>
  <si>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</si>
  <si>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</si>
  <si>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</si>
  <si>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</si>
  <si>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</si>
  <si>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</si>
  <si>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</si>
  <si>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</si>
  <si>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</si>
  <si>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</si>
  <si>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</si>
  <si>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</si>
  <si>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</si>
  <si>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</si>
  <si>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</si>
  <si>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</si>
  <si>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</si>
  <si>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</si>
  <si>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</si>
  <si>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</si>
  <si>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</si>
  <si>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</si>
  <si>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</si>
  <si>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</si>
  <si>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</si>
  <si>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</si>
  <si>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</si>
  <si>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</si>
  <si>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</si>
  <si>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</si>
  <si>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</si>
  <si>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</si>
  <si>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</si>
  <si>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</si>
  <si>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</si>
  <si>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</si>
  <si>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</si>
  <si>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</si>
  <si>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</si>
  <si>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</si>
  <si>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</si>
  <si>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</si>
  <si>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</si>
  <si>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</si>
  <si>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</si>
  <si>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</si>
  <si>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</si>
  <si>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</si>
  <si>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</si>
  <si>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</si>
  <si>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</si>
  <si>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</si>
  <si>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</si>
  <si>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</si>
  <si>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</si>
  <si>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</si>
  <si>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</si>
  <si>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</si>
  <si>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</si>
  <si>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</si>
  <si>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</si>
  <si>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</si>
  <si>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</si>
  <si>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</si>
  <si>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</si>
  <si>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</si>
  <si>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</si>
  <si>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</si>
  <si>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</si>
  <si>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</si>
  <si>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</si>
  <si>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</si>
  <si>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</si>
  <si>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</si>
  <si>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</si>
  <si>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</si>
  <si>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</si>
  <si>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</si>
  <si>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</si>
  <si>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</si>
  <si>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</si>
  <si>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</si>
  <si>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</si>
  <si>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</si>
  <si>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</si>
  <si>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</si>
  <si>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</si>
  <si>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</si>
  <si>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</si>
  <si>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</si>
  <si>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</si>
  <si>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</si>
  <si>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</si>
  <si>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</si>
  <si>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</si>
  <si>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</si>
  <si>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</si>
  <si>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</si>
  <si>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</si>
  <si>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</si>
  <si>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</si>
  <si>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</si>
  <si>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</si>
  <si>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</si>
  <si>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</si>
  <si>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</si>
  <si>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</si>
  <si>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</si>
  <si>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</si>
  <si>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</si>
  <si>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</si>
  <si>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</si>
  <si>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</si>
  <si>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</si>
  <si>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</si>
  <si>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</si>
  <si>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</si>
  <si>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</si>
  <si>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</si>
  <si>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</si>
  <si>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</si>
  <si>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</si>
  <si>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</si>
  <si>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</si>
  <si>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</si>
  <si>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</si>
  <si>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</si>
  <si>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</si>
  <si>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</si>
  <si>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</si>
  <si>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</si>
  <si>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</si>
  <si>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</si>
  <si>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</si>
  <si>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</si>
  <si>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</si>
  <si>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</si>
  <si>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</si>
  <si>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</si>
  <si>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</si>
  <si>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</si>
  <si>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</si>
  <si>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</si>
  <si>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</si>
  <si>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</si>
  <si>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</si>
  <si>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</si>
  <si>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</si>
  <si>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</si>
  <si>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</si>
  <si>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</si>
  <si>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</si>
  <si>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</si>
  <si>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</si>
  <si>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</si>
  <si>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</si>
  <si>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</si>
  <si>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</si>
  <si>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</si>
  <si>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</si>
  <si>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</si>
  <si>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</si>
  <si>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</si>
  <si>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</si>
  <si>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</si>
  <si>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</si>
  <si>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</si>
  <si>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</si>
  <si>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</si>
  <si>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</si>
  <si>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</si>
  <si>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</si>
  <si>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</si>
  <si>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</si>
  <si>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</si>
  <si>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</si>
  <si>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</si>
  <si>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</si>
  <si>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</si>
  <si>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</si>
  <si>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</si>
  <si>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</si>
  <si>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</si>
  <si>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</si>
  <si>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</si>
  <si>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</si>
  <si>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</si>
  <si>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</si>
  <si>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</si>
  <si>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</si>
  <si>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</si>
  <si>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</si>
  <si>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</si>
  <si>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</si>
  <si>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</si>
  <si>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</si>
  <si>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</si>
  <si>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</si>
  <si>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</si>
  <si>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</si>
  <si>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</si>
  <si>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</si>
  <si>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</si>
  <si>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</si>
  <si>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</si>
  <si>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</si>
  <si>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</si>
  <si>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</si>
  <si>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</si>
  <si>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</si>
  <si>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</si>
  <si>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</si>
  <si>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</si>
  <si>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</si>
  <si>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</si>
  <si>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</si>
  <si>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</si>
  <si>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</si>
  <si>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</si>
  <si>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</si>
  <si>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</si>
  <si>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</si>
  <si>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</si>
  <si>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</si>
  <si>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</si>
  <si>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</si>
  <si>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</si>
  <si>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</si>
  <si>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</si>
  <si>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</si>
  <si>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</si>
  <si>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</si>
  <si>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</si>
  <si>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</si>
  <si>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</si>
  <si>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</si>
  <si>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</si>
  <si>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</si>
  <si>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</si>
  <si>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</si>
  <si>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</si>
  <si>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</si>
  <si>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</si>
  <si>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</si>
  <si>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</si>
  <si>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</si>
  <si>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</si>
  <si>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</si>
  <si>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</si>
  <si>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</si>
  <si>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</si>
  <si>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</si>
  <si>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</si>
  <si>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</si>
  <si>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</si>
  <si>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</si>
  <si>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</si>
  <si>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</si>
  <si>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</si>
  <si>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</si>
  <si>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</si>
  <si>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</si>
  <si>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</si>
  <si>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</si>
  <si>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</si>
  <si>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</si>
  <si>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</si>
  <si>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</si>
  <si>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</si>
  <si>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</si>
  <si>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</si>
  <si>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</si>
  <si>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</si>
  <si>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</si>
  <si>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</si>
  <si>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</si>
  <si>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</si>
  <si>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</si>
  <si>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</si>
  <si>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</si>
  <si>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</si>
  <si>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</si>
  <si>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</si>
  <si>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</si>
  <si>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</si>
  <si>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</si>
  <si>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</si>
  <si>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</si>
  <si>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</si>
  <si>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</si>
  <si>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</si>
  <si>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</si>
  <si>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</si>
  <si>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</si>
  <si>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</si>
  <si>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</si>
  <si>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</si>
  <si>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</si>
  <si>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</si>
  <si>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</si>
  <si>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</si>
  <si>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</si>
  <si>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</si>
  <si>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</si>
  <si>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</si>
  <si>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</si>
  <si>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</si>
  <si>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</si>
  <si>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</si>
  <si>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</si>
  <si>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</si>
  <si>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</si>
  <si>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</si>
  <si>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</si>
  <si>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</si>
  <si>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</si>
  <si>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</si>
  <si>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</si>
  <si>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</si>
  <si>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</si>
  <si>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</si>
  <si>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</si>
  <si>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</si>
  <si>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</si>
  <si>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</si>
  <si>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</si>
  <si>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</si>
  <si>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</si>
  <si>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</si>
  <si>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</si>
  <si>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</si>
  <si>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</si>
  <si>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</si>
  <si>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</si>
  <si>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</si>
  <si>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</si>
  <si>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</si>
  <si>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</si>
  <si>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</si>
  <si>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</si>
  <si>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</si>
  <si>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</si>
  <si>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</si>
  <si>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</si>
  <si>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</si>
  <si>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</si>
  <si>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</si>
  <si>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</si>
  <si>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</si>
  <si>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</si>
  <si>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</si>
  <si>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</si>
  <si>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</si>
  <si>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</si>
  <si>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</si>
  <si>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</si>
  <si>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</si>
  <si>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</si>
  <si>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</si>
  <si>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</si>
  <si>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</si>
  <si>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</si>
  <si>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</si>
  <si>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</si>
  <si>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</si>
  <si>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</si>
  <si>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</si>
  <si>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</si>
  <si>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</si>
  <si>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</si>
  <si>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</si>
  <si>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</si>
  <si>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</si>
  <si>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</si>
  <si>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</si>
  <si>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</si>
  <si>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</si>
  <si>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</si>
  <si>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</si>
  <si>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</si>
  <si>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</si>
  <si>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</si>
  <si>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</si>
  <si>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</si>
  <si>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</si>
  <si>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</si>
  <si>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</si>
  <si>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</si>
  <si>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</si>
  <si>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</si>
  <si>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</si>
  <si>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</si>
  <si>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</si>
  <si>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</si>
  <si>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</si>
  <si>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</si>
  <si>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</si>
  <si>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</si>
  <si>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</si>
  <si>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</si>
  <si>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</si>
  <si>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</si>
  <si>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</si>
  <si>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</si>
  <si>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</si>
  <si>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</si>
  <si>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</si>
  <si>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</si>
  <si>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</si>
  <si>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</si>
  <si>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</si>
  <si>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</si>
  <si>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</si>
  <si>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</si>
  <si>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</si>
  <si>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</si>
  <si>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</si>
  <si>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</si>
  <si>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</si>
  <si>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</si>
  <si>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</si>
  <si>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</si>
  <si>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</si>
  <si>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</si>
  <si>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</si>
  <si>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</si>
  <si>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</si>
  <si>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</si>
  <si>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</si>
  <si>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</si>
  <si>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</si>
  <si>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</si>
  <si>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</si>
  <si>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</si>
  <si>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</si>
  <si>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</si>
  <si>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</si>
  <si>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</si>
  <si>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</si>
  <si>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</si>
  <si>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</si>
  <si>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</si>
  <si>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</si>
  <si>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</si>
  <si>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</si>
  <si>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</si>
  <si>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</si>
  <si>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</si>
  <si>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</si>
  <si>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</si>
  <si>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</si>
  <si>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</si>
  <si>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</si>
  <si>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</si>
  <si>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</si>
  <si>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</si>
  <si>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</si>
  <si>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</si>
  <si>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</si>
  <si>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</si>
  <si>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</si>
  <si>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</si>
  <si>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</si>
  <si>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</si>
  <si>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</si>
  <si>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</si>
  <si>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</si>
  <si>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</si>
  <si>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</si>
  <si>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</si>
  <si>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</si>
  <si>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</si>
  <si>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</si>
  <si>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</si>
  <si>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</si>
  <si>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</si>
  <si>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</si>
  <si>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</si>
  <si>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</si>
  <si>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</si>
  <si>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</si>
  <si>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</si>
  <si>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</si>
  <si>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</si>
  <si>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</si>
  <si>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</si>
  <si>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</si>
  <si>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</si>
  <si>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</si>
  <si>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</si>
  <si>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</si>
  <si>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</si>
  <si>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</si>
  <si>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</si>
  <si>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</si>
  <si>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</si>
  <si>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</si>
  <si>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</si>
  <si>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</si>
  <si>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</si>
  <si>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</si>
  <si>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</si>
  <si>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</si>
  <si>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</si>
  <si>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</si>
  <si>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</si>
  <si>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</si>
  <si>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</si>
  <si>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</si>
  <si>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</si>
  <si>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</si>
  <si>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</si>
  <si>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</si>
  <si>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</si>
  <si>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</si>
  <si>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</si>
  <si>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</si>
  <si>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</si>
  <si>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</si>
  <si>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</si>
  <si>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</si>
  <si>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</si>
  <si>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</si>
  <si>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</si>
  <si>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</si>
  <si>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</si>
  <si>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</si>
  <si>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</si>
  <si>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</si>
  <si>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</si>
  <si>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</si>
  <si>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</si>
  <si>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</si>
  <si>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</si>
  <si>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</si>
  <si>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</si>
  <si>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</si>
  <si>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</si>
  <si>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</si>
  <si>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</si>
  <si>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</si>
  <si>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</si>
  <si>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</si>
  <si>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</si>
  <si>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</si>
  <si>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</si>
  <si>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</si>
  <si>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</si>
  <si>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</si>
  <si>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</si>
  <si>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</si>
  <si>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</si>
  <si>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</si>
  <si>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</si>
  <si>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</si>
  <si>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</si>
  <si>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</si>
  <si>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</si>
  <si>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</si>
  <si>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</si>
  <si>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</si>
  <si>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</si>
  <si>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</si>
  <si>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</si>
  <si>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</si>
  <si>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</si>
  <si>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</si>
  <si>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</si>
  <si>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</si>
  <si>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</si>
  <si>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</si>
  <si>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</si>
  <si>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</si>
  <si>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</si>
  <si>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</si>
  <si>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</si>
  <si>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</si>
  <si>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</si>
  <si>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</si>
  <si>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</si>
  <si>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</si>
  <si>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</si>
  <si>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</si>
  <si>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</si>
  <si>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</si>
  <si>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</si>
  <si>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</si>
  <si>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</si>
  <si>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</si>
  <si>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</si>
  <si>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</si>
  <si>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</si>
  <si>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</si>
  <si>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</si>
  <si>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</si>
  <si>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</si>
  <si>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</si>
  <si>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</si>
  <si>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</si>
  <si>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</si>
  <si>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</si>
  <si>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</si>
  <si>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</si>
  <si>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</si>
  <si>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</si>
  <si>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</si>
  <si>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</si>
  <si>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</si>
  <si>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</si>
  <si>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</si>
  <si>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</si>
  <si>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</si>
  <si>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</si>
  <si>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</si>
  <si>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</si>
  <si>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</si>
  <si>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</si>
  <si>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</si>
  <si>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</si>
  <si>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</si>
  <si>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</si>
  <si>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</si>
  <si>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</si>
  <si>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</si>
  <si>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</si>
  <si>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</si>
  <si>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</si>
  <si>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</si>
  <si>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</si>
  <si>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</si>
  <si>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</si>
  <si>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</si>
  <si>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</si>
  <si>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</si>
  <si>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</si>
  <si>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</si>
  <si>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</si>
  <si>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</si>
  <si>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</si>
  <si>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</si>
  <si>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</si>
  <si>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</si>
  <si>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</si>
  <si>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</si>
  <si>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</si>
  <si>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</si>
  <si>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</si>
  <si>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</si>
  <si>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</si>
  <si>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</si>
  <si>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</si>
  <si>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</si>
  <si>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</si>
  <si>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</si>
  <si>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</si>
  <si>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</si>
  <si>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</si>
  <si>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</si>
  <si>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</si>
  <si>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</si>
  <si>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</si>
  <si>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</si>
  <si>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</si>
  <si>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</si>
  <si>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</si>
  <si>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</si>
  <si>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</si>
  <si>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</si>
  <si>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</si>
  <si>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</si>
  <si>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</si>
  <si>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</si>
  <si>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</si>
  <si>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</si>
  <si>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</si>
  <si>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</si>
  <si>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</si>
  <si>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</si>
  <si>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</si>
  <si>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</si>
  <si>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</si>
  <si>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</si>
  <si>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</si>
  <si>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</si>
  <si>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</si>
  <si>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</si>
  <si>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</si>
  <si>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</si>
  <si>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</si>
  <si>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</si>
  <si>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</si>
  <si>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</si>
  <si>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</si>
  <si>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</si>
  <si>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</si>
  <si>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</si>
  <si>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</si>
  <si>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</si>
  <si>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</si>
  <si>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</si>
  <si>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</si>
  <si>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</si>
  <si>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</si>
  <si>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</si>
  <si>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</si>
  <si>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</si>
  <si>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</si>
  <si>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</si>
  <si>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</si>
  <si>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</si>
  <si>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</si>
  <si>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</si>
  <si>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</si>
  <si>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</si>
  <si>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</si>
  <si>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</si>
  <si>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</si>
  <si>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</si>
  <si>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</si>
  <si>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</si>
  <si>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</si>
  <si>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</si>
  <si>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</si>
  <si>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</si>
  <si>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</si>
  <si>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</si>
  <si>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</si>
  <si>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</si>
  <si>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</si>
  <si>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</si>
  <si>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</si>
  <si>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</si>
  <si>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</si>
  <si>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</si>
  <si>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</si>
  <si>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</si>
  <si>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</si>
  <si>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</si>
  <si>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</si>
  <si>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</si>
  <si>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</si>
  <si>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</si>
  <si>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</si>
  <si>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</si>
  <si>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</si>
  <si>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</si>
  <si>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</si>
  <si>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</si>
  <si>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</si>
  <si>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</si>
  <si>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</si>
  <si>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</si>
  <si>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</si>
  <si>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</si>
  <si>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</si>
  <si>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</si>
  <si>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</si>
  <si>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</si>
  <si>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</si>
  <si>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</si>
  <si>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</si>
  <si>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</si>
  <si>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</si>
  <si>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</si>
  <si>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</si>
  <si>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</si>
  <si>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</si>
  <si>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</si>
  <si>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</si>
  <si>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</si>
  <si>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</si>
  <si>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</si>
  <si>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</si>
  <si>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</si>
  <si>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</si>
  <si>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</si>
  <si>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</si>
  <si>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</si>
  <si>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</si>
  <si>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</si>
  <si>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</si>
  <si>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</si>
  <si>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</si>
  <si>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</si>
  <si>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</si>
  <si>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</si>
  <si>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</si>
  <si>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</si>
  <si>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</si>
  <si>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</si>
  <si>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</si>
  <si>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</si>
  <si>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</si>
  <si>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</si>
  <si>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</si>
  <si>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</si>
  <si>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</si>
  <si>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</si>
  <si>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</si>
  <si>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</si>
  <si>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</si>
  <si>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</si>
  <si>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</si>
  <si>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</si>
  <si>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</si>
  <si>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</si>
  <si>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</si>
  <si>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</si>
  <si>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</si>
  <si>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</si>
  <si>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</si>
  <si>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</si>
  <si>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</si>
  <si>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</si>
  <si>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</si>
  <si>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</si>
  <si>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</si>
  <si>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</si>
  <si>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</si>
  <si>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</si>
  <si>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</si>
  <si>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</si>
  <si>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</si>
  <si>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</si>
  <si>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</si>
  <si>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</si>
  <si>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</si>
  <si>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</si>
  <si>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</si>
  <si>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</si>
  <si>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</si>
  <si>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</si>
  <si>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</si>
  <si>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</si>
  <si>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</si>
  <si>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</si>
  <si>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</si>
  <si>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</si>
  <si>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</si>
  <si>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</si>
  <si>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</si>
  <si>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</si>
  <si>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</si>
  <si>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</si>
  <si>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</si>
  <si>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</si>
  <si>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</si>
  <si>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</si>
  <si>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</si>
  <si>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</si>
  <si>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</si>
  <si>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</si>
  <si>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</si>
  <si>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</si>
  <si>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</si>
  <si>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</si>
  <si>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</si>
  <si>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</si>
  <si>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</si>
  <si>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</si>
  <si>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</si>
  <si>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</si>
  <si>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</si>
  <si>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</si>
  <si>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</si>
  <si>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</si>
  <si>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</si>
  <si>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</si>
  <si>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</si>
  <si>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</si>
  <si>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</si>
  <si>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</si>
  <si>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</si>
  <si>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</si>
  <si>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</si>
  <si>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</si>
  <si>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</si>
  <si>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</si>
  <si>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</si>
  <si>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</si>
  <si>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</si>
  <si>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</si>
  <si>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</si>
  <si>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</si>
  <si>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</si>
  <si>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</si>
  <si>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</si>
  <si>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</si>
  <si>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</si>
  <si>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</si>
  <si>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</si>
  <si>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</si>
  <si>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</si>
  <si>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</si>
  <si>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</si>
  <si>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</si>
  <si>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</si>
  <si>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</si>
  <si>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</si>
  <si>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</si>
  <si>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</si>
  <si>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</si>
  <si>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</si>
  <si>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</si>
  <si>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</si>
  <si>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</si>
  <si>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</si>
  <si>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</si>
  <si>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</si>
  <si>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</si>
  <si>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</si>
  <si>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</si>
  <si>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</si>
  <si>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</si>
  <si>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</si>
  <si>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</si>
  <si>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</si>
  <si>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</si>
  <si>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</si>
  <si>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</si>
  <si>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</si>
  <si>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</si>
  <si>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</si>
  <si>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</si>
  <si>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</si>
  <si>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</si>
  <si>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</si>
  <si>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</si>
  <si>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</si>
  <si>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</si>
  <si>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</si>
  <si>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</si>
  <si>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</si>
  <si>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</si>
  <si>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</si>
  <si>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</si>
  <si>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</si>
  <si>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</si>
  <si>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</si>
  <si>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</si>
  <si>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</si>
  <si>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</si>
  <si>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</si>
  <si>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</si>
  <si>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</si>
  <si>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</si>
  <si>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</si>
  <si>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</si>
  <si>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</si>
  <si>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</si>
  <si>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</si>
  <si>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</si>
  <si>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</si>
  <si>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</si>
  <si>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</si>
  <si>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</si>
  <si>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</si>
  <si>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</si>
  <si>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</si>
  <si>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</si>
  <si>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</si>
  <si>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</si>
  <si>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</si>
  <si>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</si>
  <si>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</si>
  <si>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</si>
  <si>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</si>
  <si>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</si>
  <si>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</si>
  <si>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</si>
  <si>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</si>
  <si>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</si>
  <si>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</si>
  <si>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</si>
  <si>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</si>
  <si>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</si>
  <si>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</si>
  <si>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</si>
  <si>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</si>
  <si>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</si>
  <si>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</si>
  <si>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</si>
  <si>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</si>
  <si>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</si>
  <si>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</si>
  <si>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</si>
  <si>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</si>
  <si>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</si>
  <si>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</si>
  <si>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</si>
  <si>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</si>
  <si>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</si>
  <si>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</si>
  <si>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</si>
  <si>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</si>
  <si>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</si>
  <si>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</si>
  <si>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</si>
  <si>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</si>
  <si>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</si>
  <si>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</si>
  <si>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</si>
  <si>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</si>
  <si>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</si>
  <si>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</si>
  <si>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</si>
  <si>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</si>
  <si>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</si>
  <si>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</si>
  <si>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</si>
  <si>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</si>
  <si>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</si>
  <si>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</si>
  <si>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</si>
  <si>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</si>
  <si>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</si>
  <si>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</si>
  <si>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</si>
  <si>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</si>
  <si>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</si>
  <si>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</si>
  <si>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</si>
  <si>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</si>
  <si>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</si>
  <si>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</si>
  <si>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</si>
  <si>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</si>
  <si>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</si>
  <si>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</si>
  <si>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</si>
  <si>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</si>
  <si>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</si>
  <si>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</si>
  <si>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</si>
  <si>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</si>
  <si>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</si>
  <si>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</si>
  <si>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</si>
  <si>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</si>
  <si>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</si>
  <si>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</si>
  <si>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</si>
  <si>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</si>
  <si>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</si>
  <si>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</si>
  <si>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</si>
  <si>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</si>
  <si>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</si>
  <si>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</si>
  <si>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</si>
  <si>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</si>
  <si>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</si>
  <si>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</si>
  <si>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</si>
  <si>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</si>
  <si>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</si>
  <si>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</si>
  <si>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</si>
  <si>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</si>
  <si>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</si>
  <si>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</si>
  <si>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</si>
  <si>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</si>
  <si>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</si>
  <si>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</si>
  <si>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</si>
  <si>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</si>
  <si>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</si>
  <si>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</si>
  <si>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</si>
  <si>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</si>
  <si>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</si>
  <si>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</si>
  <si>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</si>
  <si>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</si>
  <si>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</si>
  <si>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</si>
  <si>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</si>
  <si>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</si>
  <si>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</si>
  <si>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</si>
  <si>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</si>
  <si>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</si>
  <si>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</si>
  <si>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</si>
  <si>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</si>
  <si>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</si>
  <si>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</si>
  <si>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</si>
  <si>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</si>
  <si>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</si>
  <si>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</si>
  <si>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</si>
  <si>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</si>
  <si>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</si>
  <si>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</si>
  <si>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</si>
  <si>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</si>
  <si>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</si>
  <si>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</si>
  <si>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</si>
  <si>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</si>
  <si>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</si>
  <si>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</si>
  <si>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</si>
  <si>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</si>
  <si>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</si>
  <si>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</si>
  <si>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</si>
  <si>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</si>
  <si>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</si>
  <si>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</si>
  <si>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</si>
  <si>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</si>
  <si>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</si>
  <si>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</si>
  <si>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</si>
  <si>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</si>
  <si>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</si>
  <si>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</si>
  <si>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</si>
  <si>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</si>
  <si>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</si>
  <si>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</si>
  <si>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</si>
  <si>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</si>
  <si>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</si>
  <si>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</si>
  <si>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</si>
  <si>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</si>
  <si>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</si>
  <si>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</si>
  <si>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</si>
  <si>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</si>
  <si>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</si>
  <si>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</si>
  <si>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</si>
  <si>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</si>
  <si>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</si>
  <si>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</si>
  <si>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</si>
  <si>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</si>
  <si>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</si>
  <si>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</si>
  <si>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</si>
  <si>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</si>
  <si>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</si>
  <si>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</si>
  <si>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</si>
  <si>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</si>
  <si>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</si>
  <si>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</si>
  <si>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</si>
  <si>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</si>
  <si>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</si>
  <si>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</si>
  <si>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</si>
  <si>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</si>
  <si>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</si>
  <si>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</si>
  <si>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</si>
  <si>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</si>
  <si>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</si>
  <si>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</si>
  <si>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</si>
  <si>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</si>
  <si>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</si>
  <si>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</si>
  <si>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</si>
  <si>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</si>
  <si>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</si>
  <si>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</si>
  <si>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</si>
  <si>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</si>
  <si>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</si>
  <si>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</si>
  <si>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</si>
  <si>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</si>
  <si>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</si>
  <si>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</si>
  <si>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</si>
  <si>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</si>
  <si>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</si>
  <si>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</si>
  <si>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</si>
  <si>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</si>
  <si>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</si>
  <si>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</si>
  <si>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</si>
  <si>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</si>
  <si>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</si>
  <si>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</si>
  <si>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</si>
  <si>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</si>
  <si>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</si>
  <si>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</si>
  <si>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</si>
  <si>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</si>
  <si>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</si>
  <si>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</si>
  <si>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</si>
  <si>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</si>
  <si>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</si>
  <si>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</si>
  <si>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</si>
  <si>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</si>
  <si>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</si>
  <si>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</si>
  <si>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</si>
  <si>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</si>
  <si>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</si>
  <si>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</si>
  <si>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</si>
  <si>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</si>
  <si>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</si>
  <si>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</si>
  <si>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</si>
  <si>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</si>
  <si>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</si>
  <si>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</si>
  <si>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</si>
  <si>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</si>
  <si>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</si>
  <si>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</si>
  <si>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</si>
  <si>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</si>
  <si>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</si>
  <si>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</si>
  <si>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</si>
  <si>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</si>
  <si>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</si>
  <si>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</si>
  <si>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</si>
  <si>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</si>
  <si>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</si>
  <si>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</si>
  <si>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</si>
  <si>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</si>
  <si>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</si>
  <si>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</si>
  <si>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</si>
  <si>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</si>
  <si>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</si>
  <si>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</si>
  <si>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</si>
  <si>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</si>
  <si>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</si>
  <si>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</si>
  <si>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</si>
  <si>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</si>
  <si>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</si>
  <si>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</si>
  <si>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</si>
  <si>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</si>
  <si>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</si>
  <si>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</si>
  <si>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</si>
  <si>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</si>
  <si>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</si>
  <si>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</si>
  <si>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</si>
  <si>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</si>
  <si>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</si>
  <si>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</si>
  <si>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</si>
  <si>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</si>
  <si>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</si>
  <si>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</si>
  <si>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</si>
  <si>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</si>
  <si>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</si>
  <si>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</si>
  <si>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</si>
  <si>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</si>
  <si>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</si>
  <si>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</si>
  <si>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</si>
  <si>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</si>
  <si>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</si>
  <si>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</si>
  <si>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</si>
  <si>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</si>
  <si>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</si>
  <si>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</si>
  <si>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</si>
  <si>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</si>
  <si>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</si>
  <si>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</si>
  <si>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</si>
  <si>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</si>
  <si>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</si>
  <si>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</si>
  <si>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</si>
  <si>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</si>
  <si>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</si>
  <si>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</si>
  <si>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</si>
  <si>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</si>
  <si>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</si>
  <si>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</si>
  <si>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</si>
  <si>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</si>
  <si>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</si>
  <si>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</si>
  <si>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</si>
  <si>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</si>
  <si>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</si>
  <si>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</si>
  <si>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</si>
  <si>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</si>
  <si>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</si>
  <si>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</si>
  <si>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</si>
  <si>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</si>
  <si>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</si>
  <si>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</si>
  <si>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</si>
  <si>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</si>
  <si>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</si>
  <si>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</si>
  <si>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</si>
  <si>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</si>
  <si>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</si>
  <si>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</si>
  <si>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</si>
  <si>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</si>
  <si>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</si>
  <si>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</si>
  <si>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</si>
  <si>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</si>
  <si>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</si>
  <si>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</si>
  <si>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</si>
  <si>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</si>
  <si>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</si>
  <si>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</si>
  <si>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</si>
  <si>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</si>
  <si>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</si>
  <si>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</si>
  <si>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</si>
  <si>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</si>
  <si>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</si>
  <si>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</si>
  <si>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</si>
  <si>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</si>
  <si>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</si>
  <si>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</si>
  <si>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</si>
  <si>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</si>
  <si>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</si>
  <si>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</si>
  <si>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</si>
  <si>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</si>
  <si>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</si>
  <si>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</si>
  <si>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</si>
  <si>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</si>
  <si>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</si>
  <si>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</si>
  <si>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</si>
  <si>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</si>
  <si>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</si>
  <si>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</si>
  <si>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</si>
  <si>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</si>
  <si>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</si>
  <si>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</si>
  <si>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</si>
  <si>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</si>
  <si>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</si>
  <si>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</si>
  <si>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</si>
  <si>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</si>
  <si>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</si>
  <si>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</si>
  <si>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</si>
  <si>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</si>
  <si>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</si>
  <si>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</si>
  <si>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</si>
  <si>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</si>
  <si>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</si>
  <si>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</si>
  <si>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</si>
  <si>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</si>
  <si>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</si>
  <si>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</si>
  <si>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</si>
  <si>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</si>
  <si>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</si>
  <si>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</si>
  <si>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</si>
  <si>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</si>
  <si>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</si>
  <si>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</si>
  <si>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</si>
  <si>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</si>
  <si>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</si>
  <si>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</si>
  <si>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</si>
  <si>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</si>
  <si>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</si>
  <si>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</si>
  <si>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</si>
  <si>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</si>
  <si>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</si>
  <si>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</si>
  <si>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</si>
  <si>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</si>
  <si>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</si>
  <si>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</si>
  <si>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</si>
  <si>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</si>
  <si>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</si>
  <si>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</si>
  <si>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</si>
  <si>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</si>
  <si>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</si>
  <si>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</si>
  <si>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</si>
  <si>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</si>
  <si>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</si>
  <si>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</si>
  <si>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</si>
  <si>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</si>
  <si>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</si>
  <si>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</si>
  <si>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</si>
  <si>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</si>
  <si>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</si>
  <si>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</si>
  <si>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</si>
  <si>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</si>
  <si>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</si>
  <si>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</si>
  <si>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</si>
  <si>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</si>
  <si>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</si>
  <si>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</si>
  <si>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</si>
  <si>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</si>
  <si>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</si>
  <si>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</si>
  <si>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</si>
  <si>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</si>
  <si>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</si>
  <si>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</si>
  <si>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</si>
  <si>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</si>
  <si>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</si>
  <si>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</si>
  <si>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</si>
  <si>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</si>
  <si>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</si>
  <si>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</si>
  <si>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</si>
  <si>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</si>
  <si>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</si>
  <si>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</si>
  <si>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</si>
  <si>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</si>
  <si>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</si>
  <si>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</si>
  <si>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</si>
  <si>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</si>
  <si>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</si>
  <si>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</si>
  <si>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</si>
  <si>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</si>
  <si>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</si>
  <si>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</si>
  <si>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</si>
  <si>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</si>
  <si>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</si>
  <si>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</si>
  <si>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</si>
  <si>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</si>
  <si>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</si>
  <si>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</si>
  <si>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</si>
  <si>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</si>
  <si>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</si>
  <si>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</si>
  <si>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</si>
  <si>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</si>
  <si>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</si>
  <si>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</si>
  <si>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</si>
  <si>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</si>
  <si>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</si>
  <si>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</si>
  <si>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</si>
  <si>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</si>
  <si>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</si>
  <si>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</si>
  <si>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</si>
  <si>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</si>
  <si>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</si>
  <si>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</si>
  <si>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</si>
  <si>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</si>
  <si>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</si>
  <si>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</si>
  <si>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</si>
  <si>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</si>
  <si>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</si>
  <si>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</si>
  <si>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</si>
  <si>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</si>
  <si>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</si>
  <si>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</si>
  <si>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</si>
  <si>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</si>
  <si>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</si>
  <si>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</si>
  <si>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</si>
  <si>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</si>
  <si>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</si>
  <si>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</si>
  <si>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</si>
  <si>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</si>
  <si>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</si>
  <si>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</si>
  <si>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</si>
  <si>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</si>
  <si>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</si>
  <si>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</si>
  <si>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</si>
  <si>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</si>
  <si>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</si>
  <si>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</si>
  <si>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</si>
  <si>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</si>
  <si>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</si>
  <si>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</si>
  <si>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</si>
  <si>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</si>
  <si>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</si>
  <si>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</si>
  <si>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</si>
  <si>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</si>
  <si>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</si>
  <si>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</si>
  <si>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</si>
  <si>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</si>
  <si>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</si>
  <si>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</si>
  <si>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</si>
  <si>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</si>
  <si>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</si>
  <si>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</si>
  <si>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</si>
  <si>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</si>
  <si>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</si>
  <si>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</si>
  <si>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</si>
  <si>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</si>
  <si>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</si>
  <si>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</si>
  <si>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</si>
  <si>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</si>
  <si>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</si>
  <si>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</si>
  <si>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</si>
  <si>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</si>
  <si>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</si>
  <si>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</si>
  <si>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</si>
  <si>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</si>
  <si>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</si>
  <si>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</si>
  <si>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</si>
  <si>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</si>
  <si>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</si>
  <si>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</si>
  <si>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</si>
  <si>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</si>
  <si>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</si>
  <si>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</si>
  <si>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</si>
  <si>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</si>
  <si>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</si>
  <si>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</si>
  <si>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</si>
  <si>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</si>
  <si>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</si>
  <si>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</si>
  <si>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</si>
  <si>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</si>
  <si>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</si>
  <si>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</si>
  <si>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</si>
  <si>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</si>
  <si>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</si>
  <si>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</si>
  <si>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</si>
  <si>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</si>
  <si>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</si>
  <si>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</si>
  <si>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</si>
  <si>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</si>
  <si>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</si>
  <si>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</si>
  <si>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</si>
  <si>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</si>
  <si>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</si>
  <si>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</si>
  <si>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</si>
  <si>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</si>
  <si>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</si>
  <si>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</si>
  <si>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</si>
  <si>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</si>
  <si>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</si>
  <si>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</si>
  <si>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</si>
  <si>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</si>
  <si>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</si>
  <si>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</si>
  <si>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</si>
  <si>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</si>
  <si>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</si>
  <si>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</si>
  <si>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</si>
  <si>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</si>
  <si>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</si>
  <si>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</si>
  <si>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</si>
  <si>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</si>
  <si>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</si>
  <si>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</si>
  <si>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</si>
  <si>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</si>
  <si>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</si>
  <si>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</si>
  <si>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</si>
  <si>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</si>
  <si>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</si>
  <si>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</si>
  <si>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</si>
  <si>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</si>
  <si>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</si>
  <si>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</si>
  <si>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</si>
  <si>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</si>
  <si>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</si>
  <si>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</si>
  <si>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</si>
  <si>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</si>
  <si>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</si>
  <si>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</si>
  <si>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</si>
  <si>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</si>
  <si>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</si>
  <si>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</si>
  <si>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</si>
  <si>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</si>
  <si>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</si>
  <si>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</si>
  <si>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</si>
  <si>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</si>
  <si>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</si>
  <si>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</si>
  <si>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</si>
  <si>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</si>
  <si>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</si>
  <si>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</si>
  <si>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</si>
  <si>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</si>
  <si>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</si>
  <si>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</si>
  <si>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</si>
  <si>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</si>
  <si>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</si>
  <si>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</si>
  <si>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</si>
  <si>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</si>
  <si>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</si>
  <si>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</si>
  <si>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</si>
  <si>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</si>
  <si>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</si>
  <si>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</si>
  <si>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</si>
  <si>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</si>
  <si>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</si>
  <si>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</si>
  <si>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</si>
  <si>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</si>
  <si>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</si>
  <si>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</si>
  <si>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</si>
  <si>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</si>
  <si>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</si>
  <si>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</si>
  <si>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</si>
  <si>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</si>
  <si>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</si>
  <si>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</si>
  <si>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</si>
  <si>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</si>
  <si>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</si>
  <si>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</si>
  <si>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</si>
  <si>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</si>
  <si>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</si>
  <si>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</si>
  <si>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</si>
  <si>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</si>
  <si>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</si>
  <si>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</si>
  <si>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</si>
  <si>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</si>
  <si>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</si>
  <si>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</si>
  <si>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</si>
  <si>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</si>
  <si>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</si>
  <si>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</si>
  <si>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</si>
  <si>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</si>
  <si>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</si>
  <si>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</si>
  <si>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</si>
  <si>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</si>
  <si>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</si>
  <si>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</si>
  <si>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</si>
  <si>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</si>
  <si>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</si>
  <si>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</si>
  <si>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</si>
  <si>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</si>
  <si>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</si>
  <si>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</si>
  <si>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</si>
  <si>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</si>
  <si>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</si>
  <si>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</si>
  <si>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</si>
  <si>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</si>
  <si>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</si>
  <si>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</si>
  <si>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</si>
  <si>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</si>
  <si>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</si>
  <si>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</si>
  <si>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</si>
  <si>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</si>
  <si>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</si>
  <si>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</si>
  <si>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</si>
  <si>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</si>
  <si>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</si>
  <si>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</si>
  <si>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</si>
  <si>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</si>
  <si>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</si>
  <si>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</si>
  <si>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</si>
  <si>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</si>
  <si>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</si>
  <si>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</si>
  <si>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</si>
  <si>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</si>
  <si>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</si>
  <si>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</si>
  <si>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</si>
  <si>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</si>
  <si>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</si>
  <si>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</si>
  <si>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</si>
  <si>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</si>
  <si>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</si>
  <si>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</si>
  <si>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</si>
  <si>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</si>
  <si>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</si>
  <si>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</si>
  <si>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</si>
  <si>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</si>
  <si>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</si>
  <si>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</si>
  <si>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</si>
  <si>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</si>
  <si>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</si>
  <si>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</si>
  <si>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</si>
  <si>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</si>
  <si>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</si>
  <si>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</si>
  <si>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</si>
  <si>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</si>
  <si>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</si>
  <si>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</si>
  <si>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</si>
  <si>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</si>
  <si>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</si>
  <si>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</si>
  <si>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</si>
  <si>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</si>
  <si>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</si>
  <si>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</si>
  <si>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</si>
  <si>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</si>
  <si>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</si>
  <si>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</si>
  <si>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</si>
  <si>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</si>
  <si>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</si>
  <si>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</si>
  <si>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</si>
  <si>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</si>
  <si>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</si>
  <si>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</si>
  <si>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</si>
  <si>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</si>
  <si>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</si>
  <si>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</si>
  <si>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</si>
  <si>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</si>
  <si>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</si>
  <si>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</si>
  <si>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</si>
  <si>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</si>
  <si>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</si>
  <si>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</si>
  <si>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</si>
  <si>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</si>
  <si>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</si>
  <si>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</si>
  <si>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</si>
  <si>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</si>
  <si>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</si>
  <si>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</si>
  <si>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</si>
  <si>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</si>
  <si>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</si>
  <si>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</si>
  <si>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</si>
  <si>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</si>
  <si>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</si>
  <si>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</si>
  <si>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</si>
  <si>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</si>
  <si>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</si>
  <si>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</si>
  <si>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</si>
  <si>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</si>
  <si>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</si>
  <si>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</si>
  <si>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</si>
  <si>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</si>
  <si>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</si>
  <si>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</si>
  <si>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</si>
  <si>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</si>
  <si>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</si>
  <si>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</si>
  <si>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</si>
  <si>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</si>
  <si>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</si>
  <si>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</si>
  <si>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</si>
  <si>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</si>
  <si>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</si>
  <si>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</si>
  <si>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</si>
  <si>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</si>
  <si>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</si>
  <si>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</si>
  <si>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</si>
  <si>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</si>
  <si>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</si>
  <si>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</si>
  <si>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</si>
  <si>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</si>
  <si>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</si>
  <si>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</si>
  <si>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</si>
  <si>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</si>
  <si>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</si>
  <si>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</si>
  <si>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</si>
  <si>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</si>
  <si>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</si>
  <si>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</si>
  <si>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</si>
  <si>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</si>
  <si>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</si>
  <si>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</si>
  <si>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</si>
  <si>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</si>
  <si>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</si>
  <si>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</si>
  <si>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</si>
  <si>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</si>
  <si>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</si>
  <si>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</si>
  <si>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</si>
  <si>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</si>
  <si>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</si>
  <si>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</si>
  <si>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</si>
  <si>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</si>
  <si>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</si>
  <si>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</si>
  <si>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</si>
  <si>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</si>
  <si>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</si>
  <si>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</si>
  <si>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</si>
  <si>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</si>
  <si>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</si>
  <si>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</si>
  <si>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</si>
  <si>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</si>
  <si>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</si>
  <si>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</si>
  <si>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</si>
  <si>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</si>
  <si>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</si>
  <si>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</si>
  <si>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</si>
  <si>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</si>
  <si>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</si>
  <si>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</si>
  <si>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</si>
  <si>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</si>
  <si>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</si>
  <si>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</si>
  <si>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</si>
  <si>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</si>
  <si>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</si>
  <si>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</si>
  <si>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</si>
  <si>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</si>
  <si>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</si>
  <si>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</si>
  <si>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</si>
  <si>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</si>
  <si>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</si>
  <si>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</si>
  <si>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</si>
  <si>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</si>
  <si>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</si>
  <si>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</si>
  <si>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</si>
  <si>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</si>
  <si>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</si>
  <si>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</si>
  <si>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</si>
  <si>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</si>
  <si>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</si>
  <si>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</si>
  <si>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</si>
  <si>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</si>
  <si>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</si>
  <si>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</si>
  <si>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</si>
  <si>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</si>
  <si>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</si>
  <si>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</si>
  <si>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</si>
  <si>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</si>
  <si>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</si>
  <si>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</si>
  <si>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</si>
  <si>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</si>
  <si>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</si>
  <si>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</si>
  <si>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</si>
  <si>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</si>
  <si>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</si>
  <si>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</si>
  <si>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</si>
  <si>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</si>
  <si>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</si>
  <si>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</si>
  <si>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</si>
  <si>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</si>
  <si>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</si>
  <si>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</si>
  <si>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</si>
  <si>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</si>
  <si>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</si>
  <si>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</si>
  <si>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</si>
  <si>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</si>
  <si>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</si>
  <si>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</si>
  <si>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</si>
  <si>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</si>
  <si>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</si>
  <si>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</si>
  <si>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</si>
  <si>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</si>
  <si>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</si>
  <si>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</si>
  <si>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</si>
  <si>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</si>
  <si>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</si>
  <si>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</si>
  <si>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</si>
  <si>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</si>
  <si>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</si>
  <si>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</si>
  <si>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</si>
  <si>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</si>
  <si>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</si>
  <si>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</si>
  <si>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</si>
  <si>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</si>
  <si>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</si>
  <si>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</si>
  <si>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</si>
  <si>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</si>
  <si>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</si>
  <si>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</si>
  <si>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</si>
  <si>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</si>
  <si>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</si>
  <si>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</si>
  <si>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</si>
  <si>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</si>
  <si>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</si>
  <si>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</si>
  <si>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</si>
  <si>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</si>
  <si>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</si>
  <si>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</si>
  <si>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</si>
  <si>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</si>
  <si>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</si>
  <si>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</si>
  <si>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</si>
  <si>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</si>
  <si>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</si>
  <si>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</si>
  <si>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</si>
  <si>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</si>
  <si>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</si>
  <si>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</si>
  <si>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</si>
  <si>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</si>
  <si>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</si>
  <si>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</si>
  <si>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</si>
  <si>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</si>
  <si>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</si>
  <si>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</si>
  <si>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</si>
  <si>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</si>
  <si>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</si>
  <si>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</si>
  <si>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</si>
  <si>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</si>
  <si>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</si>
  <si>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</si>
  <si>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</si>
  <si>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</si>
  <si>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</si>
  <si>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</si>
  <si>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</si>
  <si>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</si>
  <si>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</si>
  <si>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</si>
  <si>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</si>
  <si>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</si>
  <si>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</si>
  <si>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</si>
  <si>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</si>
  <si>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</si>
  <si>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</si>
  <si>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</si>
  <si>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</si>
  <si>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</si>
  <si>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</si>
  <si>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</si>
  <si>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</si>
  <si>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</si>
  <si>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</si>
  <si>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</si>
  <si>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</si>
  <si>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</si>
  <si>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</si>
  <si>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</si>
  <si>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</si>
  <si>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</si>
  <si>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</si>
  <si>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</si>
  <si>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</si>
  <si>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</si>
  <si>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</si>
  <si>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</si>
  <si>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</si>
  <si>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</si>
  <si>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</si>
  <si>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</si>
  <si>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</si>
  <si>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</si>
  <si>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</si>
  <si>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</si>
  <si>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</si>
  <si>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</si>
  <si>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</si>
  <si>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</si>
  <si>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</si>
  <si>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</si>
  <si>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</si>
  <si>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</si>
  <si>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</si>
  <si>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</si>
  <si>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</si>
  <si>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</si>
  <si>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</si>
  <si>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</si>
  <si>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</si>
  <si>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</si>
  <si>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</si>
  <si>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</si>
  <si>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</si>
  <si>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</si>
  <si>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</si>
  <si>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</si>
  <si>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</si>
  <si>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</si>
  <si>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</si>
  <si>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</si>
  <si>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</si>
  <si>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</si>
  <si>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</si>
  <si>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</si>
  <si>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</si>
  <si>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</si>
  <si>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</si>
  <si>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</si>
  <si>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</si>
  <si>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</si>
  <si>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</si>
  <si>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</si>
  <si>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</si>
  <si>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</si>
  <si>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</si>
  <si>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</si>
  <si>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</si>
  <si>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</si>
  <si>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</si>
  <si>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</si>
  <si>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</si>
  <si>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</si>
  <si>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</si>
  <si>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</si>
  <si>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</si>
  <si>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</si>
  <si>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</si>
  <si>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</si>
  <si>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</si>
  <si>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</si>
  <si>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</si>
  <si>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</si>
  <si>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</si>
  <si>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</si>
  <si>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</si>
  <si>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</si>
  <si>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</si>
  <si>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</si>
  <si>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</si>
  <si>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</si>
  <si>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</si>
  <si>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</si>
  <si>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</si>
  <si>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</si>
  <si>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</si>
  <si>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</si>
  <si>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</si>
  <si>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</si>
  <si>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</si>
  <si>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</si>
  <si>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</si>
  <si>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</si>
  <si>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</si>
  <si>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</si>
  <si>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</si>
  <si>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</si>
  <si>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</si>
  <si>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</si>
  <si>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</si>
  <si>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</si>
  <si>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</si>
  <si>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</si>
  <si>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</si>
  <si>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</si>
  <si>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</si>
  <si>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</si>
  <si>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</si>
  <si>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</si>
  <si>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</si>
  <si>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</si>
  <si>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</si>
  <si>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</si>
  <si>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</si>
  <si>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</si>
  <si>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</si>
  <si>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</si>
  <si>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</si>
  <si>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</si>
  <si>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</si>
  <si>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</si>
  <si>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</si>
  <si>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</si>
  <si>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</si>
  <si>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</si>
  <si>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</si>
  <si>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</si>
  <si>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</si>
  <si>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</si>
  <si>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</si>
  <si>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</si>
  <si>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</si>
  <si>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</si>
  <si>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</si>
  <si>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</si>
  <si>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</si>
  <si>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</si>
  <si>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</si>
  <si>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</si>
  <si>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</si>
  <si>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</si>
  <si>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</si>
  <si>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</si>
  <si>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</si>
  <si>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</si>
  <si>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</si>
  <si>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</si>
  <si>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</si>
  <si>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</si>
  <si>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</si>
  <si>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</si>
  <si>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</si>
  <si>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</si>
  <si>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</si>
  <si>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</si>
  <si>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</si>
  <si>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</si>
  <si>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</si>
  <si>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</si>
  <si>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</si>
  <si>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</si>
  <si>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</si>
  <si>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</si>
  <si>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</si>
  <si>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</si>
  <si>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</si>
  <si>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</si>
  <si>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</si>
  <si>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</si>
  <si>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</si>
  <si>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</si>
  <si>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</si>
  <si>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</si>
  <si>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</si>
  <si>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</si>
  <si>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</si>
  <si>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</si>
  <si>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</si>
  <si>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</si>
  <si>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</si>
  <si>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</si>
  <si>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</si>
  <si>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</si>
  <si>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</si>
  <si>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</si>
  <si>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</si>
  <si>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</si>
  <si>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</si>
  <si>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</si>
  <si>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</si>
  <si>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</si>
  <si>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</si>
  <si>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</si>
  <si>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</si>
  <si>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</si>
  <si>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</si>
  <si>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</si>
  <si>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</si>
  <si>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</si>
  <si>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</si>
  <si>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</si>
  <si>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</si>
  <si>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</si>
  <si>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</si>
  <si>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</si>
  <si>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</si>
  <si>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</si>
  <si>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</si>
  <si>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</si>
  <si>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</si>
  <si>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</si>
  <si>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</si>
  <si>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</si>
  <si>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</si>
  <si>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</si>
  <si>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</si>
  <si>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</si>
  <si>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</si>
  <si>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</si>
  <si>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</si>
  <si>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</si>
  <si>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</si>
  <si>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</si>
  <si>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</si>
  <si>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</si>
  <si>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</si>
  <si>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</si>
  <si>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</si>
  <si>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</si>
  <si>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</si>
  <si>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</si>
  <si>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</si>
  <si>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</si>
  <si>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</si>
  <si>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</si>
  <si>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</si>
  <si>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</si>
  <si>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</si>
  <si>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</si>
  <si>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</si>
  <si>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</si>
  <si>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</si>
  <si>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</si>
  <si>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</si>
  <si>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</si>
  <si>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</si>
  <si>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</si>
  <si>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</si>
  <si>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</si>
  <si>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</si>
  <si>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</si>
  <si>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</si>
  <si>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</si>
  <si>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</si>
  <si>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</si>
  <si>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</si>
  <si>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</si>
  <si>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</si>
  <si>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</si>
  <si>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</si>
  <si>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</si>
  <si>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</si>
  <si>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</si>
  <si>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</si>
  <si>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</si>
  <si>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</si>
  <si>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</si>
  <si>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</si>
  <si>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</si>
  <si>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</si>
  <si>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</si>
  <si>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</si>
  <si>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</si>
  <si>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</si>
  <si>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</si>
  <si>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</si>
  <si>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</si>
  <si>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</si>
  <si>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</si>
  <si>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</si>
  <si>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</si>
  <si>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</si>
  <si>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</si>
  <si>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</si>
  <si>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</si>
  <si>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</si>
  <si>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</si>
  <si>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</si>
  <si>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</si>
  <si>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</si>
  <si>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</si>
  <si>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</si>
  <si>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</si>
  <si>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</si>
  <si>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</si>
  <si>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</si>
  <si>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</si>
  <si>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</si>
  <si>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</si>
  <si>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</si>
  <si>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</si>
  <si>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</si>
  <si>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</si>
  <si>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</si>
  <si>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</si>
  <si>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</si>
  <si>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</si>
  <si>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</si>
  <si>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</si>
  <si>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</si>
  <si>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</si>
  <si>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</si>
  <si>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id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</si>
  <si>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</si>
  <si>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</si>
  <si>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</si>
  <si>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</si>
  <si>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</si>
  <si>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</si>
  <si>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</si>
  <si>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</si>
  <si>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</si>
  <si>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</si>
  <si>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</si>
  <si>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</si>
  <si>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</si>
  <si>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</si>
  <si>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</si>
  <si>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</si>
  <si>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</si>
  <si>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</si>
  <si>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</si>
  <si>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</si>
  <si>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</si>
  <si>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</si>
  <si>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</si>
  <si>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</si>
  <si>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</si>
  <si>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</si>
  <si>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</si>
  <si>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</si>
  <si>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</si>
  <si>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</si>
  <si>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</si>
  <si>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</si>
  <si>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</si>
  <si>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</si>
  <si>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</si>
  <si>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</si>
  <si>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</si>
  <si>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</si>
  <si>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</si>
  <si>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</si>
  <si>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</si>
  <si>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</si>
  <si>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</si>
  <si>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</si>
  <si>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</si>
  <si>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</si>
  <si>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</si>
  <si>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</si>
  <si>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</si>
  <si>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</si>
  <si>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</si>
  <si>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</si>
  <si>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</si>
  <si>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</si>
  <si>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</si>
  <si>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</si>
  <si>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</si>
  <si>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</si>
  <si>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</si>
  <si>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</si>
  <si>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</si>
  <si>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</si>
  <si>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</si>
  <si>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</si>
  <si>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</si>
  <si>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</si>
  <si>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</si>
  <si>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</si>
  <si>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</si>
  <si>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</si>
  <si>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</si>
  <si>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</si>
  <si>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</si>
  <si>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</si>
  <si>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</si>
  <si>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</si>
  <si>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</si>
  <si>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</si>
  <si>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</si>
  <si>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</si>
  <si>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</si>
  <si>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</si>
  <si>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</si>
  <si>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</si>
  <si>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</si>
  <si>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</si>
  <si>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Market Trends in KickStarter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</si>
</sst>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d\-mmm\-yyyy;@"/>
  </numFmts>
  <fonts count="5">
    <font>
      <sz val="12"/>
      <color theme="1"/>
      <name val="Trebuchet MS"/>
      <family val="2"/>
      <scheme val="minor"/>
    </font>
    <font>
      <sz val="12"/>
      <color theme="1"/>
      <name val="Trebuchet MS"/>
      <family val="2"/>
      <scheme val="minor"/>
    </font>
    <font>
      <b/>
      <sz val="10"/>
      <color rgb="FF24292E"/>
      <name val="Consolas"/>
      <family val="3"/>
    </font>
    <font>
      <b/>
      <sz val="11"/>
      <color theme="1"/>
      <name val="Trebuchet MS"/>
      <family val="2"/>
      <scheme val="minor"/>
    </font>
    <font>
      <sz val="36"/>
      <color theme="1"/>
      <name val="Trebuchet MS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1B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2" applyNumberFormat="1" applyFont="1"/>
    <xf numFmtId="43" fontId="0" fillId="0" borderId="0" xfId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0" fontId="1" fillId="0" borderId="0" xfId="2" applyNumberFormat="1" applyFont="1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10" fontId="3" fillId="2" borderId="1" xfId="2" applyNumberFormat="1" applyFont="1" applyFill="1" applyBorder="1" applyAlignment="1">
      <alignment wrapText="1"/>
    </xf>
    <xf numFmtId="0" fontId="4" fillId="3" borderId="0" xfId="0" applyFont="1" applyFill="1" applyAlignment="1">
      <alignment horizontal="center"/>
    </xf>
    <xf numFmtId="0" fontId="0" fillId="0" borderId="0" xfId="0" applyAlignment="1">
      <alignment horizontal="left" indent="1"/>
    </xf>
  </cellXfs>
  <cellStyles count="3">
    <cellStyle name="Comma" xfId="1" builtinId="3"/>
    <cellStyle name="Normal" xfId="0" builtinId="0"/>
    <cellStyle name="Percent" xfId="2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  <numFmt numFmtId="14" formatCode="0.00%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rebuchet MS"/>
        <family val="2"/>
        <scheme val="minor"/>
      </font>
      <numFmt numFmtId="14" formatCode="0.00%"/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[$-409]d\-mmm\-yyyy;@"/>
    </dxf>
    <dxf>
      <numFmt numFmtId="164" formatCode="[$-409]d\-mmm\-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  <numFmt numFmtId="14" formatCode="0.0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FF00"/>
      </font>
      <fill>
        <patternFill>
          <bgColor theme="9" tint="-0.499984740745262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colors>
    <mruColors>
      <color rgb="FF1BFF00"/>
      <color rgb="FF000C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[StarterBook_VittalSiddaiah.xlsx]PivotParentCategory!PivotTable4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 in Kickstarters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PivotParentCategory!$B$4:$B$5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4-7349-A3B9-ACFA96B4ECFF}"/>
            </c:ext>
          </c:extLst>
        </c:ser>
        <c:ser>
          <c:idx val="1"/>
          <c:order val="1"/>
          <c:tx>
            <c:strRef>
              <c:f>PivotParentCategory!$C$4:$C$5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94-7349-A3B9-ACFA96B4ECFF}"/>
            </c:ext>
          </c:extLst>
        </c:ser>
        <c:ser>
          <c:idx val="2"/>
          <c:order val="2"/>
          <c:tx>
            <c:strRef>
              <c:f>PivotParentCategory!$D$4:$D$5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PivotParentCategory!$D$6:$D$15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94-7349-A3B9-ACFA96B4ECFF}"/>
            </c:ext>
          </c:extLst>
        </c:ser>
        <c:ser>
          <c:idx val="3"/>
          <c:order val="3"/>
          <c:tx>
            <c:strRef>
              <c:f>PivotParentCategory!$E$4:$E$5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PivotParentCategory!$E$6:$E$15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94-7349-A3B9-ACFA96B4E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47133272"/>
        <c:axId val="647134056"/>
      </c:barChart>
      <c:catAx>
        <c:axId val="647133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in which ideas</a:t>
                </a:r>
                <a:r>
                  <a:rPr lang="en-US" baseline="0"/>
                  <a:t> were invested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4056"/>
        <c:crosses val="autoZero"/>
        <c:auto val="1"/>
        <c:lblAlgn val="ctr"/>
        <c:lblOffset val="100"/>
        <c:noMultiLvlLbl val="0"/>
      </c:catAx>
      <c:valAx>
        <c:axId val="647134056"/>
        <c:scaling>
          <c:orientation val="minMax"/>
        </c:scaling>
        <c:delete val="0"/>
        <c:axPos val="l"/>
        <c:majorGridlines>
          <c:spPr>
            <a:ln w="12700" cap="flat" cmpd="sng" algn="ctr">
              <a:gradFill>
                <a:gsLst>
                  <a:gs pos="100000">
                    <a:schemeClr val="tx1"/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</a:t>
                </a:r>
                <a:r>
                  <a:rPr lang="en-US" baseline="0"/>
                  <a:t>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3272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1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[StarterBook_VittalSiddaiah.xlsx]PivotSubCategory!PivotTable5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trend in detail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94000"/>
                    <a:satMod val="103000"/>
                    <a:lumMod val="102000"/>
                  </a:schemeClr>
                </a:gs>
                <a:gs pos="50000">
                  <a:schemeClr val="accent6">
                    <a:shade val="100000"/>
                    <a:satMod val="110000"/>
                    <a:lumMod val="100000"/>
                  </a:schemeClr>
                </a:gs>
                <a:gs pos="100000">
                  <a:schemeClr val="accent6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9-EC48-B794-CD99D2EF3621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94000"/>
                    <a:satMod val="103000"/>
                    <a:lumMod val="102000"/>
                  </a:schemeClr>
                </a:gs>
                <a:gs pos="50000">
                  <a:schemeClr val="accent5">
                    <a:shade val="100000"/>
                    <a:satMod val="110000"/>
                    <a:lumMod val="100000"/>
                  </a:schemeClr>
                </a:gs>
                <a:gs pos="100000">
                  <a:schemeClr val="accent5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19-EC48-B794-CD99D2EF3621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3000"/>
                    <a:lumMod val="102000"/>
                  </a:schemeClr>
                </a:gs>
                <a:gs pos="50000">
                  <a:schemeClr val="accent4">
                    <a:shade val="100000"/>
                    <a:satMod val="110000"/>
                    <a:lumMod val="100000"/>
                  </a:schemeClr>
                </a:gs>
                <a:gs pos="100000">
                  <a:schemeClr val="accent4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19-EC48-B794-CD99D2EF3621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tint val="94000"/>
                    <a:satMod val="103000"/>
                    <a:lumMod val="102000"/>
                  </a:schemeClr>
                </a:gs>
                <a:gs pos="50000">
                  <a:schemeClr val="accent6">
                    <a:lumMod val="60000"/>
                    <a:shade val="100000"/>
                    <a:satMod val="110000"/>
                    <a:lumMod val="100000"/>
                  </a:schemeClr>
                </a:gs>
                <a:gs pos="100000">
                  <a:schemeClr val="accent6">
                    <a:lumMod val="60000"/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19-EC48-B794-CD99D2EF3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130920"/>
        <c:axId val="647127000"/>
      </c:barChart>
      <c:catAx>
        <c:axId val="647130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7000"/>
        <c:crosses val="autoZero"/>
        <c:auto val="1"/>
        <c:lblAlgn val="ctr"/>
        <c:lblOffset val="100"/>
        <c:noMultiLvlLbl val="0"/>
      </c:catAx>
      <c:valAx>
        <c:axId val="647127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0920"/>
        <c:crosses val="autoZero"/>
        <c:crossBetween val="between"/>
      </c:valAx>
      <c:spPr>
        <a:solidFill>
          <a:schemeClr val="bg1"/>
        </a:solidFill>
        <a:ln w="15875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Kickstarter</a:t>
            </a:r>
            <a:r>
              <a:rPr lang="en-US" sz="1200" baseline="0">
                <a:solidFill>
                  <a:schemeClr val="tx1"/>
                </a:solidFill>
              </a:rPr>
              <a:t> </a:t>
            </a:r>
            <a:r>
              <a:rPr lang="en-US" sz="1200">
                <a:solidFill>
                  <a:schemeClr val="tx1"/>
                </a:solidFill>
              </a:rPr>
              <a:t>Trends in Launch Timing</a:t>
            </a:r>
            <a:r>
              <a:rPr lang="en-US" sz="1200" baseline="0">
                <a:solidFill>
                  <a:schemeClr val="tx1"/>
                </a:solidFill>
              </a:rPr>
              <a:t> to Status</a:t>
            </a:r>
            <a:endParaRPr lang="en-US" sz="12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857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noFill/>
          <a:ln w="25400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5400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noFill/>
          <a:ln w="2857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noFill/>
          <a:ln w="25400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noFill/>
          <a:ln w="25400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ln w="2857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5400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8"/>
        <c:spPr>
          <a:ln w="25400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3.6217007225871116E-2"/>
          <c:y val="5.2356067973888316E-2"/>
          <c:w val="0.85928240129368849"/>
          <c:h val="0.87919587709282876"/>
        </c:manualLayout>
      </c:layout>
      <c:lineChart>
        <c:grouping val="standard"/>
        <c:varyColors val="0"/>
        <c:ser>
          <c:idx val="0"/>
          <c:order val="0"/>
          <c:tx>
            <c:strRef>
              <c:f>PivotDate!$B$4:$B$5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E-7A4D-81A1-2A626A1544D9}"/>
            </c:ext>
          </c:extLst>
        </c:ser>
        <c:ser>
          <c:idx val="1"/>
          <c:order val="1"/>
          <c:tx>
            <c:strRef>
              <c:f>PivotDate!$C$4:$C$5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CE-7A4D-81A1-2A626A1544D9}"/>
            </c:ext>
          </c:extLst>
        </c:ser>
        <c:ser>
          <c:idx val="2"/>
          <c:order val="2"/>
          <c:tx>
            <c:strRef>
              <c:f>PivotDate!$D$4:$D$5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CE-7A4D-81A1-2A626A154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prstDash val="dashDot"/>
              <a:round/>
            </a:ln>
            <a:effectLst/>
          </c:spPr>
        </c:dropLines>
        <c:marker val="1"/>
        <c:smooth val="0"/>
        <c:axId val="647127784"/>
        <c:axId val="647128176"/>
      </c:lineChart>
      <c:catAx>
        <c:axId val="647127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solidFill>
                      <a:schemeClr val="tx1"/>
                    </a:solidFill>
                  </a:rPr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8176"/>
        <c:crosses val="autoZero"/>
        <c:auto val="1"/>
        <c:lblAlgn val="ctr"/>
        <c:lblOffset val="100"/>
        <c:noMultiLvlLbl val="0"/>
      </c:catAx>
      <c:valAx>
        <c:axId val="647128176"/>
        <c:scaling>
          <c:orientation val="minMax"/>
        </c:scaling>
        <c:delete val="0"/>
        <c:axPos val="l"/>
        <c:majorGridlines>
          <c:spPr>
            <a:ln w="6350" cap="flat" cmpd="sng" algn="ctr">
              <a:gradFill>
                <a:gsLst>
                  <a:gs pos="56000">
                    <a:schemeClr val="bg2">
                      <a:lumMod val="90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28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baseline="0">
                    <a:solidFill>
                      <a:schemeClr val="tx1"/>
                    </a:solidFill>
                    <a:effectLst/>
                  </a:rPr>
                  <a:t>Sum of Status</a:t>
                </a:r>
                <a:endParaRPr lang="en-US" sz="11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7784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90108009460690208"/>
          <c:y val="0.355884143835559"/>
          <c:w val="8.6623418374327771E-2"/>
          <c:h val="0.2524732678104974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E-1D49-B763-E29F3EFD6A7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E-1D49-B763-E29F3EFD6A7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E-1D49-B763-E29F3EFD6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dropLines>
        <c:smooth val="0"/>
        <c:axId val="2004538111"/>
        <c:axId val="1566659295"/>
      </c:lineChart>
      <c:catAx>
        <c:axId val="20045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659295"/>
        <c:crosses val="autoZero"/>
        <c:auto val="1"/>
        <c:lblAlgn val="ctr"/>
        <c:lblOffset val="100"/>
        <c:noMultiLvlLbl val="0"/>
      </c:catAx>
      <c:valAx>
        <c:axId val="15666592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538111"/>
        <c:crosses val="autoZero"/>
        <c:crossBetween val="between"/>
      </c:valAx>
      <c:spPr>
        <a:noFill/>
        <a:ln>
          <a:solidFill>
            <a:schemeClr val="bg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[StarterBook_VittalSiddaiah.xlsx]PivotParentCategory!PivotTable4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 in Kickstarters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PivotParentCategory!$B$4:$B$5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5-F640-B9F5-61A5057B390C}"/>
            </c:ext>
          </c:extLst>
        </c:ser>
        <c:ser>
          <c:idx val="1"/>
          <c:order val="1"/>
          <c:tx>
            <c:strRef>
              <c:f>PivotParentCategory!$C$4:$C$5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2-8F4B-B6D1-308C5A1734BA}"/>
            </c:ext>
          </c:extLst>
        </c:ser>
        <c:ser>
          <c:idx val="2"/>
          <c:order val="2"/>
          <c:tx>
            <c:strRef>
              <c:f>PivotParentCategory!$D$4:$D$5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PivotParentCategory!$D$6:$D$15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2-8F4B-B6D1-308C5A1734BA}"/>
            </c:ext>
          </c:extLst>
        </c:ser>
        <c:ser>
          <c:idx val="3"/>
          <c:order val="3"/>
          <c:tx>
            <c:strRef>
              <c:f>PivotParentCategory!$E$4:$E$5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PivotParentCategory!$E$6:$E$15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22-8F4B-B6D1-308C5A173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47133272"/>
        <c:axId val="647134056"/>
      </c:barChart>
      <c:catAx>
        <c:axId val="647133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in which ideas</a:t>
                </a:r>
                <a:r>
                  <a:rPr lang="en-US" baseline="0"/>
                  <a:t> were invested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4056"/>
        <c:crosses val="autoZero"/>
        <c:auto val="1"/>
        <c:lblAlgn val="ctr"/>
        <c:lblOffset val="100"/>
        <c:noMultiLvlLbl val="0"/>
      </c:catAx>
      <c:valAx>
        <c:axId val="647134056"/>
        <c:scaling>
          <c:orientation val="minMax"/>
        </c:scaling>
        <c:delete val="0"/>
        <c:axPos val="l"/>
        <c:majorGridlines>
          <c:spPr>
            <a:ln w="12700" cap="flat" cmpd="sng" algn="ctr">
              <a:gradFill>
                <a:gsLst>
                  <a:gs pos="100000">
                    <a:schemeClr val="tx1"/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</a:t>
                </a:r>
                <a:r>
                  <a:rPr lang="en-US" baseline="0"/>
                  <a:t>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3272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1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[StarterBook_VittalSiddaiah.xlsx]PivotSubCategory!PivotTable5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trend in detail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94000"/>
                    <a:satMod val="103000"/>
                    <a:lumMod val="102000"/>
                  </a:schemeClr>
                </a:gs>
                <a:gs pos="50000">
                  <a:schemeClr val="accent6">
                    <a:shade val="100000"/>
                    <a:satMod val="110000"/>
                    <a:lumMod val="100000"/>
                  </a:schemeClr>
                </a:gs>
                <a:gs pos="100000">
                  <a:schemeClr val="accent6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5-B249-B9F3-7108BE055998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94000"/>
                    <a:satMod val="103000"/>
                    <a:lumMod val="102000"/>
                  </a:schemeClr>
                </a:gs>
                <a:gs pos="50000">
                  <a:schemeClr val="accent5">
                    <a:shade val="100000"/>
                    <a:satMod val="110000"/>
                    <a:lumMod val="100000"/>
                  </a:schemeClr>
                </a:gs>
                <a:gs pos="100000">
                  <a:schemeClr val="accent5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5-B249-B9F3-7108BE055998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3000"/>
                    <a:lumMod val="102000"/>
                  </a:schemeClr>
                </a:gs>
                <a:gs pos="50000">
                  <a:schemeClr val="accent4">
                    <a:shade val="100000"/>
                    <a:satMod val="110000"/>
                    <a:lumMod val="100000"/>
                  </a:schemeClr>
                </a:gs>
                <a:gs pos="100000">
                  <a:schemeClr val="accent4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F5-B249-B9F3-7108BE055998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tint val="94000"/>
                    <a:satMod val="103000"/>
                    <a:lumMod val="102000"/>
                  </a:schemeClr>
                </a:gs>
                <a:gs pos="50000">
                  <a:schemeClr val="accent6">
                    <a:lumMod val="60000"/>
                    <a:shade val="100000"/>
                    <a:satMod val="110000"/>
                    <a:lumMod val="100000"/>
                  </a:schemeClr>
                </a:gs>
                <a:gs pos="100000">
                  <a:schemeClr val="accent6">
                    <a:lumMod val="60000"/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F5-B249-B9F3-7108BE055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130920"/>
        <c:axId val="647127000"/>
      </c:barChart>
      <c:catAx>
        <c:axId val="647130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7000"/>
        <c:crosses val="autoZero"/>
        <c:auto val="1"/>
        <c:lblAlgn val="ctr"/>
        <c:lblOffset val="100"/>
        <c:noMultiLvlLbl val="0"/>
      </c:catAx>
      <c:valAx>
        <c:axId val="647127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0920"/>
        <c:crosses val="autoZero"/>
        <c:crossBetween val="between"/>
      </c:valAx>
      <c:spPr>
        <a:solidFill>
          <a:schemeClr val="bg1"/>
        </a:solidFill>
        <a:ln w="15875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Kickstarter</a:t>
            </a:r>
            <a:r>
              <a:rPr lang="en-US" sz="1200" baseline="0">
                <a:solidFill>
                  <a:schemeClr val="tx1"/>
                </a:solidFill>
              </a:rPr>
              <a:t> </a:t>
            </a:r>
            <a:r>
              <a:rPr lang="en-US" sz="1200">
                <a:solidFill>
                  <a:schemeClr val="tx1"/>
                </a:solidFill>
              </a:rPr>
              <a:t>Trends in Launch Timing</a:t>
            </a:r>
            <a:r>
              <a:rPr lang="en-US" sz="1200" baseline="0">
                <a:solidFill>
                  <a:schemeClr val="tx1"/>
                </a:solidFill>
              </a:rPr>
              <a:t> to Status</a:t>
            </a:r>
            <a:endParaRPr lang="en-US" sz="12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5400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5400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3.6217007225871116E-2"/>
          <c:y val="5.2356067973888316E-2"/>
          <c:w val="0.85928240129368849"/>
          <c:h val="0.87919587709282876"/>
        </c:manualLayout>
      </c:layout>
      <c:lineChart>
        <c:grouping val="standard"/>
        <c:varyColors val="0"/>
        <c:ser>
          <c:idx val="0"/>
          <c:order val="0"/>
          <c:tx>
            <c:strRef>
              <c:f>PivotDate!$B$4:$B$5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2-7B4C-B636-994614A360E3}"/>
            </c:ext>
          </c:extLst>
        </c:ser>
        <c:ser>
          <c:idx val="1"/>
          <c:order val="1"/>
          <c:tx>
            <c:strRef>
              <c:f>PivotDate!$C$4:$C$5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2-7B4C-B636-994614A360E3}"/>
            </c:ext>
          </c:extLst>
        </c:ser>
        <c:ser>
          <c:idx val="2"/>
          <c:order val="2"/>
          <c:tx>
            <c:strRef>
              <c:f>PivotDate!$D$4:$D$5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92-7B4C-B636-994614A36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prstDash val="dashDot"/>
              <a:round/>
            </a:ln>
            <a:effectLst/>
          </c:spPr>
        </c:dropLines>
        <c:marker val="1"/>
        <c:smooth val="0"/>
        <c:axId val="647127784"/>
        <c:axId val="647128176"/>
      </c:lineChart>
      <c:catAx>
        <c:axId val="647127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solidFill>
                      <a:schemeClr val="tx1"/>
                    </a:solidFill>
                  </a:rPr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8176"/>
        <c:crosses val="autoZero"/>
        <c:auto val="1"/>
        <c:lblAlgn val="ctr"/>
        <c:lblOffset val="100"/>
        <c:noMultiLvlLbl val="0"/>
      </c:catAx>
      <c:valAx>
        <c:axId val="647128176"/>
        <c:scaling>
          <c:orientation val="minMax"/>
        </c:scaling>
        <c:delete val="0"/>
        <c:axPos val="l"/>
        <c:majorGridlines>
          <c:spPr>
            <a:ln w="6350" cap="flat" cmpd="sng" algn="ctr">
              <a:gradFill>
                <a:gsLst>
                  <a:gs pos="56000">
                    <a:schemeClr val="bg2">
                      <a:lumMod val="90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28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baseline="0">
                    <a:solidFill>
                      <a:schemeClr val="tx1"/>
                    </a:solidFill>
                    <a:effectLst/>
                  </a:rPr>
                  <a:t>Sum of Status</a:t>
                </a:r>
                <a:endParaRPr lang="en-US" sz="11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7784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90108009460690208"/>
          <c:y val="0.355884143835559"/>
          <c:w val="8.6623418374327771E-2"/>
          <c:h val="0.2524732678104974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2-8A44-A37A-45B7AEE2D40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2-8A44-A37A-45B7AEE2D40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22-8A44-A37A-45B7AEE2D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dropLines>
        <c:smooth val="0"/>
        <c:axId val="2004538111"/>
        <c:axId val="1566659295"/>
      </c:lineChart>
      <c:catAx>
        <c:axId val="20045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659295"/>
        <c:crosses val="autoZero"/>
        <c:auto val="1"/>
        <c:lblAlgn val="ctr"/>
        <c:lblOffset val="100"/>
        <c:noMultiLvlLbl val="0"/>
      </c:catAx>
      <c:valAx>
        <c:axId val="15666592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538111"/>
        <c:crosses val="autoZero"/>
        <c:crossBetween val="between"/>
      </c:valAx>
      <c:spPr>
        <a:noFill/>
        <a:ln>
          <a:solidFill>
            <a:schemeClr val="bg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[StarterBook_VittalSiddaiah.xlsx]Other Views!PivotTable4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 in Failed/Cancelled</a:t>
            </a:r>
            <a:r>
              <a:rPr lang="en-US" baseline="0"/>
              <a:t> </a:t>
            </a:r>
            <a:r>
              <a:rPr lang="en-US"/>
              <a:t>Kickstarters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Views'!$B$4:$B$5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'Other Views'!$A$6:$A$43</c:f>
              <c:multiLvlStrCache>
                <c:ptCount val="28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  <c:pt idx="3">
                    <c:v>gadgets</c:v>
                  </c:pt>
                  <c:pt idx="4">
                    <c:v>makerspaces</c:v>
                  </c:pt>
                  <c:pt idx="5">
                    <c:v>space exploration</c:v>
                  </c:pt>
                  <c:pt idx="6">
                    <c:v>wearables</c:v>
                  </c:pt>
                  <c:pt idx="7">
                    <c:v>web</c:v>
                  </c:pt>
                  <c:pt idx="8">
                    <c:v>animation</c:v>
                  </c:pt>
                  <c:pt idx="9">
                    <c:v>drama</c:v>
                  </c:pt>
                  <c:pt idx="10">
                    <c:v>science fiction</c:v>
                  </c:pt>
                  <c:pt idx="11">
                    <c:v>food trucks</c:v>
                  </c:pt>
                  <c:pt idx="12">
                    <c:v>restaurants</c:v>
                  </c:pt>
                  <c:pt idx="13">
                    <c:v>art books</c:v>
                  </c:pt>
                  <c:pt idx="14">
                    <c:v>children's books</c:v>
                  </c:pt>
                  <c:pt idx="15">
                    <c:v>fiction</c:v>
                  </c:pt>
                  <c:pt idx="16">
                    <c:v>translations</c:v>
                  </c:pt>
                  <c:pt idx="17">
                    <c:v>mobile games</c:v>
                  </c:pt>
                  <c:pt idx="18">
                    <c:v>video games</c:v>
                  </c:pt>
                  <c:pt idx="19">
                    <c:v>faith</c:v>
                  </c:pt>
                  <c:pt idx="20">
                    <c:v>indie rock</c:v>
                  </c:pt>
                  <c:pt idx="21">
                    <c:v>jazz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audio</c:v>
                  </c:pt>
                </c:lvl>
                <c:lvl>
                  <c:pt idx="0">
                    <c:v>theater</c:v>
                  </c:pt>
                  <c:pt idx="3">
                    <c:v>technology</c:v>
                  </c:pt>
                  <c:pt idx="8">
                    <c:v>film &amp; video</c:v>
                  </c:pt>
                  <c:pt idx="11">
                    <c:v>food</c:v>
                  </c:pt>
                  <c:pt idx="13">
                    <c:v>publishing</c:v>
                  </c:pt>
                  <c:pt idx="17">
                    <c:v>games</c:v>
                  </c:pt>
                  <c:pt idx="19">
                    <c:v>music</c:v>
                  </c:pt>
                  <c:pt idx="23">
                    <c:v>photography</c:v>
                  </c:pt>
                  <c:pt idx="27">
                    <c:v>journalism</c:v>
                  </c:pt>
                </c:lvl>
              </c:multiLvlStrCache>
            </c:multiLvlStrRef>
          </c:cat>
          <c:val>
            <c:numRef>
              <c:f>'Other Views'!$B$6:$B$43</c:f>
              <c:numCache>
                <c:formatCode>General</c:formatCode>
                <c:ptCount val="28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  <c:pt idx="3">
                  <c:v>20</c:v>
                </c:pt>
                <c:pt idx="4">
                  <c:v>11</c:v>
                </c:pt>
                <c:pt idx="5">
                  <c:v>2</c:v>
                </c:pt>
                <c:pt idx="6">
                  <c:v>120</c:v>
                </c:pt>
                <c:pt idx="7">
                  <c:v>60</c:v>
                </c:pt>
                <c:pt idx="8">
                  <c:v>100</c:v>
                </c:pt>
                <c:pt idx="9">
                  <c:v>80</c:v>
                </c:pt>
                <c:pt idx="11">
                  <c:v>120</c:v>
                </c:pt>
                <c:pt idx="12">
                  <c:v>20</c:v>
                </c:pt>
                <c:pt idx="14">
                  <c:v>40</c:v>
                </c:pt>
                <c:pt idx="15">
                  <c:v>40</c:v>
                </c:pt>
                <c:pt idx="16">
                  <c:v>47</c:v>
                </c:pt>
                <c:pt idx="17">
                  <c:v>40</c:v>
                </c:pt>
                <c:pt idx="18">
                  <c:v>100</c:v>
                </c:pt>
                <c:pt idx="19">
                  <c:v>40</c:v>
                </c:pt>
                <c:pt idx="20">
                  <c:v>20</c:v>
                </c:pt>
                <c:pt idx="21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02-704C-ABCD-B55392D1CD81}"/>
            </c:ext>
          </c:extLst>
        </c:ser>
        <c:ser>
          <c:idx val="1"/>
          <c:order val="1"/>
          <c:tx>
            <c:strRef>
              <c:f>'Other Views'!$C$4:$C$5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'Other Views'!$A$6:$A$43</c:f>
              <c:multiLvlStrCache>
                <c:ptCount val="28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  <c:pt idx="3">
                    <c:v>gadgets</c:v>
                  </c:pt>
                  <c:pt idx="4">
                    <c:v>makerspaces</c:v>
                  </c:pt>
                  <c:pt idx="5">
                    <c:v>space exploration</c:v>
                  </c:pt>
                  <c:pt idx="6">
                    <c:v>wearables</c:v>
                  </c:pt>
                  <c:pt idx="7">
                    <c:v>web</c:v>
                  </c:pt>
                  <c:pt idx="8">
                    <c:v>animation</c:v>
                  </c:pt>
                  <c:pt idx="9">
                    <c:v>drama</c:v>
                  </c:pt>
                  <c:pt idx="10">
                    <c:v>science fiction</c:v>
                  </c:pt>
                  <c:pt idx="11">
                    <c:v>food trucks</c:v>
                  </c:pt>
                  <c:pt idx="12">
                    <c:v>restaurants</c:v>
                  </c:pt>
                  <c:pt idx="13">
                    <c:v>art books</c:v>
                  </c:pt>
                  <c:pt idx="14">
                    <c:v>children's books</c:v>
                  </c:pt>
                  <c:pt idx="15">
                    <c:v>fiction</c:v>
                  </c:pt>
                  <c:pt idx="16">
                    <c:v>translations</c:v>
                  </c:pt>
                  <c:pt idx="17">
                    <c:v>mobile games</c:v>
                  </c:pt>
                  <c:pt idx="18">
                    <c:v>video games</c:v>
                  </c:pt>
                  <c:pt idx="19">
                    <c:v>faith</c:v>
                  </c:pt>
                  <c:pt idx="20">
                    <c:v>indie rock</c:v>
                  </c:pt>
                  <c:pt idx="21">
                    <c:v>jazz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audio</c:v>
                  </c:pt>
                </c:lvl>
                <c:lvl>
                  <c:pt idx="0">
                    <c:v>theater</c:v>
                  </c:pt>
                  <c:pt idx="3">
                    <c:v>technology</c:v>
                  </c:pt>
                  <c:pt idx="8">
                    <c:v>film &amp; video</c:v>
                  </c:pt>
                  <c:pt idx="11">
                    <c:v>food</c:v>
                  </c:pt>
                  <c:pt idx="13">
                    <c:v>publishing</c:v>
                  </c:pt>
                  <c:pt idx="17">
                    <c:v>games</c:v>
                  </c:pt>
                  <c:pt idx="19">
                    <c:v>music</c:v>
                  </c:pt>
                  <c:pt idx="23">
                    <c:v>photography</c:v>
                  </c:pt>
                  <c:pt idx="27">
                    <c:v>journalism</c:v>
                  </c:pt>
                </c:lvl>
              </c:multiLvlStrCache>
            </c:multiLvlStrRef>
          </c:cat>
          <c:val>
            <c:numRef>
              <c:f>'Other Views'!$C$6:$C$43</c:f>
              <c:numCache>
                <c:formatCode>General</c:formatCode>
                <c:ptCount val="28"/>
                <c:pt idx="0">
                  <c:v>20</c:v>
                </c:pt>
                <c:pt idx="2">
                  <c:v>17</c:v>
                </c:pt>
                <c:pt idx="5">
                  <c:v>18</c:v>
                </c:pt>
                <c:pt idx="6">
                  <c:v>60</c:v>
                </c:pt>
                <c:pt idx="7">
                  <c:v>100</c:v>
                </c:pt>
                <c:pt idx="10">
                  <c:v>40</c:v>
                </c:pt>
                <c:pt idx="11">
                  <c:v>20</c:v>
                </c:pt>
                <c:pt idx="13">
                  <c:v>20</c:v>
                </c:pt>
                <c:pt idx="16">
                  <c:v>10</c:v>
                </c:pt>
                <c:pt idx="22">
                  <c:v>20</c:v>
                </c:pt>
                <c:pt idx="2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02-704C-ABCD-B55392D1C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47133272"/>
        <c:axId val="647134056"/>
      </c:barChart>
      <c:catAx>
        <c:axId val="647133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in which ideas</a:t>
                </a:r>
                <a:r>
                  <a:rPr lang="en-US" baseline="0"/>
                  <a:t> were invested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4056"/>
        <c:crosses val="autoZero"/>
        <c:auto val="1"/>
        <c:lblAlgn val="ctr"/>
        <c:lblOffset val="100"/>
        <c:noMultiLvlLbl val="0"/>
      </c:catAx>
      <c:valAx>
        <c:axId val="647134056"/>
        <c:scaling>
          <c:orientation val="minMax"/>
        </c:scaling>
        <c:delete val="0"/>
        <c:axPos val="l"/>
        <c:majorGridlines>
          <c:spPr>
            <a:ln w="12700" cap="flat" cmpd="sng" algn="ctr">
              <a:gradFill>
                <a:gsLst>
                  <a:gs pos="100000">
                    <a:schemeClr val="tx1"/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</a:t>
                </a:r>
                <a:r>
                  <a:rPr lang="en-US" baseline="0"/>
                  <a:t>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3272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1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[StarterBook_VittalSiddaiah.xlsx]Other Views!PivotTable4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'Other Views'!$B$4:$B$5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'Other Views'!$A$6:$A$43</c:f>
              <c:multiLvlStrCache>
                <c:ptCount val="28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  <c:pt idx="3">
                    <c:v>gadgets</c:v>
                  </c:pt>
                  <c:pt idx="4">
                    <c:v>makerspaces</c:v>
                  </c:pt>
                  <c:pt idx="5">
                    <c:v>space exploration</c:v>
                  </c:pt>
                  <c:pt idx="6">
                    <c:v>wearables</c:v>
                  </c:pt>
                  <c:pt idx="7">
                    <c:v>web</c:v>
                  </c:pt>
                  <c:pt idx="8">
                    <c:v>animation</c:v>
                  </c:pt>
                  <c:pt idx="9">
                    <c:v>drama</c:v>
                  </c:pt>
                  <c:pt idx="10">
                    <c:v>science fiction</c:v>
                  </c:pt>
                  <c:pt idx="11">
                    <c:v>food trucks</c:v>
                  </c:pt>
                  <c:pt idx="12">
                    <c:v>restaurants</c:v>
                  </c:pt>
                  <c:pt idx="13">
                    <c:v>art books</c:v>
                  </c:pt>
                  <c:pt idx="14">
                    <c:v>children's books</c:v>
                  </c:pt>
                  <c:pt idx="15">
                    <c:v>fiction</c:v>
                  </c:pt>
                  <c:pt idx="16">
                    <c:v>translations</c:v>
                  </c:pt>
                  <c:pt idx="17">
                    <c:v>mobile games</c:v>
                  </c:pt>
                  <c:pt idx="18">
                    <c:v>video games</c:v>
                  </c:pt>
                  <c:pt idx="19">
                    <c:v>faith</c:v>
                  </c:pt>
                  <c:pt idx="20">
                    <c:v>indie rock</c:v>
                  </c:pt>
                  <c:pt idx="21">
                    <c:v>jazz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audio</c:v>
                  </c:pt>
                </c:lvl>
                <c:lvl>
                  <c:pt idx="0">
                    <c:v>theater</c:v>
                  </c:pt>
                  <c:pt idx="3">
                    <c:v>technology</c:v>
                  </c:pt>
                  <c:pt idx="8">
                    <c:v>film &amp; video</c:v>
                  </c:pt>
                  <c:pt idx="11">
                    <c:v>food</c:v>
                  </c:pt>
                  <c:pt idx="13">
                    <c:v>publishing</c:v>
                  </c:pt>
                  <c:pt idx="17">
                    <c:v>games</c:v>
                  </c:pt>
                  <c:pt idx="19">
                    <c:v>music</c:v>
                  </c:pt>
                  <c:pt idx="23">
                    <c:v>photography</c:v>
                  </c:pt>
                  <c:pt idx="27">
                    <c:v>journalism</c:v>
                  </c:pt>
                </c:lvl>
              </c:multiLvlStrCache>
            </c:multiLvlStrRef>
          </c:cat>
          <c:val>
            <c:numRef>
              <c:f>'Other Views'!$B$6:$B$43</c:f>
              <c:numCache>
                <c:formatCode>General</c:formatCode>
                <c:ptCount val="28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  <c:pt idx="3">
                  <c:v>20</c:v>
                </c:pt>
                <c:pt idx="4">
                  <c:v>11</c:v>
                </c:pt>
                <c:pt idx="5">
                  <c:v>2</c:v>
                </c:pt>
                <c:pt idx="6">
                  <c:v>120</c:v>
                </c:pt>
                <c:pt idx="7">
                  <c:v>60</c:v>
                </c:pt>
                <c:pt idx="8">
                  <c:v>100</c:v>
                </c:pt>
                <c:pt idx="9">
                  <c:v>80</c:v>
                </c:pt>
                <c:pt idx="11">
                  <c:v>120</c:v>
                </c:pt>
                <c:pt idx="12">
                  <c:v>20</c:v>
                </c:pt>
                <c:pt idx="14">
                  <c:v>40</c:v>
                </c:pt>
                <c:pt idx="15">
                  <c:v>40</c:v>
                </c:pt>
                <c:pt idx="16">
                  <c:v>47</c:v>
                </c:pt>
                <c:pt idx="17">
                  <c:v>40</c:v>
                </c:pt>
                <c:pt idx="18">
                  <c:v>100</c:v>
                </c:pt>
                <c:pt idx="19">
                  <c:v>40</c:v>
                </c:pt>
                <c:pt idx="20">
                  <c:v>20</c:v>
                </c:pt>
                <c:pt idx="21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E-2F45-A852-72AEDE1752CE}"/>
            </c:ext>
          </c:extLst>
        </c:ser>
        <c:ser>
          <c:idx val="1"/>
          <c:order val="1"/>
          <c:tx>
            <c:strRef>
              <c:f>'Other Views'!$C$4:$C$5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'Other Views'!$A$6:$A$43</c:f>
              <c:multiLvlStrCache>
                <c:ptCount val="28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  <c:pt idx="3">
                    <c:v>gadgets</c:v>
                  </c:pt>
                  <c:pt idx="4">
                    <c:v>makerspaces</c:v>
                  </c:pt>
                  <c:pt idx="5">
                    <c:v>space exploration</c:v>
                  </c:pt>
                  <c:pt idx="6">
                    <c:v>wearables</c:v>
                  </c:pt>
                  <c:pt idx="7">
                    <c:v>web</c:v>
                  </c:pt>
                  <c:pt idx="8">
                    <c:v>animation</c:v>
                  </c:pt>
                  <c:pt idx="9">
                    <c:v>drama</c:v>
                  </c:pt>
                  <c:pt idx="10">
                    <c:v>science fiction</c:v>
                  </c:pt>
                  <c:pt idx="11">
                    <c:v>food trucks</c:v>
                  </c:pt>
                  <c:pt idx="12">
                    <c:v>restaurants</c:v>
                  </c:pt>
                  <c:pt idx="13">
                    <c:v>art books</c:v>
                  </c:pt>
                  <c:pt idx="14">
                    <c:v>children's books</c:v>
                  </c:pt>
                  <c:pt idx="15">
                    <c:v>fiction</c:v>
                  </c:pt>
                  <c:pt idx="16">
                    <c:v>translations</c:v>
                  </c:pt>
                  <c:pt idx="17">
                    <c:v>mobile games</c:v>
                  </c:pt>
                  <c:pt idx="18">
                    <c:v>video games</c:v>
                  </c:pt>
                  <c:pt idx="19">
                    <c:v>faith</c:v>
                  </c:pt>
                  <c:pt idx="20">
                    <c:v>indie rock</c:v>
                  </c:pt>
                  <c:pt idx="21">
                    <c:v>jazz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audio</c:v>
                  </c:pt>
                </c:lvl>
                <c:lvl>
                  <c:pt idx="0">
                    <c:v>theater</c:v>
                  </c:pt>
                  <c:pt idx="3">
                    <c:v>technology</c:v>
                  </c:pt>
                  <c:pt idx="8">
                    <c:v>film &amp; video</c:v>
                  </c:pt>
                  <c:pt idx="11">
                    <c:v>food</c:v>
                  </c:pt>
                  <c:pt idx="13">
                    <c:v>publishing</c:v>
                  </c:pt>
                  <c:pt idx="17">
                    <c:v>games</c:v>
                  </c:pt>
                  <c:pt idx="19">
                    <c:v>music</c:v>
                  </c:pt>
                  <c:pt idx="23">
                    <c:v>photography</c:v>
                  </c:pt>
                  <c:pt idx="27">
                    <c:v>journalism</c:v>
                  </c:pt>
                </c:lvl>
              </c:multiLvlStrCache>
            </c:multiLvlStrRef>
          </c:cat>
          <c:val>
            <c:numRef>
              <c:f>'Other Views'!$C$6:$C$43</c:f>
              <c:numCache>
                <c:formatCode>General</c:formatCode>
                <c:ptCount val="28"/>
                <c:pt idx="0">
                  <c:v>20</c:v>
                </c:pt>
                <c:pt idx="2">
                  <c:v>17</c:v>
                </c:pt>
                <c:pt idx="5">
                  <c:v>18</c:v>
                </c:pt>
                <c:pt idx="6">
                  <c:v>60</c:v>
                </c:pt>
                <c:pt idx="7">
                  <c:v>100</c:v>
                </c:pt>
                <c:pt idx="10">
                  <c:v>40</c:v>
                </c:pt>
                <c:pt idx="11">
                  <c:v>20</c:v>
                </c:pt>
                <c:pt idx="13">
                  <c:v>20</c:v>
                </c:pt>
                <c:pt idx="16">
                  <c:v>10</c:v>
                </c:pt>
                <c:pt idx="22">
                  <c:v>20</c:v>
                </c:pt>
                <c:pt idx="2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AE-2F45-A852-72AEDE175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7</xdr:row>
      <xdr:rowOff>165100</xdr:rowOff>
    </xdr:from>
    <xdr:to>
      <xdr:col>11</xdr:col>
      <xdr:colOff>747463</xdr:colOff>
      <xdr:row>40</xdr:row>
      <xdr:rowOff>185308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3D74D-6BAE-344C-ABD2-E65783341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673100</xdr:colOff>
      <xdr:row>41</xdr:row>
      <xdr:rowOff>88900</xdr:rowOff>
    </xdr:from>
    <xdr:to>
      <xdr:col>20</xdr:col>
      <xdr:colOff>164537</xdr:colOff>
      <xdr:row>66</xdr:row>
      <xdr:rowOff>2887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024EA8-529A-E349-9238-3B0C7692E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68</xdr:row>
      <xdr:rowOff>0</xdr:rowOff>
    </xdr:from>
    <xdr:to>
      <xdr:col>20</xdr:col>
      <xdr:colOff>582707</xdr:colOff>
      <xdr:row>97</xdr:row>
      <xdr:rowOff>68730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4B162-0504-7F40-9163-40D30F1B2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774701</xdr:colOff>
      <xdr:row>102</xdr:row>
      <xdr:rowOff>0</xdr:rowOff>
    </xdr:from>
    <xdr:to>
      <xdr:col>14</xdr:col>
      <xdr:colOff>406400</xdr:colOff>
      <xdr:row>126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1E005F-EB04-2247-A605-D3A0A5AE8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127000</xdr:rowOff>
    </xdr:from>
    <xdr:to>
      <xdr:col>14</xdr:col>
      <xdr:colOff>469900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C7FBA-E78F-2046-96BC-39F30293E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120649</xdr:rowOff>
    </xdr:from>
    <xdr:to>
      <xdr:col>22</xdr:col>
      <xdr:colOff>542073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8C4AC-6617-9649-8964-4355D5C9A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194234</xdr:colOff>
      <xdr:row>2</xdr:row>
      <xdr:rowOff>134470</xdr:rowOff>
    </xdr:from>
    <xdr:to>
      <xdr:col>18</xdr:col>
      <xdr:colOff>433294</xdr:colOff>
      <xdr:row>31</xdr:row>
      <xdr:rowOff>29882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08948-969A-8944-B87C-F00E8CBFE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16</xdr:row>
      <xdr:rowOff>101600</xdr:rowOff>
    </xdr:from>
    <xdr:to>
      <xdr:col>20</xdr:col>
      <xdr:colOff>677333</xdr:colOff>
      <xdr:row>64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D047F-4103-E54F-BEAC-91EE1801A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</xdr:colOff>
      <xdr:row>1</xdr:row>
      <xdr:rowOff>127002</xdr:rowOff>
    </xdr:from>
    <xdr:to>
      <xdr:col>22</xdr:col>
      <xdr:colOff>95849</xdr:colOff>
      <xdr:row>29</xdr:row>
      <xdr:rowOff>63899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EEE55-AC9E-684B-B7E1-767FFF263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389786</xdr:colOff>
      <xdr:row>31</xdr:row>
      <xdr:rowOff>38179</xdr:rowOff>
    </xdr:from>
    <xdr:to>
      <xdr:col>11</xdr:col>
      <xdr:colOff>353044</xdr:colOff>
      <xdr:row>44</xdr:row>
      <xdr:rowOff>185467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4BF2BA-227C-D049-998E-C093D0D77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1.022803587963" createdVersion="6" refreshedVersion="6" minRefreshableVersion="3" recordCount="4114" xr:uid="{00000000-000A-0000-FFFF-FFFF00000000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ctgFunded" numFmtId="10">
      <sharedItems containsSemiMixedTypes="0" containsString="0" containsNumber="1" minValue="0" maxValue="22603"/>
    </cacheField>
    <cacheField name="AverageDonation" numFmtId="43">
      <sharedItems containsMixedTypes="1" containsNumber="1" minValue="1" maxValue="3304"/>
    </cacheField>
    <cacheField name="Parent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Date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1" base="18">
        <rangePr groupBy="months" startDate="2009-08-10T13:26:00" endDate="2017-05-03T13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Date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3" base="19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3:26:00" endDate="2017-05-03T13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3:26:00" endDate="2017-05-03T13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x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341"/>
    <x v="1552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2"/>
    <x v="1553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3"/>
    <x v="155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4"/>
    <x v="1555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5"/>
    <x v="1556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6"/>
    <x v="1557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7"/>
    <x v="1558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8"/>
    <x v="155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59"/>
    <x v="156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0"/>
    <x v="1561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1"/>
    <x v="1562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2"/>
    <x v="156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3"/>
    <x v="1564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4"/>
    <x v="156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5"/>
    <x v="1566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6"/>
    <x v="1567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7"/>
    <x v="1568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8"/>
    <x v="1569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69"/>
    <x v="157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0"/>
    <x v="1571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1"/>
    <x v="157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2"/>
    <x v="1573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3"/>
    <x v="1574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4"/>
    <x v="157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5"/>
    <x v="1576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6"/>
    <x v="1577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7"/>
    <x v="1578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8"/>
    <x v="1579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79"/>
    <x v="1580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0"/>
    <x v="1581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1"/>
    <x v="1582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2"/>
    <x v="1583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3"/>
    <x v="1584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4"/>
    <x v="1585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5"/>
    <x v="158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6"/>
    <x v="1587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7"/>
    <x v="1588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8"/>
    <x v="1589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89"/>
    <x v="159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0"/>
    <x v="159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1"/>
    <x v="1592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2"/>
    <x v="1593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3"/>
    <x v="1594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4"/>
    <x v="1595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5"/>
    <x v="159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6"/>
    <x v="159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7"/>
    <x v="159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8"/>
    <x v="1599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599"/>
    <x v="16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0"/>
    <x v="160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1"/>
    <x v="1602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2"/>
    <x v="1603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3"/>
    <x v="1604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4"/>
    <x v="1605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5"/>
    <x v="1606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6"/>
    <x v="1607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7"/>
    <x v="1608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8"/>
    <x v="1609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09"/>
    <x v="161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0"/>
    <x v="16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1"/>
    <x v="1612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2"/>
    <x v="1613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3"/>
    <x v="1614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4"/>
    <x v="1615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5"/>
    <x v="1616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6"/>
    <x v="1617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7"/>
    <x v="1618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8"/>
    <x v="1619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19"/>
    <x v="162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0"/>
    <x v="162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1"/>
    <x v="1622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2"/>
    <x v="1623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3"/>
    <x v="1624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4"/>
    <x v="1625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5"/>
    <x v="1626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6"/>
    <x v="1627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7"/>
    <x v="1628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8"/>
    <x v="1629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29"/>
    <x v="163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0"/>
    <x v="163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1"/>
    <x v="1632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2"/>
    <x v="1633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3"/>
    <x v="1634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4"/>
    <x v="1635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5"/>
    <x v="163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6"/>
    <x v="1637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7"/>
    <x v="1638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8"/>
    <x v="1639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39"/>
    <x v="164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0"/>
    <x v="1641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1"/>
    <x v="1642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2"/>
    <x v="1643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3"/>
    <x v="1644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4"/>
    <x v="1645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5"/>
    <x v="1646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6"/>
    <x v="164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7"/>
    <x v="1648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8"/>
    <x v="1649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49"/>
    <x v="165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0"/>
    <x v="1651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1"/>
    <x v="1652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2"/>
    <x v="1653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3"/>
    <x v="1654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4"/>
    <x v="165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5"/>
    <x v="1656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6"/>
    <x v="165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7"/>
    <x v="1658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8"/>
    <x v="1659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59"/>
    <x v="166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0"/>
    <x v="1661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1"/>
    <x v="1662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2"/>
    <x v="1663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3"/>
    <x v="1664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4"/>
    <x v="1665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5"/>
    <x v="1666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6"/>
    <x v="166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7"/>
    <x v="1668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8"/>
    <x v="1669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69"/>
    <x v="167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0"/>
    <x v="1671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1"/>
    <x v="1672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2"/>
    <x v="1673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3"/>
    <x v="1674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4"/>
    <x v="1675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5"/>
    <x v="1676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6"/>
    <x v="167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7"/>
    <x v="1678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8"/>
    <x v="1679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79"/>
    <x v="168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0"/>
    <x v="1681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1"/>
    <x v="1682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2"/>
    <x v="1683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3"/>
    <x v="1684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4"/>
    <x v="1685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5"/>
    <x v="1686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6"/>
    <x v="1687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7"/>
    <x v="168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8"/>
    <x v="1689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89"/>
    <x v="169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0"/>
    <x v="1691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1"/>
    <x v="1692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2"/>
    <x v="1693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3"/>
    <x v="1694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4"/>
    <x v="1695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5"/>
    <x v="1696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6"/>
    <x v="1697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7"/>
    <x v="169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8"/>
    <x v="1699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699"/>
    <x v="17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0"/>
    <x v="1701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1"/>
    <x v="1702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2"/>
    <x v="1703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3"/>
    <x v="1704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4"/>
    <x v="1705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5"/>
    <x v="1706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6"/>
    <x v="1707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7"/>
    <x v="170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8"/>
    <x v="1709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09"/>
    <x v="171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0"/>
    <x v="1711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1"/>
    <x v="1712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2"/>
    <x v="171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3"/>
    <x v="1714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4"/>
    <x v="1715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5"/>
    <x v="1716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6"/>
    <x v="1717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7"/>
    <x v="171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8"/>
    <x v="1719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19"/>
    <x v="1720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0"/>
    <x v="1721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1"/>
    <x v="172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2"/>
    <x v="1723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3"/>
    <x v="1724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4"/>
    <x v="1725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5"/>
    <x v="1726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6"/>
    <x v="1727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7"/>
    <x v="17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8"/>
    <x v="1729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29"/>
    <x v="1730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0"/>
    <x v="1731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1"/>
    <x v="1732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2"/>
    <x v="1733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3"/>
    <x v="1734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4"/>
    <x v="173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5"/>
    <x v="1736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6"/>
    <x v="1737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7"/>
    <x v="173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8"/>
    <x v="1739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39"/>
    <x v="1740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0"/>
    <x v="174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1"/>
    <x v="174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2"/>
    <x v="1743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3"/>
    <x v="1744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4"/>
    <x v="1745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5"/>
    <x v="1746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6"/>
    <x v="1747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7"/>
    <x v="1748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8"/>
    <x v="1749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49"/>
    <x v="175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0"/>
    <x v="1751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1"/>
    <x v="175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2"/>
    <x v="1753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3"/>
    <x v="1754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4"/>
    <x v="1755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5"/>
    <x v="1756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6"/>
    <x v="1757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7"/>
    <x v="1758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8"/>
    <x v="175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59"/>
    <x v="176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0"/>
    <x v="1761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1"/>
    <x v="176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2"/>
    <x v="1763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3"/>
    <x v="1764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4"/>
    <x v="1765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5"/>
    <x v="1766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6"/>
    <x v="1767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7"/>
    <x v="1768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8"/>
    <x v="176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69"/>
    <x v="177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0"/>
    <x v="1771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1"/>
    <x v="1772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2"/>
    <x v="177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3"/>
    <x v="1774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4"/>
    <x v="1775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5"/>
    <x v="1776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6"/>
    <x v="1777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7"/>
    <x v="1778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8"/>
    <x v="1779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79"/>
    <x v="178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0"/>
    <x v="1781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1"/>
    <x v="1782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2"/>
    <x v="1783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3"/>
    <x v="1784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4"/>
    <x v="1785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5"/>
    <x v="1786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6"/>
    <x v="178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7"/>
    <x v="1788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8"/>
    <x v="1789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89"/>
    <x v="179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0"/>
    <x v="1791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1"/>
    <x v="1792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2"/>
    <x v="1793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3"/>
    <x v="1794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4"/>
    <x v="1795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5"/>
    <x v="179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6"/>
    <x v="1797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7"/>
    <x v="1798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8"/>
    <x v="1799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799"/>
    <x v="180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0"/>
    <x v="1801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1"/>
    <x v="1802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2"/>
    <x v="1803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3"/>
    <x v="180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4"/>
    <x v="1805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5"/>
    <x v="1806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6"/>
    <x v="1807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7"/>
    <x v="1808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8"/>
    <x v="180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09"/>
    <x v="181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0"/>
    <x v="1811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1"/>
    <x v="1812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2"/>
    <x v="1813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3"/>
    <x v="1814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4"/>
    <x v="1815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5"/>
    <x v="1816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6"/>
    <x v="1817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7"/>
    <x v="1818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8"/>
    <x v="1819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19"/>
    <x v="18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0"/>
    <x v="182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1"/>
    <x v="1822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2"/>
    <x v="1823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3"/>
    <x v="182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4"/>
    <x v="1825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5"/>
    <x v="1826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6"/>
    <x v="1827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7"/>
    <x v="1828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8"/>
    <x v="1829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29"/>
    <x v="1830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0"/>
    <x v="183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1"/>
    <x v="1832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2"/>
    <x v="1833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3"/>
    <x v="1834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4"/>
    <x v="1835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5"/>
    <x v="1836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6"/>
    <x v="1837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7"/>
    <x v="1838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8"/>
    <x v="1839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39"/>
    <x v="184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0"/>
    <x v="184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1"/>
    <x v="1842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2"/>
    <x v="1843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3"/>
    <x v="1844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4"/>
    <x v="1845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5"/>
    <x v="1846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6"/>
    <x v="1847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7"/>
    <x v="1848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8"/>
    <x v="184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49"/>
    <x v="185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0"/>
    <x v="185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1"/>
    <x v="1852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2"/>
    <x v="1853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3"/>
    <x v="1854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4"/>
    <x v="1855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5"/>
    <x v="1856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6"/>
    <x v="1857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7"/>
    <x v="1858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8"/>
    <x v="185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59"/>
    <x v="186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0"/>
    <x v="186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1"/>
    <x v="1862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2"/>
    <x v="186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3"/>
    <x v="1864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4"/>
    <x v="1865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5"/>
    <x v="1866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6"/>
    <x v="1867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7"/>
    <x v="186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8"/>
    <x v="186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69"/>
    <x v="187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0"/>
    <x v="187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1"/>
    <x v="187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2"/>
    <x v="1873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3"/>
    <x v="1874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4"/>
    <x v="1875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5"/>
    <x v="1876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6"/>
    <x v="1877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7"/>
    <x v="187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8"/>
    <x v="187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79"/>
    <x v="188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0"/>
    <x v="1881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1"/>
    <x v="1882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2"/>
    <x v="1883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3"/>
    <x v="188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4"/>
    <x v="188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5"/>
    <x v="1886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6"/>
    <x v="1887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7"/>
    <x v="1888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8"/>
    <x v="1889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89"/>
    <x v="189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0"/>
    <x v="1891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1"/>
    <x v="1892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2"/>
    <x v="1893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3"/>
    <x v="189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4"/>
    <x v="1895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5"/>
    <x v="1896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6"/>
    <x v="1897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7"/>
    <x v="1898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8"/>
    <x v="1899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899"/>
    <x v="19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0"/>
    <x v="1901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1"/>
    <x v="1902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2"/>
    <x v="1903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3"/>
    <x v="1904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4"/>
    <x v="1905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5"/>
    <x v="1906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6"/>
    <x v="1907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7"/>
    <x v="1908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8"/>
    <x v="190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09"/>
    <x v="191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0"/>
    <x v="1911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1"/>
    <x v="1912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2"/>
    <x v="191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3"/>
    <x v="1914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4"/>
    <x v="1915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5"/>
    <x v="1916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6"/>
    <x v="1917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7"/>
    <x v="1918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8"/>
    <x v="191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19"/>
    <x v="192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0"/>
    <x v="1921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1"/>
    <x v="1922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2"/>
    <x v="1923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3"/>
    <x v="192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4"/>
    <x v="1925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5"/>
    <x v="1926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6"/>
    <x v="1927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7"/>
    <x v="1928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8"/>
    <x v="1929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29"/>
    <x v="1930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0"/>
    <x v="1931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1"/>
    <x v="1932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2"/>
    <x v="193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3"/>
    <x v="193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4"/>
    <x v="1935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5"/>
    <x v="1936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6"/>
    <x v="1937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7"/>
    <x v="1938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8"/>
    <x v="1939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39"/>
    <x v="194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0"/>
    <x v="194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1"/>
    <x v="1942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2"/>
    <x v="1943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3"/>
    <x v="1944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4"/>
    <x v="1945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5"/>
    <x v="1946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6"/>
    <x v="1947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7"/>
    <x v="1948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8"/>
    <x v="1949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49"/>
    <x v="195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0"/>
    <x v="1951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1"/>
    <x v="1952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2"/>
    <x v="1953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3"/>
    <x v="1954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4"/>
    <x v="195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5"/>
    <x v="1956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6"/>
    <x v="1957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7"/>
    <x v="1958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8"/>
    <x v="1959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59"/>
    <x v="196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0"/>
    <x v="1961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1"/>
    <x v="1962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2"/>
    <x v="196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3"/>
    <x v="1964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4"/>
    <x v="1965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5"/>
    <x v="1966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6"/>
    <x v="1967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7"/>
    <x v="1968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8"/>
    <x v="1969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69"/>
    <x v="197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0"/>
    <x v="1971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1"/>
    <x v="1972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2"/>
    <x v="1973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3"/>
    <x v="1974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4"/>
    <x v="1975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5"/>
    <x v="1976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6"/>
    <x v="1977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7"/>
    <x v="1978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8"/>
    <x v="1979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79"/>
    <x v="198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0"/>
    <x v="198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1"/>
    <x v="198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2"/>
    <x v="1983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3"/>
    <x v="1984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4"/>
    <x v="1985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5"/>
    <x v="1986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6"/>
    <x v="1987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7"/>
    <x v="1988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8"/>
    <x v="1989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89"/>
    <x v="1990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0"/>
    <x v="199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1"/>
    <x v="1992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2"/>
    <x v="1993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3"/>
    <x v="1994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4"/>
    <x v="1995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5"/>
    <x v="1996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6"/>
    <x v="1997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7"/>
    <x v="199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8"/>
    <x v="1999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1999"/>
    <x v="2000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0"/>
    <x v="2001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1"/>
    <x v="2002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2"/>
    <x v="2003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3"/>
    <x v="2004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4"/>
    <x v="2005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5"/>
    <x v="2006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6"/>
    <x v="200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7"/>
    <x v="2008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8"/>
    <x v="2009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09"/>
    <x v="201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0"/>
    <x v="2011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1"/>
    <x v="2012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2"/>
    <x v="2013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3"/>
    <x v="2014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4"/>
    <x v="2015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5"/>
    <x v="2016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6"/>
    <x v="2017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7"/>
    <x v="2018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8"/>
    <x v="2019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19"/>
    <x v="202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0"/>
    <x v="2021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1"/>
    <x v="202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2"/>
    <x v="202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3"/>
    <x v="2024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4"/>
    <x v="2025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5"/>
    <x v="2026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6"/>
    <x v="2027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7"/>
    <x v="2028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8"/>
    <x v="2029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29"/>
    <x v="20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0"/>
    <x v="2031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1"/>
    <x v="203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2"/>
    <x v="203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3"/>
    <x v="2034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4"/>
    <x v="2035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5"/>
    <x v="2036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6"/>
    <x v="2037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7"/>
    <x v="2038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8"/>
    <x v="2039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39"/>
    <x v="204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0"/>
    <x v="2041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1"/>
    <x v="2042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2"/>
    <x v="2043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3"/>
    <x v="204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4"/>
    <x v="204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5"/>
    <x v="2046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6"/>
    <x v="2047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7"/>
    <x v="2048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8"/>
    <x v="2049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49"/>
    <x v="205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0"/>
    <x v="2051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1"/>
    <x v="205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2"/>
    <x v="2053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3"/>
    <x v="2054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4"/>
    <x v="2055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5"/>
    <x v="2056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6"/>
    <x v="2057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7"/>
    <x v="2058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8"/>
    <x v="2059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59"/>
    <x v="206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0"/>
    <x v="2061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1"/>
    <x v="2062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2"/>
    <x v="2063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3"/>
    <x v="206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4"/>
    <x v="2065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5"/>
    <x v="2066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6"/>
    <x v="2067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7"/>
    <x v="2068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8"/>
    <x v="2069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69"/>
    <x v="207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0"/>
    <x v="2071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1"/>
    <x v="207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2"/>
    <x v="2073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3"/>
    <x v="2074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4"/>
    <x v="2075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5"/>
    <x v="2076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6"/>
    <x v="2077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7"/>
    <x v="2078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8"/>
    <x v="2079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79"/>
    <x v="208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0"/>
    <x v="2081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1"/>
    <x v="2082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2"/>
    <x v="2083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3"/>
    <x v="208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4"/>
    <x v="2085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5"/>
    <x v="208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6"/>
    <x v="2087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7"/>
    <x v="2088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8"/>
    <x v="2089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89"/>
    <x v="209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0"/>
    <x v="209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1"/>
    <x v="209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2"/>
    <x v="2093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3"/>
    <x v="209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4"/>
    <x v="2095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5"/>
    <x v="2096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6"/>
    <x v="2097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7"/>
    <x v="2098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8"/>
    <x v="2099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099"/>
    <x v="21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0"/>
    <x v="2101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1"/>
    <x v="2102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2"/>
    <x v="2103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3"/>
    <x v="210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4"/>
    <x v="2105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5"/>
    <x v="2106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6"/>
    <x v="2107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7"/>
    <x v="2108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8"/>
    <x v="2109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09"/>
    <x v="211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0"/>
    <x v="2111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1"/>
    <x v="2112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2"/>
    <x v="211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3"/>
    <x v="21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4"/>
    <x v="2115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5"/>
    <x v="2116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6"/>
    <x v="2117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7"/>
    <x v="2118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8"/>
    <x v="2119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19"/>
    <x v="2120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0"/>
    <x v="2121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1"/>
    <x v="212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2"/>
    <x v="2123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3"/>
    <x v="2124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4"/>
    <x v="2125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5"/>
    <x v="2126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6"/>
    <x v="212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7"/>
    <x v="2128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8"/>
    <x v="2129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29"/>
    <x v="2130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0"/>
    <x v="213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1"/>
    <x v="21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2"/>
    <x v="2133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3"/>
    <x v="2134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4"/>
    <x v="2135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5"/>
    <x v="213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6"/>
    <x v="213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7"/>
    <x v="2138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8"/>
    <x v="2139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39"/>
    <x v="2140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0"/>
    <x v="2141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1"/>
    <x v="2142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2"/>
    <x v="2143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3"/>
    <x v="214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4"/>
    <x v="2145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5"/>
    <x v="2146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6"/>
    <x v="214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7"/>
    <x v="2148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8"/>
    <x v="2149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49"/>
    <x v="2150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0"/>
    <x v="2151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1"/>
    <x v="2152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2"/>
    <x v="2153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3"/>
    <x v="2154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4"/>
    <x v="215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5"/>
    <x v="215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6"/>
    <x v="215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7"/>
    <x v="2158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8"/>
    <x v="2159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59"/>
    <x v="2160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0"/>
    <x v="216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1"/>
    <x v="2162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2"/>
    <x v="2163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3"/>
    <x v="2164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4"/>
    <x v="216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5"/>
    <x v="2166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6"/>
    <x v="216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7"/>
    <x v="2168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8"/>
    <x v="2169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69"/>
    <x v="2170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0"/>
    <x v="217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1"/>
    <x v="2172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2"/>
    <x v="2173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3"/>
    <x v="2174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4"/>
    <x v="2175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5"/>
    <x v="2176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6"/>
    <x v="217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7"/>
    <x v="2178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8"/>
    <x v="2179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79"/>
    <x v="218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0"/>
    <x v="2181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1"/>
    <x v="218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2"/>
    <x v="2183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3"/>
    <x v="2184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4"/>
    <x v="2185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5"/>
    <x v="2186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6"/>
    <x v="2187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7"/>
    <x v="2188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8"/>
    <x v="2189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89"/>
    <x v="219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0"/>
    <x v="219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1"/>
    <x v="219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2"/>
    <x v="2193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3"/>
    <x v="2194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4"/>
    <x v="2195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5"/>
    <x v="2196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6"/>
    <x v="2197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7"/>
    <x v="2198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8"/>
    <x v="2199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199"/>
    <x v="22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0"/>
    <x v="2201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1"/>
    <x v="2202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2"/>
    <x v="2203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3"/>
    <x v="220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4"/>
    <x v="220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5"/>
    <x v="2206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6"/>
    <x v="2207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7"/>
    <x v="2208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8"/>
    <x v="2209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09"/>
    <x v="221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0"/>
    <x v="2211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1"/>
    <x v="2212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2"/>
    <x v="2213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3"/>
    <x v="2214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4"/>
    <x v="22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5"/>
    <x v="2216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6"/>
    <x v="2217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7"/>
    <x v="2218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8"/>
    <x v="2219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19"/>
    <x v="222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0"/>
    <x v="2221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1"/>
    <x v="222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2"/>
    <x v="2223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3"/>
    <x v="2224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4"/>
    <x v="222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5"/>
    <x v="2226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6"/>
    <x v="2227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7"/>
    <x v="2228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8"/>
    <x v="2229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29"/>
    <x v="2230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0"/>
    <x v="2231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1"/>
    <x v="22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2"/>
    <x v="2233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3"/>
    <x v="2234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4"/>
    <x v="2235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5"/>
    <x v="2236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6"/>
    <x v="2237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7"/>
    <x v="2238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8"/>
    <x v="2239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39"/>
    <x v="2240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0"/>
    <x v="2241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1"/>
    <x v="224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2"/>
    <x v="2243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3"/>
    <x v="2244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4"/>
    <x v="2245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5"/>
    <x v="2246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6"/>
    <x v="2247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7"/>
    <x v="224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8"/>
    <x v="2249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49"/>
    <x v="2250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0"/>
    <x v="2251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1"/>
    <x v="225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2"/>
    <x v="2253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3"/>
    <x v="2254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4"/>
    <x v="2255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5"/>
    <x v="225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6"/>
    <x v="2257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7"/>
    <x v="2258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8"/>
    <x v="2259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59"/>
    <x v="226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0"/>
    <x v="2261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1"/>
    <x v="226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2"/>
    <x v="226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3"/>
    <x v="2264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4"/>
    <x v="2265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5"/>
    <x v="2266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6"/>
    <x v="2267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7"/>
    <x v="2268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8"/>
    <x v="2269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69"/>
    <x v="227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0"/>
    <x v="2271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1"/>
    <x v="227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2"/>
    <x v="2273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3"/>
    <x v="2274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4"/>
    <x v="2275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5"/>
    <x v="2276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6"/>
    <x v="2277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7"/>
    <x v="2278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8"/>
    <x v="2279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79"/>
    <x v="2280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0"/>
    <x v="228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1"/>
    <x v="2282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2"/>
    <x v="2283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3"/>
    <x v="2284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4"/>
    <x v="2285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5"/>
    <x v="2286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6"/>
    <x v="2287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7"/>
    <x v="2288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8"/>
    <x v="2289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89"/>
    <x v="229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0"/>
    <x v="229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1"/>
    <x v="2292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2"/>
    <x v="2293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3"/>
    <x v="2294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4"/>
    <x v="2295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5"/>
    <x v="229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6"/>
    <x v="2297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7"/>
    <x v="2298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8"/>
    <x v="229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299"/>
    <x v="2300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0"/>
    <x v="230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1"/>
    <x v="2302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2"/>
    <x v="2303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1254"/>
    <x v="230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3"/>
    <x v="2305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4"/>
    <x v="2306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5"/>
    <x v="2307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6"/>
    <x v="2308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7"/>
    <x v="2309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08"/>
    <x v="2310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09"/>
    <x v="2311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0"/>
    <x v="2312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1"/>
    <x v="2313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2"/>
    <x v="23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3"/>
    <x v="231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4"/>
    <x v="2316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5"/>
    <x v="231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6"/>
    <x v="231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7"/>
    <x v="2319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18"/>
    <x v="232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19"/>
    <x v="232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0"/>
    <x v="2322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1"/>
    <x v="232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2"/>
    <x v="2324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3"/>
    <x v="2325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4"/>
    <x v="2326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5"/>
    <x v="2327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6"/>
    <x v="2328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7"/>
    <x v="2329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28"/>
    <x v="233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29"/>
    <x v="2331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0"/>
    <x v="2332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1"/>
    <x v="23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2"/>
    <x v="2334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3"/>
    <x v="2335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4"/>
    <x v="2336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5"/>
    <x v="2337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6"/>
    <x v="2338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7"/>
    <x v="2339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38"/>
    <x v="2340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39"/>
    <x v="2341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0"/>
    <x v="2342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1"/>
    <x v="2343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2"/>
    <x v="2344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3"/>
    <x v="2345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4"/>
    <x v="2346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5"/>
    <x v="234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6"/>
    <x v="234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7"/>
    <x v="2349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48"/>
    <x v="23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49"/>
    <x v="2351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0"/>
    <x v="235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1"/>
    <x v="2353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2"/>
    <x v="2354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3"/>
    <x v="2355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4"/>
    <x v="2356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5"/>
    <x v="235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6"/>
    <x v="2358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7"/>
    <x v="2359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58"/>
    <x v="236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59"/>
    <x v="2361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0"/>
    <x v="2362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1"/>
    <x v="2363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2"/>
    <x v="2364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3"/>
    <x v="2365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4"/>
    <x v="2366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5"/>
    <x v="236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6"/>
    <x v="2368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7"/>
    <x v="2369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68"/>
    <x v="237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69"/>
    <x v="237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0"/>
    <x v="2372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1"/>
    <x v="2373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2"/>
    <x v="2374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3"/>
    <x v="2375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4"/>
    <x v="237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5"/>
    <x v="237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6"/>
    <x v="2378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7"/>
    <x v="2379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78"/>
    <x v="2380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79"/>
    <x v="2381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0"/>
    <x v="2382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1"/>
    <x v="2383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2"/>
    <x v="2384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3"/>
    <x v="2385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4"/>
    <x v="2386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5"/>
    <x v="238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6"/>
    <x v="2388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7"/>
    <x v="2389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88"/>
    <x v="2390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89"/>
    <x v="2391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0"/>
    <x v="2392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1"/>
    <x v="2393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2"/>
    <x v="2394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3"/>
    <x v="2395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4"/>
    <x v="2396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5"/>
    <x v="239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6"/>
    <x v="2398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7"/>
    <x v="2399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398"/>
    <x v="240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399"/>
    <x v="2401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0"/>
    <x v="2402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1"/>
    <x v="2403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2"/>
    <x v="2404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3"/>
    <x v="240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4"/>
    <x v="2406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5"/>
    <x v="2407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6"/>
    <x v="2408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7"/>
    <x v="240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08"/>
    <x v="2410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09"/>
    <x v="2411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0"/>
    <x v="2412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1"/>
    <x v="241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2"/>
    <x v="2414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3"/>
    <x v="2415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4"/>
    <x v="2416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5"/>
    <x v="241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6"/>
    <x v="2418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7"/>
    <x v="24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18"/>
    <x v="2420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19"/>
    <x v="2421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0"/>
    <x v="2422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1"/>
    <x v="2423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2"/>
    <x v="2424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3"/>
    <x v="2425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4"/>
    <x v="2426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5"/>
    <x v="2427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6"/>
    <x v="2428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7"/>
    <x v="242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28"/>
    <x v="2430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29"/>
    <x v="2431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0"/>
    <x v="2432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1"/>
    <x v="243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2"/>
    <x v="243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3"/>
    <x v="2435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4"/>
    <x v="2436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5"/>
    <x v="2437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6"/>
    <x v="2438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7"/>
    <x v="243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38"/>
    <x v="2440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39"/>
    <x v="2441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0"/>
    <x v="2442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1"/>
    <x v="244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2"/>
    <x v="2444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3"/>
    <x v="2445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4"/>
    <x v="2446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5"/>
    <x v="2447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6"/>
    <x v="2448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7"/>
    <x v="2449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48"/>
    <x v="245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49"/>
    <x v="245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0"/>
    <x v="2452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1"/>
    <x v="245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2"/>
    <x v="2454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3"/>
    <x v="2455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4"/>
    <x v="2456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5"/>
    <x v="2457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6"/>
    <x v="2458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7"/>
    <x v="2459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58"/>
    <x v="246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1837"/>
    <x v="2461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59"/>
    <x v="2462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0"/>
    <x v="2463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1"/>
    <x v="246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2"/>
    <x v="246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3"/>
    <x v="2466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4"/>
    <x v="2467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5"/>
    <x v="2468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6"/>
    <x v="246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67"/>
    <x v="247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68"/>
    <x v="2471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69"/>
    <x v="2472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0"/>
    <x v="2473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1"/>
    <x v="247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2"/>
    <x v="2475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3"/>
    <x v="2476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4"/>
    <x v="2477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5"/>
    <x v="2478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6"/>
    <x v="2479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77"/>
    <x v="248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78"/>
    <x v="2481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79"/>
    <x v="2482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0"/>
    <x v="248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1"/>
    <x v="248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2"/>
    <x v="2485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3"/>
    <x v="248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4"/>
    <x v="248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5"/>
    <x v="248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6"/>
    <x v="248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87"/>
    <x v="249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88"/>
    <x v="2491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89"/>
    <x v="2492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0"/>
    <x v="2493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1"/>
    <x v="249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2"/>
    <x v="249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3"/>
    <x v="2496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4"/>
    <x v="2497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5"/>
    <x v="2498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6"/>
    <x v="2499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497"/>
    <x v="250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498"/>
    <x v="2501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499"/>
    <x v="2502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0"/>
    <x v="2503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1"/>
    <x v="250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2"/>
    <x v="2505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3"/>
    <x v="2506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4"/>
    <x v="2507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5"/>
    <x v="2508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6"/>
    <x v="250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07"/>
    <x v="2510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08"/>
    <x v="2511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09"/>
    <x v="2512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0"/>
    <x v="2513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1"/>
    <x v="251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2"/>
    <x v="2515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3"/>
    <x v="2516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4"/>
    <x v="2517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5"/>
    <x v="251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6"/>
    <x v="2519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17"/>
    <x v="252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18"/>
    <x v="252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19"/>
    <x v="2522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0"/>
    <x v="2523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1"/>
    <x v="2524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2"/>
    <x v="252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3"/>
    <x v="2526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4"/>
    <x v="2527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5"/>
    <x v="2528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6"/>
    <x v="2529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27"/>
    <x v="253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28"/>
    <x v="2531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29"/>
    <x v="2532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0"/>
    <x v="2533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1"/>
    <x v="2534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2"/>
    <x v="25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3"/>
    <x v="253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4"/>
    <x v="2537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5"/>
    <x v="2538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6"/>
    <x v="2539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37"/>
    <x v="254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38"/>
    <x v="2541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39"/>
    <x v="2542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0"/>
    <x v="2543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1"/>
    <x v="2544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2"/>
    <x v="254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3"/>
    <x v="2546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4"/>
    <x v="2547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5"/>
    <x v="2548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6"/>
    <x v="2549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47"/>
    <x v="255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48"/>
    <x v="2551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49"/>
    <x v="2552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0"/>
    <x v="2553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1"/>
    <x v="2554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2"/>
    <x v="255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3"/>
    <x v="2556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4"/>
    <x v="2557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5"/>
    <x v="2558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6"/>
    <x v="2559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57"/>
    <x v="2560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58"/>
    <x v="2561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59"/>
    <x v="2562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0"/>
    <x v="2563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1"/>
    <x v="2564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2"/>
    <x v="2565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3"/>
    <x v="2566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4"/>
    <x v="2567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5"/>
    <x v="2568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6"/>
    <x v="256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67"/>
    <x v="2570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68"/>
    <x v="257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69"/>
    <x v="2572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0"/>
    <x v="257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1"/>
    <x v="2574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2"/>
    <x v="2575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3"/>
    <x v="2576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4"/>
    <x v="257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5"/>
    <x v="2578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6"/>
    <x v="257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77"/>
    <x v="258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78"/>
    <x v="2581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79"/>
    <x v="2582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0"/>
    <x v="2583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1"/>
    <x v="2584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2"/>
    <x v="2585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3"/>
    <x v="258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4"/>
    <x v="2587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5"/>
    <x v="2588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6"/>
    <x v="258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87"/>
    <x v="2590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88"/>
    <x v="2591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89"/>
    <x v="2592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0"/>
    <x v="2593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1"/>
    <x v="2594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2"/>
    <x v="2595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3"/>
    <x v="2596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4"/>
    <x v="259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5"/>
    <x v="2598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6"/>
    <x v="259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597"/>
    <x v="260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598"/>
    <x v="2601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599"/>
    <x v="2602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0"/>
    <x v="2603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1"/>
    <x v="2604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2"/>
    <x v="2605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3"/>
    <x v="260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4"/>
    <x v="2607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5"/>
    <x v="2608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6"/>
    <x v="2609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07"/>
    <x v="261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08"/>
    <x v="2611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09"/>
    <x v="2612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0"/>
    <x v="2613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1"/>
    <x v="2614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2"/>
    <x v="2615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3"/>
    <x v="261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4"/>
    <x v="2617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5"/>
    <x v="2618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6"/>
    <x v="2619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17"/>
    <x v="262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18"/>
    <x v="2621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19"/>
    <x v="2622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0"/>
    <x v="2623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1"/>
    <x v="2624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2"/>
    <x v="2625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3"/>
    <x v="262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4"/>
    <x v="2627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5"/>
    <x v="2628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6"/>
    <x v="2629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27"/>
    <x v="263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28"/>
    <x v="2631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29"/>
    <x v="2632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0"/>
    <x v="2633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1"/>
    <x v="2634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2"/>
    <x v="2635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3"/>
    <x v="26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4"/>
    <x v="2637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5"/>
    <x v="2638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6"/>
    <x v="2639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37"/>
    <x v="2640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38"/>
    <x v="2641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39"/>
    <x v="264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323"/>
    <x v="2643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0"/>
    <x v="2644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1"/>
    <x v="2645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2"/>
    <x v="264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3"/>
    <x v="2647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4"/>
    <x v="2648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5"/>
    <x v="2649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46"/>
    <x v="265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47"/>
    <x v="2651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48"/>
    <x v="2652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49"/>
    <x v="265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0"/>
    <x v="2654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1"/>
    <x v="2655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2"/>
    <x v="265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3"/>
    <x v="2657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4"/>
    <x v="2658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5"/>
    <x v="2659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56"/>
    <x v="266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57"/>
    <x v="2661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58"/>
    <x v="2662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59"/>
    <x v="2663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0"/>
    <x v="2664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1"/>
    <x v="2665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2"/>
    <x v="2666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3"/>
    <x v="266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4"/>
    <x v="2668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5"/>
    <x v="2669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66"/>
    <x v="267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67"/>
    <x v="2671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68"/>
    <x v="2672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69"/>
    <x v="267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0"/>
    <x v="2674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1"/>
    <x v="2675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2"/>
    <x v="2676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3"/>
    <x v="267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4"/>
    <x v="2678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5"/>
    <x v="2679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76"/>
    <x v="2680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77"/>
    <x v="2681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78"/>
    <x v="2682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79"/>
    <x v="2683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0"/>
    <x v="2684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1"/>
    <x v="2685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2"/>
    <x v="2686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3"/>
    <x v="2687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4"/>
    <x v="2688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5"/>
    <x v="268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86"/>
    <x v="2690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87"/>
    <x v="2691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88"/>
    <x v="2692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89"/>
    <x v="269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0"/>
    <x v="2694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1"/>
    <x v="2695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2"/>
    <x v="2696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3"/>
    <x v="2697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4"/>
    <x v="269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5"/>
    <x v="269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696"/>
    <x v="270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697"/>
    <x v="270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698"/>
    <x v="2702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699"/>
    <x v="2703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0"/>
    <x v="270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1"/>
    <x v="2705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2"/>
    <x v="2706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3"/>
    <x v="2707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4"/>
    <x v="270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5"/>
    <x v="2709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06"/>
    <x v="271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07"/>
    <x v="2711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08"/>
    <x v="2712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09"/>
    <x v="2713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0"/>
    <x v="2714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1"/>
    <x v="2715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2"/>
    <x v="2716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3"/>
    <x v="2717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4"/>
    <x v="271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5"/>
    <x v="2719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16"/>
    <x v="272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17"/>
    <x v="2721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18"/>
    <x v="272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19"/>
    <x v="272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0"/>
    <x v="2724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1"/>
    <x v="272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2"/>
    <x v="2726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3"/>
    <x v="2727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4"/>
    <x v="2728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5"/>
    <x v="2729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26"/>
    <x v="27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27"/>
    <x v="2731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28"/>
    <x v="2732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29"/>
    <x v="2733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0"/>
    <x v="2734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1"/>
    <x v="2735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2"/>
    <x v="2736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3"/>
    <x v="2737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4"/>
    <x v="2738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5"/>
    <x v="2739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36"/>
    <x v="274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37"/>
    <x v="2741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38"/>
    <x v="2742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39"/>
    <x v="2743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0"/>
    <x v="2744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1"/>
    <x v="2745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2"/>
    <x v="2746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3"/>
    <x v="2747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4"/>
    <x v="2748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5"/>
    <x v="274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46"/>
    <x v="275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47"/>
    <x v="2751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48"/>
    <x v="2752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49"/>
    <x v="275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0"/>
    <x v="2754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1"/>
    <x v="2755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2"/>
    <x v="2756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3"/>
    <x v="2757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4"/>
    <x v="2758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5"/>
    <x v="275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56"/>
    <x v="2760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57"/>
    <x v="2761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58"/>
    <x v="2762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59"/>
    <x v="2763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0"/>
    <x v="2764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1"/>
    <x v="2765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2"/>
    <x v="2766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3"/>
    <x v="2767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4"/>
    <x v="2768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5"/>
    <x v="276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66"/>
    <x v="277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67"/>
    <x v="2771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68"/>
    <x v="2772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69"/>
    <x v="2773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0"/>
    <x v="277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1"/>
    <x v="2775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2"/>
    <x v="277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3"/>
    <x v="2777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4"/>
    <x v="2778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5"/>
    <x v="277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76"/>
    <x v="2780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77"/>
    <x v="2781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78"/>
    <x v="2782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79"/>
    <x v="2783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0"/>
    <x v="2784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1"/>
    <x v="2785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2"/>
    <x v="278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3"/>
    <x v="2787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4"/>
    <x v="2788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5"/>
    <x v="2789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86"/>
    <x v="279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87"/>
    <x v="2791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88"/>
    <x v="2792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89"/>
    <x v="2793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0"/>
    <x v="2794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1"/>
    <x v="2795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2"/>
    <x v="279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3"/>
    <x v="2797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4"/>
    <x v="2798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5"/>
    <x v="2799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796"/>
    <x v="2800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797"/>
    <x v="2801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798"/>
    <x v="2802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799"/>
    <x v="2803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0"/>
    <x v="2804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1"/>
    <x v="2805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2"/>
    <x v="280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3"/>
    <x v="2807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4"/>
    <x v="2808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5"/>
    <x v="2809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06"/>
    <x v="281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07"/>
    <x v="2811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08"/>
    <x v="281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09"/>
    <x v="2813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0"/>
    <x v="2814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1"/>
    <x v="2815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2"/>
    <x v="281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3"/>
    <x v="2817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4"/>
    <x v="2818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5"/>
    <x v="281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16"/>
    <x v="282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17"/>
    <x v="2821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18"/>
    <x v="282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19"/>
    <x v="2823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0"/>
    <x v="2824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1"/>
    <x v="2825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2"/>
    <x v="282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3"/>
    <x v="2827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4"/>
    <x v="2828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5"/>
    <x v="2829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26"/>
    <x v="283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27"/>
    <x v="2831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28"/>
    <x v="2832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29"/>
    <x v="2833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0"/>
    <x v="2834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1"/>
    <x v="2835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2"/>
    <x v="283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3"/>
    <x v="2837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4"/>
    <x v="2838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5"/>
    <x v="2839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36"/>
    <x v="284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37"/>
    <x v="2841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38"/>
    <x v="2842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39"/>
    <x v="2843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0"/>
    <x v="2844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1"/>
    <x v="2845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2"/>
    <x v="284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3"/>
    <x v="2847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4"/>
    <x v="2848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5"/>
    <x v="2849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46"/>
    <x v="285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47"/>
    <x v="2851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48"/>
    <x v="2852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49"/>
    <x v="2853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0"/>
    <x v="2854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1"/>
    <x v="2855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2"/>
    <x v="285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3"/>
    <x v="2857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4"/>
    <x v="2858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5"/>
    <x v="2859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56"/>
    <x v="2860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57"/>
    <x v="2861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58"/>
    <x v="2862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59"/>
    <x v="286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0"/>
    <x v="2864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1"/>
    <x v="2865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2"/>
    <x v="286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3"/>
    <x v="2867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4"/>
    <x v="2868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5"/>
    <x v="2869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66"/>
    <x v="2870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67"/>
    <x v="2871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68"/>
    <x v="2872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69"/>
    <x v="2873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0"/>
    <x v="2874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1"/>
    <x v="2875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2"/>
    <x v="287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3"/>
    <x v="2877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4"/>
    <x v="2878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5"/>
    <x v="2879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76"/>
    <x v="288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77"/>
    <x v="2881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78"/>
    <x v="288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79"/>
    <x v="2883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0"/>
    <x v="2884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1"/>
    <x v="2885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2"/>
    <x v="288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3"/>
    <x v="2887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4"/>
    <x v="2888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5"/>
    <x v="2889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86"/>
    <x v="289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87"/>
    <x v="2891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88"/>
    <x v="2892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89"/>
    <x v="2893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0"/>
    <x v="2894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1"/>
    <x v="2895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2"/>
    <x v="289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3"/>
    <x v="2897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4"/>
    <x v="2898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5"/>
    <x v="2899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896"/>
    <x v="2900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897"/>
    <x v="2901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898"/>
    <x v="2902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899"/>
    <x v="2903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0"/>
    <x v="2904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1"/>
    <x v="2905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2"/>
    <x v="290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3"/>
    <x v="290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4"/>
    <x v="2908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5"/>
    <x v="2909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06"/>
    <x v="291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07"/>
    <x v="2911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08"/>
    <x v="2912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09"/>
    <x v="2913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0"/>
    <x v="291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1"/>
    <x v="2915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2"/>
    <x v="291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3"/>
    <x v="291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4"/>
    <x v="2918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5"/>
    <x v="291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16"/>
    <x v="292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17"/>
    <x v="2921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18"/>
    <x v="2922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19"/>
    <x v="2923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0"/>
    <x v="2924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1"/>
    <x v="2925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2"/>
    <x v="2926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3"/>
    <x v="2927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4"/>
    <x v="2928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5"/>
    <x v="2929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26"/>
    <x v="293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27"/>
    <x v="2931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28"/>
    <x v="2932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29"/>
    <x v="29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0"/>
    <x v="293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1"/>
    <x v="2935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2"/>
    <x v="2936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3"/>
    <x v="2937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4"/>
    <x v="2938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5"/>
    <x v="2939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36"/>
    <x v="29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37"/>
    <x v="2941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38"/>
    <x v="2942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39"/>
    <x v="2943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0"/>
    <x v="2944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1"/>
    <x v="2945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2"/>
    <x v="2946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3"/>
    <x v="2947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4"/>
    <x v="294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5"/>
    <x v="2949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46"/>
    <x v="295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47"/>
    <x v="2951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48"/>
    <x v="2952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49"/>
    <x v="2953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0"/>
    <x v="2954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1"/>
    <x v="2955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2"/>
    <x v="2956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3"/>
    <x v="2957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4"/>
    <x v="295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5"/>
    <x v="2959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56"/>
    <x v="296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57"/>
    <x v="2961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58"/>
    <x v="2962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59"/>
    <x v="2963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0"/>
    <x v="2964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1"/>
    <x v="2965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2"/>
    <x v="296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3"/>
    <x v="2967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4"/>
    <x v="2968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5"/>
    <x v="2969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66"/>
    <x v="297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67"/>
    <x v="2971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68"/>
    <x v="297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69"/>
    <x v="2973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0"/>
    <x v="2974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1"/>
    <x v="2975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2"/>
    <x v="297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3"/>
    <x v="2977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4"/>
    <x v="2978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5"/>
    <x v="2979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76"/>
    <x v="298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77"/>
    <x v="2981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78"/>
    <x v="2982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79"/>
    <x v="298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0"/>
    <x v="2984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1"/>
    <x v="2985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2"/>
    <x v="298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3"/>
    <x v="2987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4"/>
    <x v="298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5"/>
    <x v="2989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86"/>
    <x v="299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87"/>
    <x v="2991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88"/>
    <x v="2992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89"/>
    <x v="2993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0"/>
    <x v="2994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1"/>
    <x v="2995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2"/>
    <x v="2996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3"/>
    <x v="2997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4"/>
    <x v="299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807"/>
    <x v="2999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2995"/>
    <x v="30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2996"/>
    <x v="3001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2997"/>
    <x v="300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2998"/>
    <x v="3003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2999"/>
    <x v="300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0"/>
    <x v="300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1"/>
    <x v="3006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2"/>
    <x v="3007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3"/>
    <x v="300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4"/>
    <x v="3009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05"/>
    <x v="3010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06"/>
    <x v="3011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07"/>
    <x v="3012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08"/>
    <x v="3013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09"/>
    <x v="3014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0"/>
    <x v="3015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1"/>
    <x v="3016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2"/>
    <x v="3017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3"/>
    <x v="301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4"/>
    <x v="3019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15"/>
    <x v="302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16"/>
    <x v="3021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17"/>
    <x v="3022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18"/>
    <x v="3023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19"/>
    <x v="3024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0"/>
    <x v="3025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1"/>
    <x v="3026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2"/>
    <x v="3027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3"/>
    <x v="302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4"/>
    <x v="3029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25"/>
    <x v="303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26"/>
    <x v="3031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27"/>
    <x v="3032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28"/>
    <x v="3033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29"/>
    <x v="3034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0"/>
    <x v="3035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1"/>
    <x v="3036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2"/>
    <x v="3037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3"/>
    <x v="30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4"/>
    <x v="3039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35"/>
    <x v="304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36"/>
    <x v="3041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37"/>
    <x v="3042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38"/>
    <x v="3043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39"/>
    <x v="3044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0"/>
    <x v="304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1"/>
    <x v="3046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2"/>
    <x v="3047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3"/>
    <x v="304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4"/>
    <x v="3049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45"/>
    <x v="305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46"/>
    <x v="3051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47"/>
    <x v="3052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48"/>
    <x v="305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49"/>
    <x v="3054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0"/>
    <x v="3055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1"/>
    <x v="3056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2"/>
    <x v="3057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3"/>
    <x v="305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4"/>
    <x v="3059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55"/>
    <x v="3060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56"/>
    <x v="3061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57"/>
    <x v="3062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58"/>
    <x v="3063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59"/>
    <x v="3064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0"/>
    <x v="3065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1"/>
    <x v="3066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2"/>
    <x v="3067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3"/>
    <x v="306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4"/>
    <x v="3069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65"/>
    <x v="3070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66"/>
    <x v="3071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67"/>
    <x v="307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68"/>
    <x v="3073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69"/>
    <x v="3074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0"/>
    <x v="3075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1"/>
    <x v="3076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2"/>
    <x v="3077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3"/>
    <x v="307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4"/>
    <x v="3079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75"/>
    <x v="308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76"/>
    <x v="308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77"/>
    <x v="3082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78"/>
    <x v="308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79"/>
    <x v="3084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0"/>
    <x v="3085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1"/>
    <x v="3086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2"/>
    <x v="3087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3"/>
    <x v="308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4"/>
    <x v="3089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85"/>
    <x v="3090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86"/>
    <x v="3091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87"/>
    <x v="3092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2806"/>
    <x v="3093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88"/>
    <x v="3094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89"/>
    <x v="3095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0"/>
    <x v="309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1"/>
    <x v="3097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2"/>
    <x v="309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3"/>
    <x v="3099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094"/>
    <x v="310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095"/>
    <x v="3101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096"/>
    <x v="3102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097"/>
    <x v="3103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098"/>
    <x v="3104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099"/>
    <x v="3105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0"/>
    <x v="3106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1"/>
    <x v="3107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2"/>
    <x v="310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3"/>
    <x v="3109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04"/>
    <x v="3110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05"/>
    <x v="3111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06"/>
    <x v="3112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07"/>
    <x v="3113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08"/>
    <x v="3114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09"/>
    <x v="3115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0"/>
    <x v="3116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1"/>
    <x v="3117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2"/>
    <x v="311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3"/>
    <x v="3119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14"/>
    <x v="3120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15"/>
    <x v="3121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16"/>
    <x v="312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17"/>
    <x v="3123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18"/>
    <x v="3124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19"/>
    <x v="3125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0"/>
    <x v="3126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1"/>
    <x v="3127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2"/>
    <x v="3128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3"/>
    <x v="312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24"/>
    <x v="313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25"/>
    <x v="3131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26"/>
    <x v="3132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27"/>
    <x v="3133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28"/>
    <x v="3134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29"/>
    <x v="3135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0"/>
    <x v="313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1"/>
    <x v="3137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2"/>
    <x v="3138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3"/>
    <x v="3139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34"/>
    <x v="3140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35"/>
    <x v="3141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36"/>
    <x v="3142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37"/>
    <x v="3143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38"/>
    <x v="3144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39"/>
    <x v="3145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0"/>
    <x v="31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1"/>
    <x v="3147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2"/>
    <x v="3148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3"/>
    <x v="3149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44"/>
    <x v="315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45"/>
    <x v="3151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46"/>
    <x v="3152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47"/>
    <x v="3153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48"/>
    <x v="3154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49"/>
    <x v="315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0"/>
    <x v="315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1"/>
    <x v="3157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2"/>
    <x v="3158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3"/>
    <x v="3159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54"/>
    <x v="316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55"/>
    <x v="3161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56"/>
    <x v="3162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57"/>
    <x v="316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58"/>
    <x v="3164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73"/>
    <x v="3165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59"/>
    <x v="316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0"/>
    <x v="3167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1"/>
    <x v="3168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2"/>
    <x v="3169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63"/>
    <x v="317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64"/>
    <x v="3171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65"/>
    <x v="3172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66"/>
    <x v="3173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67"/>
    <x v="3174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68"/>
    <x v="3175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69"/>
    <x v="317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0"/>
    <x v="3177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1"/>
    <x v="3178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2"/>
    <x v="3179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73"/>
    <x v="3180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74"/>
    <x v="3181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75"/>
    <x v="3182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76"/>
    <x v="3183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77"/>
    <x v="3184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78"/>
    <x v="3185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79"/>
    <x v="318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0"/>
    <x v="3187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1"/>
    <x v="3188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2"/>
    <x v="3189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83"/>
    <x v="319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84"/>
    <x v="3191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85"/>
    <x v="3192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86"/>
    <x v="3193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87"/>
    <x v="3194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88"/>
    <x v="3195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89"/>
    <x v="3196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0"/>
    <x v="3197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1"/>
    <x v="3198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2"/>
    <x v="3199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193"/>
    <x v="32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194"/>
    <x v="3201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195"/>
    <x v="3202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196"/>
    <x v="3203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197"/>
    <x v="3204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198"/>
    <x v="3205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199"/>
    <x v="3206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0"/>
    <x v="32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1"/>
    <x v="3208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2"/>
    <x v="3209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03"/>
    <x v="321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04"/>
    <x v="3211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05"/>
    <x v="3212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06"/>
    <x v="3213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07"/>
    <x v="3214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08"/>
    <x v="3215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09"/>
    <x v="321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0"/>
    <x v="3217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1"/>
    <x v="3218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2"/>
    <x v="3219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13"/>
    <x v="322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14"/>
    <x v="3221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15"/>
    <x v="3222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16"/>
    <x v="3223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17"/>
    <x v="3224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18"/>
    <x v="3225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19"/>
    <x v="322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0"/>
    <x v="3227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1"/>
    <x v="3228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2"/>
    <x v="3229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41"/>
    <x v="323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23"/>
    <x v="3231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24"/>
    <x v="3232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25"/>
    <x v="3233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26"/>
    <x v="3234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27"/>
    <x v="3235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28"/>
    <x v="323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29"/>
    <x v="3237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0"/>
    <x v="323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1"/>
    <x v="3239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32"/>
    <x v="324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33"/>
    <x v="3241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34"/>
    <x v="324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35"/>
    <x v="3243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36"/>
    <x v="3244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37"/>
    <x v="3245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38"/>
    <x v="324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39"/>
    <x v="3247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0"/>
    <x v="3248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1"/>
    <x v="3249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42"/>
    <x v="3250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43"/>
    <x v="3251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44"/>
    <x v="3252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45"/>
    <x v="3253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46"/>
    <x v="3254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47"/>
    <x v="325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48"/>
    <x v="325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49"/>
    <x v="3257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0"/>
    <x v="3258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1"/>
    <x v="3259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52"/>
    <x v="3260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53"/>
    <x v="3261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54"/>
    <x v="3262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55"/>
    <x v="3263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56"/>
    <x v="3264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57"/>
    <x v="3265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58"/>
    <x v="326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59"/>
    <x v="3267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0"/>
    <x v="326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1"/>
    <x v="3269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62"/>
    <x v="3270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63"/>
    <x v="3271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64"/>
    <x v="3272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65"/>
    <x v="3273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66"/>
    <x v="3274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67"/>
    <x v="3275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68"/>
    <x v="327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69"/>
    <x v="3277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0"/>
    <x v="3278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1"/>
    <x v="327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72"/>
    <x v="328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73"/>
    <x v="3281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74"/>
    <x v="328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75"/>
    <x v="3283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76"/>
    <x v="3284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77"/>
    <x v="3285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78"/>
    <x v="328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79"/>
    <x v="3287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0"/>
    <x v="3288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1"/>
    <x v="3289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82"/>
    <x v="329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83"/>
    <x v="3291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84"/>
    <x v="3292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85"/>
    <x v="3293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86"/>
    <x v="329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87"/>
    <x v="3295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88"/>
    <x v="329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89"/>
    <x v="3297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0"/>
    <x v="3298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1"/>
    <x v="3299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292"/>
    <x v="330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293"/>
    <x v="3301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294"/>
    <x v="3302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295"/>
    <x v="3303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296"/>
    <x v="3304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297"/>
    <x v="3305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298"/>
    <x v="330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299"/>
    <x v="3307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0"/>
    <x v="3308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1"/>
    <x v="3309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02"/>
    <x v="331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03"/>
    <x v="3311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04"/>
    <x v="3312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05"/>
    <x v="3313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06"/>
    <x v="3314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07"/>
    <x v="3315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08"/>
    <x v="331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09"/>
    <x v="3317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0"/>
    <x v="3318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1"/>
    <x v="3319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12"/>
    <x v="332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13"/>
    <x v="3321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14"/>
    <x v="3322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15"/>
    <x v="3323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16"/>
    <x v="3324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17"/>
    <x v="3325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18"/>
    <x v="332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19"/>
    <x v="3327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0"/>
    <x v="3328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1"/>
    <x v="3329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22"/>
    <x v="333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23"/>
    <x v="3331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24"/>
    <x v="3332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25"/>
    <x v="3333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26"/>
    <x v="3334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27"/>
    <x v="3335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28"/>
    <x v="333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29"/>
    <x v="3337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0"/>
    <x v="3338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1"/>
    <x v="3339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32"/>
    <x v="3340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33"/>
    <x v="3341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34"/>
    <x v="3342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35"/>
    <x v="3343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36"/>
    <x v="3344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37"/>
    <x v="3345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38"/>
    <x v="334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39"/>
    <x v="3347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0"/>
    <x v="3348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1"/>
    <x v="3349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42"/>
    <x v="335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43"/>
    <x v="3351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44"/>
    <x v="3352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45"/>
    <x v="3353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46"/>
    <x v="3354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47"/>
    <x v="3355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48"/>
    <x v="335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49"/>
    <x v="3357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0"/>
    <x v="3358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1"/>
    <x v="3359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52"/>
    <x v="336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53"/>
    <x v="3361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54"/>
    <x v="3362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55"/>
    <x v="3363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266"/>
    <x v="3364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56"/>
    <x v="3365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57"/>
    <x v="336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58"/>
    <x v="3367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59"/>
    <x v="3368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0"/>
    <x v="3369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61"/>
    <x v="337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62"/>
    <x v="3371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2835"/>
    <x v="3372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63"/>
    <x v="3373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64"/>
    <x v="3374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65"/>
    <x v="3375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66"/>
    <x v="337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67"/>
    <x v="3377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68"/>
    <x v="3378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69"/>
    <x v="337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70"/>
    <x v="338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71"/>
    <x v="3381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72"/>
    <x v="338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73"/>
    <x v="3383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74"/>
    <x v="338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75"/>
    <x v="3385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76"/>
    <x v="338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77"/>
    <x v="3387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78"/>
    <x v="3388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79"/>
    <x v="338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80"/>
    <x v="3390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81"/>
    <x v="3391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82"/>
    <x v="3392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83"/>
    <x v="3393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84"/>
    <x v="3394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85"/>
    <x v="3395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2806"/>
    <x v="339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86"/>
    <x v="3397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87"/>
    <x v="3398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88"/>
    <x v="3399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389"/>
    <x v="340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390"/>
    <x v="3401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391"/>
    <x v="3402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392"/>
    <x v="3403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393"/>
    <x v="3404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394"/>
    <x v="3405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395"/>
    <x v="340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396"/>
    <x v="3407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397"/>
    <x v="3408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398"/>
    <x v="3409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399"/>
    <x v="341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00"/>
    <x v="3411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01"/>
    <x v="341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02"/>
    <x v="3413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03"/>
    <x v="3414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04"/>
    <x v="3415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05"/>
    <x v="341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06"/>
    <x v="3417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07"/>
    <x v="3418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08"/>
    <x v="3419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09"/>
    <x v="342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10"/>
    <x v="3421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2232"/>
    <x v="3422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11"/>
    <x v="3423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12"/>
    <x v="3424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13"/>
    <x v="3425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14"/>
    <x v="342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15"/>
    <x v="3427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16"/>
    <x v="3428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17"/>
    <x v="3429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18"/>
    <x v="343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19"/>
    <x v="3431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20"/>
    <x v="3432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21"/>
    <x v="3433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22"/>
    <x v="3434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23"/>
    <x v="3435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24"/>
    <x v="343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25"/>
    <x v="3437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26"/>
    <x v="3438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27"/>
    <x v="3439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28"/>
    <x v="344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29"/>
    <x v="3441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30"/>
    <x v="344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31"/>
    <x v="344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32"/>
    <x v="3444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33"/>
    <x v="3445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34"/>
    <x v="344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35"/>
    <x v="3447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36"/>
    <x v="3448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37"/>
    <x v="3449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38"/>
    <x v="3450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39"/>
    <x v="3451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40"/>
    <x v="3452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41"/>
    <x v="3453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42"/>
    <x v="3454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43"/>
    <x v="3455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44"/>
    <x v="345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45"/>
    <x v="3457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46"/>
    <x v="3458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47"/>
    <x v="3459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48"/>
    <x v="346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49"/>
    <x v="3461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50"/>
    <x v="3462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51"/>
    <x v="3463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52"/>
    <x v="3464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53"/>
    <x v="3465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54"/>
    <x v="346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55"/>
    <x v="3467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56"/>
    <x v="3468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57"/>
    <x v="3469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58"/>
    <x v="347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59"/>
    <x v="3471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60"/>
    <x v="3472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61"/>
    <x v="3473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62"/>
    <x v="3474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63"/>
    <x v="3475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64"/>
    <x v="347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65"/>
    <x v="3477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66"/>
    <x v="3478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67"/>
    <x v="3479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68"/>
    <x v="348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69"/>
    <x v="3481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70"/>
    <x v="3482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71"/>
    <x v="348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72"/>
    <x v="3484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73"/>
    <x v="3485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74"/>
    <x v="348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75"/>
    <x v="3487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76"/>
    <x v="3488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77"/>
    <x v="3489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78"/>
    <x v="349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79"/>
    <x v="3491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80"/>
    <x v="3492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81"/>
    <x v="3493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82"/>
    <x v="3494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83"/>
    <x v="3495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84"/>
    <x v="349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85"/>
    <x v="3497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86"/>
    <x v="3498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87"/>
    <x v="3499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488"/>
    <x v="35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489"/>
    <x v="3501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490"/>
    <x v="3502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491"/>
    <x v="3503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492"/>
    <x v="3504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493"/>
    <x v="350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494"/>
    <x v="350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495"/>
    <x v="350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496"/>
    <x v="3508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497"/>
    <x v="3509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498"/>
    <x v="3510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499"/>
    <x v="3511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00"/>
    <x v="35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01"/>
    <x v="351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02"/>
    <x v="3514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03"/>
    <x v="3515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04"/>
    <x v="351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05"/>
    <x v="3517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06"/>
    <x v="3518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07"/>
    <x v="3519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08"/>
    <x v="352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09"/>
    <x v="3521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10"/>
    <x v="3522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11"/>
    <x v="3523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12"/>
    <x v="3524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453"/>
    <x v="3525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13"/>
    <x v="352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14"/>
    <x v="3527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15"/>
    <x v="352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16"/>
    <x v="3529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17"/>
    <x v="353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18"/>
    <x v="3531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19"/>
    <x v="3532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20"/>
    <x v="3533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21"/>
    <x v="3534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1804"/>
    <x v="3535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22"/>
    <x v="353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23"/>
    <x v="3537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24"/>
    <x v="3538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25"/>
    <x v="3539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26"/>
    <x v="354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27"/>
    <x v="3541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28"/>
    <x v="35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29"/>
    <x v="3543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30"/>
    <x v="3544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31"/>
    <x v="3545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32"/>
    <x v="354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33"/>
    <x v="3547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34"/>
    <x v="3548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35"/>
    <x v="3549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36"/>
    <x v="3550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37"/>
    <x v="3551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38"/>
    <x v="3552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39"/>
    <x v="3553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40"/>
    <x v="3554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41"/>
    <x v="3555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42"/>
    <x v="355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43"/>
    <x v="3557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44"/>
    <x v="3558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45"/>
    <x v="3559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46"/>
    <x v="356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47"/>
    <x v="3561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48"/>
    <x v="356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49"/>
    <x v="3563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50"/>
    <x v="3564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51"/>
    <x v="3565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52"/>
    <x v="356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53"/>
    <x v="3567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54"/>
    <x v="3568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55"/>
    <x v="3569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56"/>
    <x v="357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57"/>
    <x v="3571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58"/>
    <x v="357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59"/>
    <x v="357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60"/>
    <x v="3574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61"/>
    <x v="3575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62"/>
    <x v="357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63"/>
    <x v="3577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64"/>
    <x v="3578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65"/>
    <x v="3579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66"/>
    <x v="358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67"/>
    <x v="3581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68"/>
    <x v="358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69"/>
    <x v="3583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70"/>
    <x v="358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71"/>
    <x v="3585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72"/>
    <x v="358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73"/>
    <x v="3587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74"/>
    <x v="3588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75"/>
    <x v="3589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76"/>
    <x v="359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77"/>
    <x v="3591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78"/>
    <x v="3592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79"/>
    <x v="3593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80"/>
    <x v="3594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81"/>
    <x v="3595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82"/>
    <x v="359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83"/>
    <x v="3597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84"/>
    <x v="3598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85"/>
    <x v="3599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586"/>
    <x v="3600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587"/>
    <x v="3601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588"/>
    <x v="360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589"/>
    <x v="3603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590"/>
    <x v="3604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591"/>
    <x v="3605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592"/>
    <x v="360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593"/>
    <x v="3607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594"/>
    <x v="3608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595"/>
    <x v="3609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596"/>
    <x v="361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597"/>
    <x v="361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598"/>
    <x v="3612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599"/>
    <x v="3613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00"/>
    <x v="3614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01"/>
    <x v="3615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02"/>
    <x v="361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03"/>
    <x v="3617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04"/>
    <x v="3618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05"/>
    <x v="3619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06"/>
    <x v="362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07"/>
    <x v="3621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08"/>
    <x v="3622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09"/>
    <x v="362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10"/>
    <x v="3624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11"/>
    <x v="3625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12"/>
    <x v="362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13"/>
    <x v="3627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14"/>
    <x v="3628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15"/>
    <x v="3629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16"/>
    <x v="363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17"/>
    <x v="3631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18"/>
    <x v="3632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19"/>
    <x v="3633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20"/>
    <x v="3634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21"/>
    <x v="3635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22"/>
    <x v="3636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23"/>
    <x v="3637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24"/>
    <x v="3638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25"/>
    <x v="3639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26"/>
    <x v="36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27"/>
    <x v="3641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28"/>
    <x v="3642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29"/>
    <x v="3643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30"/>
    <x v="3644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31"/>
    <x v="3645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32"/>
    <x v="3646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33"/>
    <x v="36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34"/>
    <x v="3648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35"/>
    <x v="3649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36"/>
    <x v="365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37"/>
    <x v="3651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38"/>
    <x v="3652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39"/>
    <x v="3653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40"/>
    <x v="3654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41"/>
    <x v="3655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42"/>
    <x v="365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43"/>
    <x v="3657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44"/>
    <x v="3658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45"/>
    <x v="3659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46"/>
    <x v="366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47"/>
    <x v="3661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48"/>
    <x v="3662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49"/>
    <x v="3663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50"/>
    <x v="3664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51"/>
    <x v="3665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52"/>
    <x v="366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53"/>
    <x v="3667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54"/>
    <x v="3668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55"/>
    <x v="3669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56"/>
    <x v="367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57"/>
    <x v="3671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58"/>
    <x v="3672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59"/>
    <x v="367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60"/>
    <x v="3674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61"/>
    <x v="3675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62"/>
    <x v="367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63"/>
    <x v="3677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64"/>
    <x v="367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65"/>
    <x v="3679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66"/>
    <x v="368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67"/>
    <x v="3681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68"/>
    <x v="3682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69"/>
    <x v="3683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70"/>
    <x v="3684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71"/>
    <x v="3685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72"/>
    <x v="368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73"/>
    <x v="3687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74"/>
    <x v="3688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75"/>
    <x v="3689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76"/>
    <x v="3690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77"/>
    <x v="3691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78"/>
    <x v="3692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79"/>
    <x v="3693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80"/>
    <x v="3694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81"/>
    <x v="3695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82"/>
    <x v="369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83"/>
    <x v="3697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84"/>
    <x v="3698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85"/>
    <x v="3699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686"/>
    <x v="37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687"/>
    <x v="3701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688"/>
    <x v="370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689"/>
    <x v="3703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690"/>
    <x v="370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691"/>
    <x v="3705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692"/>
    <x v="370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693"/>
    <x v="3707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694"/>
    <x v="3708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695"/>
    <x v="3709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696"/>
    <x v="3710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174"/>
    <x v="3711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697"/>
    <x v="3712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698"/>
    <x v="3713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699"/>
    <x v="3714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00"/>
    <x v="3715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01"/>
    <x v="371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02"/>
    <x v="3717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03"/>
    <x v="3718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04"/>
    <x v="3719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05"/>
    <x v="372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06"/>
    <x v="3721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07"/>
    <x v="3722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08"/>
    <x v="372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09"/>
    <x v="3724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10"/>
    <x v="3725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11"/>
    <x v="372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12"/>
    <x v="3727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13"/>
    <x v="3728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14"/>
    <x v="3729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15"/>
    <x v="3730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16"/>
    <x v="3731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17"/>
    <x v="3732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18"/>
    <x v="3733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19"/>
    <x v="3734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20"/>
    <x v="3735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21"/>
    <x v="373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22"/>
    <x v="3737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23"/>
    <x v="3738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24"/>
    <x v="3739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25"/>
    <x v="3740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26"/>
    <x v="3741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27"/>
    <x v="3742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28"/>
    <x v="3743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29"/>
    <x v="3744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30"/>
    <x v="3745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31"/>
    <x v="374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32"/>
    <x v="3747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33"/>
    <x v="3748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34"/>
    <x v="3749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35"/>
    <x v="375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36"/>
    <x v="3751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37"/>
    <x v="3752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38"/>
    <x v="3753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39"/>
    <x v="3754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40"/>
    <x v="3755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41"/>
    <x v="3756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42"/>
    <x v="3757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43"/>
    <x v="3758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44"/>
    <x v="3759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45"/>
    <x v="376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46"/>
    <x v="3761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47"/>
    <x v="3762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48"/>
    <x v="3763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49"/>
    <x v="3764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50"/>
    <x v="3765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51"/>
    <x v="3766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566"/>
    <x v="3767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52"/>
    <x v="3768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53"/>
    <x v="376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54"/>
    <x v="377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55"/>
    <x v="3771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56"/>
    <x v="3772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57"/>
    <x v="3773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58"/>
    <x v="3774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59"/>
    <x v="3775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60"/>
    <x v="3776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61"/>
    <x v="3777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62"/>
    <x v="3778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63"/>
    <x v="3779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64"/>
    <x v="378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65"/>
    <x v="3781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66"/>
    <x v="378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67"/>
    <x v="3783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68"/>
    <x v="3784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69"/>
    <x v="3785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70"/>
    <x v="3786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514"/>
    <x v="3787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71"/>
    <x v="3788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72"/>
    <x v="3789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73"/>
    <x v="379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74"/>
    <x v="3791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75"/>
    <x v="379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76"/>
    <x v="379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77"/>
    <x v="379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78"/>
    <x v="3795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79"/>
    <x v="379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80"/>
    <x v="3797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81"/>
    <x v="379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82"/>
    <x v="3799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783"/>
    <x v="38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784"/>
    <x v="3801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785"/>
    <x v="3802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786"/>
    <x v="3803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787"/>
    <x v="3804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788"/>
    <x v="3805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789"/>
    <x v="3806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790"/>
    <x v="3807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791"/>
    <x v="3808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792"/>
    <x v="3809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793"/>
    <x v="3810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794"/>
    <x v="3811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2551"/>
    <x v="3812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795"/>
    <x v="3813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532"/>
    <x v="3814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796"/>
    <x v="3815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797"/>
    <x v="381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798"/>
    <x v="3817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799"/>
    <x v="3818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00"/>
    <x v="3819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01"/>
    <x v="382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02"/>
    <x v="3821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03"/>
    <x v="3822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04"/>
    <x v="3823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05"/>
    <x v="3824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06"/>
    <x v="3825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07"/>
    <x v="382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08"/>
    <x v="3827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09"/>
    <x v="3828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10"/>
    <x v="3829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11"/>
    <x v="383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12"/>
    <x v="3831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13"/>
    <x v="383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14"/>
    <x v="383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15"/>
    <x v="3834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16"/>
    <x v="3835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17"/>
    <x v="383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18"/>
    <x v="3837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19"/>
    <x v="3838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20"/>
    <x v="3839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21"/>
    <x v="384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22"/>
    <x v="3841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23"/>
    <x v="384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24"/>
    <x v="384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25"/>
    <x v="3844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26"/>
    <x v="3845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27"/>
    <x v="384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28"/>
    <x v="3847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29"/>
    <x v="3848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30"/>
    <x v="3849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31"/>
    <x v="3850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32"/>
    <x v="3851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33"/>
    <x v="3852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34"/>
    <x v="3853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35"/>
    <x v="3854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36"/>
    <x v="3855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37"/>
    <x v="385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38"/>
    <x v="3857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39"/>
    <x v="3858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40"/>
    <x v="3859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41"/>
    <x v="386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42"/>
    <x v="3861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43"/>
    <x v="3862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44"/>
    <x v="3863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45"/>
    <x v="386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46"/>
    <x v="3865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47"/>
    <x v="386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48"/>
    <x v="3867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49"/>
    <x v="3868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50"/>
    <x v="3869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51"/>
    <x v="387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52"/>
    <x v="3871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53"/>
    <x v="3872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54"/>
    <x v="3873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55"/>
    <x v="3874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56"/>
    <x v="3875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57"/>
    <x v="3876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58"/>
    <x v="3877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59"/>
    <x v="3878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60"/>
    <x v="3879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792"/>
    <x v="388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61"/>
    <x v="388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62"/>
    <x v="388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63"/>
    <x v="388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64"/>
    <x v="3884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65"/>
    <x v="3885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66"/>
    <x v="3886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67"/>
    <x v="388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68"/>
    <x v="388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69"/>
    <x v="3889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70"/>
    <x v="3890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71"/>
    <x v="3891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72"/>
    <x v="3892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73"/>
    <x v="389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74"/>
    <x v="3894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75"/>
    <x v="3895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76"/>
    <x v="389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77"/>
    <x v="3897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78"/>
    <x v="3898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79"/>
    <x v="3899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880"/>
    <x v="390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881"/>
    <x v="3901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882"/>
    <x v="39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883"/>
    <x v="3903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884"/>
    <x v="3904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885"/>
    <x v="3905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886"/>
    <x v="390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887"/>
    <x v="3907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888"/>
    <x v="3908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889"/>
    <x v="3909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890"/>
    <x v="3910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891"/>
    <x v="3911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892"/>
    <x v="3912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893"/>
    <x v="3913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894"/>
    <x v="3914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895"/>
    <x v="3915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896"/>
    <x v="391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897"/>
    <x v="3917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898"/>
    <x v="3918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899"/>
    <x v="391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00"/>
    <x v="392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01"/>
    <x v="392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02"/>
    <x v="3922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03"/>
    <x v="3923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04"/>
    <x v="3924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05"/>
    <x v="3925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06"/>
    <x v="392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07"/>
    <x v="3927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08"/>
    <x v="3928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09"/>
    <x v="3929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10"/>
    <x v="393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11"/>
    <x v="393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12"/>
    <x v="393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13"/>
    <x v="3933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14"/>
    <x v="393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15"/>
    <x v="3935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16"/>
    <x v="393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17"/>
    <x v="3937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18"/>
    <x v="3938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19"/>
    <x v="3939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20"/>
    <x v="394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21"/>
    <x v="3941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22"/>
    <x v="3942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23"/>
    <x v="3943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24"/>
    <x v="394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25"/>
    <x v="3945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26"/>
    <x v="394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27"/>
    <x v="3947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28"/>
    <x v="3948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29"/>
    <x v="3949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30"/>
    <x v="395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31"/>
    <x v="3951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32"/>
    <x v="3952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33"/>
    <x v="3953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34"/>
    <x v="395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35"/>
    <x v="3955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36"/>
    <x v="395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37"/>
    <x v="3957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38"/>
    <x v="3958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39"/>
    <x v="3959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40"/>
    <x v="396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41"/>
    <x v="3961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42"/>
    <x v="396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43"/>
    <x v="3963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44"/>
    <x v="396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45"/>
    <x v="3965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46"/>
    <x v="396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47"/>
    <x v="396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48"/>
    <x v="3968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49"/>
    <x v="3969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50"/>
    <x v="397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51"/>
    <x v="3971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52"/>
    <x v="3972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53"/>
    <x v="3973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54"/>
    <x v="3974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55"/>
    <x v="397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56"/>
    <x v="397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57"/>
    <x v="3977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58"/>
    <x v="3978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59"/>
    <x v="3979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60"/>
    <x v="3980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61"/>
    <x v="3981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62"/>
    <x v="3982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63"/>
    <x v="3983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64"/>
    <x v="398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65"/>
    <x v="3985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66"/>
    <x v="398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67"/>
    <x v="3987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68"/>
    <x v="3988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69"/>
    <x v="398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70"/>
    <x v="3990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71"/>
    <x v="3991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72"/>
    <x v="3992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73"/>
    <x v="3993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74"/>
    <x v="399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75"/>
    <x v="3995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76"/>
    <x v="399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77"/>
    <x v="3997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78"/>
    <x v="3998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79"/>
    <x v="399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3980"/>
    <x v="400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1748"/>
    <x v="4001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3981"/>
    <x v="4002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3982"/>
    <x v="4003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3983"/>
    <x v="4004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3984"/>
    <x v="40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3985"/>
    <x v="400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3986"/>
    <x v="4007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3987"/>
    <x v="4008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3988"/>
    <x v="4009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3989"/>
    <x v="4010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3990"/>
    <x v="4011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3991"/>
    <x v="4012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3992"/>
    <x v="401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3993"/>
    <x v="4014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3994"/>
    <x v="4015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3995"/>
    <x v="401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3996"/>
    <x v="4017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3997"/>
    <x v="401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3998"/>
    <x v="4019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3999"/>
    <x v="4020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00"/>
    <x v="4021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01"/>
    <x v="4022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02"/>
    <x v="40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03"/>
    <x v="4024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04"/>
    <x v="4025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05"/>
    <x v="402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06"/>
    <x v="4027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07"/>
    <x v="4028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08"/>
    <x v="4029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09"/>
    <x v="403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10"/>
    <x v="4031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11"/>
    <x v="4032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12"/>
    <x v="4033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13"/>
    <x v="4034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14"/>
    <x v="4035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15"/>
    <x v="403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16"/>
    <x v="4037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17"/>
    <x v="4038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18"/>
    <x v="4039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19"/>
    <x v="404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20"/>
    <x v="4041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21"/>
    <x v="4042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22"/>
    <x v="404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23"/>
    <x v="4044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24"/>
    <x v="4045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25"/>
    <x v="404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26"/>
    <x v="4047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27"/>
    <x v="4048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28"/>
    <x v="4049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29"/>
    <x v="4050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30"/>
    <x v="4051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31"/>
    <x v="4052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32"/>
    <x v="405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33"/>
    <x v="4054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34"/>
    <x v="4055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35"/>
    <x v="405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36"/>
    <x v="4057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3268"/>
    <x v="4058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37"/>
    <x v="4059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38"/>
    <x v="406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39"/>
    <x v="4061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40"/>
    <x v="406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41"/>
    <x v="406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42"/>
    <x v="4064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43"/>
    <x v="4065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44"/>
    <x v="406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45"/>
    <x v="4067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46"/>
    <x v="4068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47"/>
    <x v="4069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48"/>
    <x v="407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49"/>
    <x v="407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50"/>
    <x v="4072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51"/>
    <x v="4073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52"/>
    <x v="4074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53"/>
    <x v="4075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54"/>
    <x v="407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55"/>
    <x v="4077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56"/>
    <x v="4078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57"/>
    <x v="4079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58"/>
    <x v="408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59"/>
    <x v="4081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60"/>
    <x v="4082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61"/>
    <x v="4083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62"/>
    <x v="4084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63"/>
    <x v="4085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64"/>
    <x v="408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65"/>
    <x v="4087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66"/>
    <x v="4088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67"/>
    <x v="4089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68"/>
    <x v="409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69"/>
    <x v="409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70"/>
    <x v="4092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71"/>
    <x v="409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72"/>
    <x v="4094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73"/>
    <x v="4095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74"/>
    <x v="409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75"/>
    <x v="4097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76"/>
    <x v="4098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77"/>
    <x v="4099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078"/>
    <x v="410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079"/>
    <x v="4101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080"/>
    <x v="4102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081"/>
    <x v="4103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082"/>
    <x v="410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083"/>
    <x v="4105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084"/>
    <x v="410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085"/>
    <x v="4107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086"/>
    <x v="4108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087"/>
    <x v="4109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088"/>
    <x v="4110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089"/>
    <x v="4111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090"/>
    <x v="411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5" firstHeaderRow="1" firstDataRow="2" firstDataCol="1" rowPageCount="1" colPageCount="1"/>
  <pivotFields count="24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 sumSubtotal="1">
      <items count="5">
        <item x="0"/>
        <item x="3"/>
        <item x="2"/>
        <item x="1"/>
        <item t="sum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5AB45-C459-384B-A60D-E2A432BD4CA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4:D43" firstHeaderRow="1" firstDataRow="2" firstDataCol="1" rowPageCount="1" colPageCount="1"/>
  <pivotFields count="24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 sumSubtotal="1">
      <items count="5">
        <item h="1" x="0"/>
        <item h="1" x="3"/>
        <item x="2"/>
        <item x="1"/>
        <item t="sum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38">
    <i>
      <x v="8"/>
    </i>
    <i r="1">
      <x v="18"/>
    </i>
    <i r="1">
      <x v="24"/>
    </i>
    <i r="1">
      <x v="33"/>
    </i>
    <i>
      <x v="7"/>
    </i>
    <i r="1">
      <x v="11"/>
    </i>
    <i r="1">
      <x v="15"/>
    </i>
    <i r="1">
      <x v="32"/>
    </i>
    <i r="1">
      <x v="38"/>
    </i>
    <i r="1">
      <x v="39"/>
    </i>
    <i>
      <x/>
    </i>
    <i r="1">
      <x/>
    </i>
    <i r="1">
      <x v="6"/>
    </i>
    <i r="1">
      <x v="29"/>
    </i>
    <i>
      <x v="1"/>
    </i>
    <i r="1">
      <x v="10"/>
    </i>
    <i r="1">
      <x v="27"/>
    </i>
    <i>
      <x v="6"/>
    </i>
    <i r="1">
      <x v="1"/>
    </i>
    <i r="1">
      <x v="3"/>
    </i>
    <i r="1">
      <x v="9"/>
    </i>
    <i r="1">
      <x v="36"/>
    </i>
    <i>
      <x v="2"/>
    </i>
    <i r="1">
      <x v="17"/>
    </i>
    <i r="1">
      <x v="37"/>
    </i>
    <i>
      <x v="4"/>
    </i>
    <i r="1">
      <x v="8"/>
    </i>
    <i r="1">
      <x v="13"/>
    </i>
    <i r="1">
      <x v="14"/>
    </i>
    <i r="1">
      <x v="40"/>
    </i>
    <i>
      <x v="5"/>
    </i>
    <i r="1">
      <x v="19"/>
    </i>
    <i r="1">
      <x v="21"/>
    </i>
    <i r="1">
      <x v="22"/>
    </i>
    <i r="1">
      <x v="23"/>
    </i>
    <i>
      <x v="3"/>
    </i>
    <i r="1">
      <x v="2"/>
    </i>
    <i t="grand">
      <x/>
    </i>
  </rowItems>
  <colFields count="1">
    <field x="5"/>
  </colFields>
  <colItems count="3"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3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4115" totalsRowShown="0">
  <autoFilter ref="A1:T4115" xr:uid="{00000000-0009-0000-0100-000001000000}"/>
  <tableColumns count="20">
    <tableColumn id="1" xr3:uid="{00000000-0010-0000-0000-000001000000}" name="id"/>
    <tableColumn id="2" xr3:uid="{00000000-0010-0000-0000-000002000000}" name="name"/>
    <tableColumn id="3" xr3:uid="{00000000-0010-0000-0000-000003000000}" name="blurb"/>
    <tableColumn id="4" xr3:uid="{00000000-0010-0000-0000-000004000000}" name="goal"/>
    <tableColumn id="5" xr3:uid="{00000000-0010-0000-0000-000005000000}" name="pledged"/>
    <tableColumn id="6" xr3:uid="{00000000-0010-0000-0000-000006000000}" name="state"/>
    <tableColumn id="7" xr3:uid="{00000000-0010-0000-0000-000007000000}" name="country"/>
    <tableColumn id="8" xr3:uid="{00000000-0010-0000-0000-000008000000}" name="currency"/>
    <tableColumn id="9" xr3:uid="{00000000-0010-0000-0000-000009000000}" name="deadline"/>
    <tableColumn id="10" xr3:uid="{00000000-0010-0000-0000-00000A000000}" name="launched_at"/>
    <tableColumn id="11" xr3:uid="{00000000-0010-0000-0000-00000B000000}" name="staff_pick"/>
    <tableColumn id="12" xr3:uid="{00000000-0010-0000-0000-00000C000000}" name="backers_count"/>
    <tableColumn id="13" xr3:uid="{00000000-0010-0000-0000-00000D000000}" name="spotlight"/>
    <tableColumn id="14" xr3:uid="{00000000-0010-0000-0000-00000E000000}" name="Category and Sub-Category"/>
    <tableColumn id="15" xr3:uid="{00000000-0010-0000-0000-00000F000000}" name="PctgFunded" dataDxfId="10" dataCellStyle="Percent">
      <calculatedColumnFormula>Data!$E2/Data!$D2</calculatedColumnFormula>
    </tableColumn>
    <tableColumn id="16" xr3:uid="{00000000-0010-0000-0000-000010000000}" name="AverageDonation" dataDxfId="9" dataCellStyle="Comma">
      <calculatedColumnFormula>IFERROR(Data!$E2/Data!$L2,0)</calculatedColumnFormula>
    </tableColumn>
    <tableColumn id="17" xr3:uid="{00000000-0010-0000-0000-000011000000}" name="ParentCategory">
      <calculatedColumnFormula>LEFT(N2,SEARCH("/",N2,1)-1)</calculatedColumnFormula>
    </tableColumn>
    <tableColumn id="18" xr3:uid="{00000000-0010-0000-0000-000012000000}" name="SubCategory">
      <calculatedColumnFormula>RIGHT(N2,LEN(N2)-SEARCH("/",N2,1))</calculatedColumnFormula>
    </tableColumn>
    <tableColumn id="19" xr3:uid="{00000000-0010-0000-0000-000013000000}" name="DeadLineDate" dataDxfId="8">
      <calculatedColumnFormula>(((I2/60)/60)/24)+DATE(1970,1,1)+(-6/24)</calculatedColumnFormula>
    </tableColumn>
    <tableColumn id="20" xr3:uid="{00000000-0010-0000-0000-000014000000}" name="LaunchedDate" dataDxfId="7">
      <calculatedColumnFormula>(((J2/60)/60)/24)+DATE(1970,1,1)+(-6/24)</calculatedColumnFormula>
    </tableColumn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93AA2A-90B2-7C4B-B16D-0D0990477F84}" name="Table2" displayName="Table2" ref="A1:H13" totalsRowShown="0" headerRowDxfId="6" dataDxfId="4" headerRowBorderDxfId="5" tableBorderDxfId="3" headerRowCellStyle="Percent" dataCellStyle="Percent">
  <autoFilter ref="A1:H13" xr:uid="{F5496C01-5DB7-8947-AF13-16B3257F147F}"/>
  <tableColumns count="8">
    <tableColumn id="1" xr3:uid="{D35BB4A8-D884-724D-92D7-488F09155164}" name="Goal"/>
    <tableColumn id="2" xr3:uid="{0869EC51-BA21-374C-94F5-C1EAFF944F17}" name=" Number Successful"/>
    <tableColumn id="3" xr3:uid="{C96EC7FF-7266-7D45-8B62-E61A019E0FEE}" name=" Number Failed"/>
    <tableColumn id="4" xr3:uid="{E92B97CC-6764-504E-87BB-0C9C8D8FD3A2}" name=" Number Canceled"/>
    <tableColumn id="5" xr3:uid="{6B157D86-8ABC-9443-AC37-8D7AA75F5F24}" name=" Total Projects">
      <calculatedColumnFormula>SUM(B2:D2)</calculatedColumnFormula>
    </tableColumn>
    <tableColumn id="6" xr3:uid="{53D6A651-8946-BC49-813D-24504C638C2D}" name=" Percentage Successful" dataDxfId="2" dataCellStyle="Percent">
      <calculatedColumnFormula>B2/$E2</calculatedColumnFormula>
    </tableColumn>
    <tableColumn id="7" xr3:uid="{0939D293-218A-FB45-A440-88363C01916E}" name=" Percentage Failed" dataDxfId="1" dataCellStyle="Percent">
      <calculatedColumnFormula>C2/$E2</calculatedColumnFormula>
    </tableColumn>
    <tableColumn id="8" xr3:uid="{4C6EB6FE-6107-5A47-930C-9901B7745C73}" name=" Percentage Canceled" dataDxfId="0" dataCellStyle="Percent">
      <calculatedColumnFormula>D2/$E2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Berli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erlin">
      <a:maj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erli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0000"/>
                <a:lumMod val="11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6000"/>
                <a:shade val="100000"/>
                <a:hueMod val="270000"/>
                <a:satMod val="200000"/>
                <a:lumMod val="128000"/>
              </a:schemeClr>
            </a:gs>
            <a:gs pos="50000">
              <a:schemeClr val="phClr">
                <a:shade val="100000"/>
                <a:hueMod val="100000"/>
                <a:satMod val="110000"/>
                <a:lumMod val="130000"/>
              </a:schemeClr>
            </a:gs>
            <a:gs pos="100000">
              <a:schemeClr val="phClr">
                <a:shade val="78000"/>
                <a:hueMod val="44000"/>
                <a:satMod val="200000"/>
                <a:lumMod val="69000"/>
              </a:schemeClr>
            </a:gs>
          </a:gsLst>
          <a:lin ang="252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erlin" id="{7B5DBA9E-B069-418E-9360-A61BDD0615A4}" vid="{C0CBE056-4EF4-4D92-969E-947779DA7AA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31EED-C270-354A-9D64-4DD1F961A810}">
  <dimension ref="E6:N6"/>
  <sheetViews>
    <sheetView workbookViewId="0">
      <selection activeCell="N13" sqref="N13"/>
    </sheetView>
  </sheetViews>
  <sheetFormatPr baseColWidth="10" defaultRowHeight="16"/>
  <cols>
    <col min="4" max="4" width="10.83203125" customWidth="1"/>
  </cols>
  <sheetData>
    <row r="6" spans="5:14" ht="45">
      <c r="E6" s="12" t="s">
        <v>8399</v>
      </c>
      <c r="F6" s="12"/>
      <c r="G6" s="12"/>
      <c r="H6" s="12"/>
      <c r="I6" s="12"/>
      <c r="J6" s="12"/>
      <c r="K6" s="12"/>
      <c r="L6" s="12"/>
      <c r="M6" s="12"/>
      <c r="N6" s="12"/>
    </row>
  </sheetData>
  <mergeCells count="1">
    <mergeCell ref="E6:N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15"/>
  <sheetViews>
    <sheetView zoomScale="125" workbookViewId="0">
      <selection activeCell="Q2" sqref="Q2"/>
    </sheetView>
  </sheetViews>
  <sheetFormatPr baseColWidth="10" defaultColWidth="11" defaultRowHeight="16"/>
  <cols>
    <col min="2" max="2" width="28.6640625" customWidth="1"/>
    <col min="15" max="15" width="12.5" style="8" bestFit="1" customWidth="1"/>
    <col min="16" max="16" width="11" style="2"/>
    <col min="19" max="20" width="11" style="3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8" t="s">
        <v>14</v>
      </c>
      <c r="P1" s="2" t="s">
        <v>15</v>
      </c>
      <c r="Q1" t="s">
        <v>16</v>
      </c>
      <c r="R1" t="s">
        <v>17</v>
      </c>
      <c r="S1" s="3" t="s">
        <v>18</v>
      </c>
      <c r="T1" s="3" t="s">
        <v>19</v>
      </c>
    </row>
    <row r="2" spans="1:20">
      <c r="A2">
        <v>0</v>
      </c>
      <c r="B2" t="s">
        <v>20</v>
      </c>
      <c r="C2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8">
        <f>Data!$E2/Data!$D2</f>
        <v>1.3685882352941177</v>
      </c>
      <c r="P2" s="2">
        <f>IFERROR(Data!$E2/Data!$L2,0)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3">
        <f>(((I2/60)/60)/24)+DATE(1970,1,1)+(-6/24)</f>
        <v>42207.875</v>
      </c>
      <c r="T2" s="3">
        <f>(((J2/60)/60)/24)+DATE(1970,1,1)+(-6/24)</f>
        <v>42176.757071759261</v>
      </c>
    </row>
    <row r="3" spans="1:20">
      <c r="A3">
        <v>1</v>
      </c>
      <c r="B3" t="s">
        <v>26</v>
      </c>
      <c r="C3" t="s">
        <v>27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8">
        <f>Data!$E3/Data!$D3</f>
        <v>1.4260827250608272</v>
      </c>
      <c r="P3" s="2">
        <f>IFERROR(Data!$E3/Data!$L3,0)</f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RIGHT(N3,LEN(N3)-SEARCH("/",N3,1))</f>
        <v>television</v>
      </c>
      <c r="S3" s="3">
        <f t="shared" ref="S3:S66" si="2">(((I3/60)/60)/24)+DATE(1970,1,1)+(-6/24)</f>
        <v>42796.350497685184</v>
      </c>
      <c r="T3" s="3">
        <f t="shared" ref="T3:T66" si="3">(((J3/60)/60)/24)+DATE(1970,1,1)+(-6/24)</f>
        <v>42766.350497685184</v>
      </c>
    </row>
    <row r="4" spans="1:20">
      <c r="A4">
        <v>2</v>
      </c>
      <c r="B4" t="s">
        <v>28</v>
      </c>
      <c r="C4" t="s">
        <v>29</v>
      </c>
      <c r="D4">
        <v>500</v>
      </c>
      <c r="E4">
        <v>525</v>
      </c>
      <c r="F4" t="s">
        <v>22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8">
        <f>Data!$E4/Data!$D4</f>
        <v>1.05</v>
      </c>
      <c r="P4" s="2">
        <f>IFERROR(Data!$E4/Data!$L4,0)</f>
        <v>15</v>
      </c>
      <c r="Q4" t="str">
        <f t="shared" si="0"/>
        <v>film &amp; video</v>
      </c>
      <c r="R4" t="str">
        <f t="shared" si="1"/>
        <v>television</v>
      </c>
      <c r="S4" s="3">
        <f t="shared" si="2"/>
        <v>42415.452349537038</v>
      </c>
      <c r="T4" s="3">
        <f t="shared" si="3"/>
        <v>42405.452349537038</v>
      </c>
    </row>
    <row r="5" spans="1:20">
      <c r="A5">
        <v>3</v>
      </c>
      <c r="B5" t="s">
        <v>32</v>
      </c>
      <c r="C5" t="s">
        <v>33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8">
        <f>Data!$E5/Data!$D5</f>
        <v>1.0389999999999999</v>
      </c>
      <c r="P5" s="2">
        <f>IFERROR(Data!$E5/Data!$L5,0)</f>
        <v>69.266666666666666</v>
      </c>
      <c r="Q5" t="str">
        <f t="shared" si="0"/>
        <v>film &amp; video</v>
      </c>
      <c r="R5" t="str">
        <f t="shared" si="1"/>
        <v>television</v>
      </c>
      <c r="S5" s="3">
        <f t="shared" si="2"/>
        <v>41858.265127314815</v>
      </c>
      <c r="T5" s="3">
        <f t="shared" si="3"/>
        <v>41828.265127314815</v>
      </c>
    </row>
    <row r="6" spans="1:20">
      <c r="A6">
        <v>4</v>
      </c>
      <c r="B6" t="s">
        <v>34</v>
      </c>
      <c r="C6" t="s">
        <v>35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8">
        <f>Data!$E6/Data!$D6</f>
        <v>1.2299154545454545</v>
      </c>
      <c r="P6" s="2">
        <f>IFERROR(Data!$E6/Data!$L6,0)</f>
        <v>190.55028169014085</v>
      </c>
      <c r="Q6" t="str">
        <f t="shared" si="0"/>
        <v>film &amp; video</v>
      </c>
      <c r="R6" t="str">
        <f t="shared" si="1"/>
        <v>television</v>
      </c>
      <c r="S6" s="3">
        <f t="shared" si="2"/>
        <v>42357.584247685183</v>
      </c>
      <c r="T6" s="3">
        <f t="shared" si="3"/>
        <v>42327.584247685183</v>
      </c>
    </row>
    <row r="7" spans="1:20">
      <c r="A7">
        <v>5</v>
      </c>
      <c r="B7" t="s">
        <v>36</v>
      </c>
      <c r="C7" t="s">
        <v>37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8">
        <f>Data!$E7/Data!$D7</f>
        <v>1.0977744436109027</v>
      </c>
      <c r="P7" s="2">
        <f>IFERROR(Data!$E7/Data!$L7,0)</f>
        <v>93.40425531914893</v>
      </c>
      <c r="Q7" t="str">
        <f t="shared" si="0"/>
        <v>film &amp; video</v>
      </c>
      <c r="R7" t="str">
        <f t="shared" si="1"/>
        <v>television</v>
      </c>
      <c r="S7" s="3">
        <f t="shared" si="2"/>
        <v>42579.982638888891</v>
      </c>
      <c r="T7" s="3">
        <f t="shared" si="3"/>
        <v>42563.682951388888</v>
      </c>
    </row>
    <row r="8" spans="1:20">
      <c r="A8">
        <v>6</v>
      </c>
      <c r="B8" t="s">
        <v>38</v>
      </c>
      <c r="C8" t="s">
        <v>39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8">
        <f>Data!$E8/Data!$D8</f>
        <v>1.064875</v>
      </c>
      <c r="P8" s="2">
        <f>IFERROR(Data!$E8/Data!$L8,0)</f>
        <v>146.87931034482759</v>
      </c>
      <c r="Q8" t="str">
        <f t="shared" si="0"/>
        <v>film &amp; video</v>
      </c>
      <c r="R8" t="str">
        <f t="shared" si="1"/>
        <v>television</v>
      </c>
      <c r="S8" s="3">
        <f t="shared" si="2"/>
        <v>41803.822337962964</v>
      </c>
      <c r="T8" s="3">
        <f t="shared" si="3"/>
        <v>41793.822337962964</v>
      </c>
    </row>
    <row r="9" spans="1:20">
      <c r="A9">
        <v>7</v>
      </c>
      <c r="B9" t="s">
        <v>40</v>
      </c>
      <c r="C9" t="s">
        <v>41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8">
        <f>Data!$E9/Data!$D9</f>
        <v>1.0122222222222221</v>
      </c>
      <c r="P9" s="2">
        <f>IFERROR(Data!$E9/Data!$L9,0)</f>
        <v>159.82456140350877</v>
      </c>
      <c r="Q9" t="str">
        <f t="shared" si="0"/>
        <v>film &amp; video</v>
      </c>
      <c r="R9" t="str">
        <f t="shared" si="1"/>
        <v>television</v>
      </c>
      <c r="S9" s="3">
        <f t="shared" si="2"/>
        <v>42555.797071759262</v>
      </c>
      <c r="T9" s="3">
        <f t="shared" si="3"/>
        <v>42515.797071759262</v>
      </c>
    </row>
    <row r="10" spans="1:20">
      <c r="A10">
        <v>8</v>
      </c>
      <c r="B10" t="s">
        <v>42</v>
      </c>
      <c r="C10" t="s">
        <v>43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8">
        <f>Data!$E10/Data!$D10</f>
        <v>1.0004342857142856</v>
      </c>
      <c r="P10" s="2">
        <f>IFERROR(Data!$E10/Data!$L10,0)</f>
        <v>291.79333333333335</v>
      </c>
      <c r="Q10" t="str">
        <f t="shared" si="0"/>
        <v>film &amp; video</v>
      </c>
      <c r="R10" t="str">
        <f t="shared" si="1"/>
        <v>television</v>
      </c>
      <c r="S10" s="3">
        <f t="shared" si="2"/>
        <v>42475.625</v>
      </c>
      <c r="T10" s="3">
        <f t="shared" si="3"/>
        <v>42468.69458333333</v>
      </c>
    </row>
    <row r="11" spans="1:20">
      <c r="A11">
        <v>9</v>
      </c>
      <c r="B11" t="s">
        <v>44</v>
      </c>
      <c r="C11" t="s">
        <v>45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8">
        <f>Data!$E11/Data!$D11</f>
        <v>1.2599800000000001</v>
      </c>
      <c r="P11" s="2">
        <f>IFERROR(Data!$E11/Data!$L11,0)</f>
        <v>31.499500000000001</v>
      </c>
      <c r="Q11" t="str">
        <f t="shared" si="0"/>
        <v>film &amp; video</v>
      </c>
      <c r="R11" t="str">
        <f t="shared" si="1"/>
        <v>television</v>
      </c>
      <c r="S11" s="3">
        <f t="shared" si="2"/>
        <v>42476.853518518517</v>
      </c>
      <c r="T11" s="3">
        <f t="shared" si="3"/>
        <v>42446.853518518517</v>
      </c>
    </row>
    <row r="12" spans="1:20">
      <c r="A12">
        <v>10</v>
      </c>
      <c r="B12" t="s">
        <v>46</v>
      </c>
      <c r="C12" t="s">
        <v>47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8">
        <f>Data!$E12/Data!$D12</f>
        <v>1.0049999999999999</v>
      </c>
      <c r="P12" s="2">
        <f>IFERROR(Data!$E12/Data!$L12,0)</f>
        <v>158.68421052631578</v>
      </c>
      <c r="Q12" t="str">
        <f t="shared" si="0"/>
        <v>film &amp; video</v>
      </c>
      <c r="R12" t="str">
        <f t="shared" si="1"/>
        <v>television</v>
      </c>
      <c r="S12" s="3">
        <f t="shared" si="2"/>
        <v>41814.818043981482</v>
      </c>
      <c r="T12" s="3">
        <f t="shared" si="3"/>
        <v>41779.818043981482</v>
      </c>
    </row>
    <row r="13" spans="1:20">
      <c r="A13">
        <v>11</v>
      </c>
      <c r="B13" t="s">
        <v>48</v>
      </c>
      <c r="C13" t="s">
        <v>49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8">
        <f>Data!$E13/Data!$D13</f>
        <v>1.2050000000000001</v>
      </c>
      <c r="P13" s="2">
        <f>IFERROR(Data!$E13/Data!$L13,0)</f>
        <v>80.333333333333329</v>
      </c>
      <c r="Q13" t="str">
        <f t="shared" si="0"/>
        <v>film &amp; video</v>
      </c>
      <c r="R13" t="str">
        <f t="shared" si="1"/>
        <v>television</v>
      </c>
      <c r="S13" s="3">
        <f t="shared" si="2"/>
        <v>42603.875</v>
      </c>
      <c r="T13" s="3">
        <f t="shared" si="3"/>
        <v>42572.528495370367</v>
      </c>
    </row>
    <row r="14" spans="1:20">
      <c r="A14">
        <v>12</v>
      </c>
      <c r="B14" t="s">
        <v>50</v>
      </c>
      <c r="C14" t="s">
        <v>51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8">
        <f>Data!$E14/Data!$D14</f>
        <v>1.6529333333333334</v>
      </c>
      <c r="P14" s="2">
        <f>IFERROR(Data!$E14/Data!$L14,0)</f>
        <v>59.961305925030231</v>
      </c>
      <c r="Q14" t="str">
        <f t="shared" si="0"/>
        <v>film &amp; video</v>
      </c>
      <c r="R14" t="str">
        <f t="shared" si="1"/>
        <v>television</v>
      </c>
      <c r="S14" s="3">
        <f t="shared" si="2"/>
        <v>41835.875</v>
      </c>
      <c r="T14" s="3">
        <f t="shared" si="3"/>
        <v>41791.463252314818</v>
      </c>
    </row>
    <row r="15" spans="1:20">
      <c r="A15">
        <v>13</v>
      </c>
      <c r="B15" t="s">
        <v>52</v>
      </c>
      <c r="C15" t="s">
        <v>53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8">
        <f>Data!$E15/Data!$D15</f>
        <v>1.5997142857142856</v>
      </c>
      <c r="P15" s="2">
        <f>IFERROR(Data!$E15/Data!$L15,0)</f>
        <v>109.78431372549019</v>
      </c>
      <c r="Q15" t="str">
        <f t="shared" si="0"/>
        <v>film &amp; video</v>
      </c>
      <c r="R15" t="str">
        <f t="shared" si="1"/>
        <v>television</v>
      </c>
      <c r="S15" s="3">
        <f t="shared" si="2"/>
        <v>42544.602083333331</v>
      </c>
      <c r="T15" s="3">
        <f t="shared" si="3"/>
        <v>42508.427187499998</v>
      </c>
    </row>
    <row r="16" spans="1:20">
      <c r="A16">
        <v>14</v>
      </c>
      <c r="B16" t="s">
        <v>54</v>
      </c>
      <c r="C16" t="s">
        <v>55</v>
      </c>
      <c r="D16">
        <v>6000</v>
      </c>
      <c r="E16">
        <v>6056</v>
      </c>
      <c r="F16" t="s">
        <v>22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8">
        <f>Data!$E16/Data!$D16</f>
        <v>1.0093333333333334</v>
      </c>
      <c r="P16" s="2">
        <f>IFERROR(Data!$E16/Data!$L16,0)</f>
        <v>147.70731707317074</v>
      </c>
      <c r="Q16" t="str">
        <f t="shared" si="0"/>
        <v>film &amp; video</v>
      </c>
      <c r="R16" t="str">
        <f t="shared" si="1"/>
        <v>television</v>
      </c>
      <c r="S16" s="3">
        <f t="shared" si="2"/>
        <v>41833.332638888889</v>
      </c>
      <c r="T16" s="3">
        <f t="shared" si="3"/>
        <v>41807.77648148148</v>
      </c>
    </row>
    <row r="17" spans="1:20">
      <c r="A17">
        <v>15</v>
      </c>
      <c r="B17" t="s">
        <v>58</v>
      </c>
      <c r="C17" t="s">
        <v>59</v>
      </c>
      <c r="D17">
        <v>2000</v>
      </c>
      <c r="E17">
        <v>2132</v>
      </c>
      <c r="F17" t="s">
        <v>22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8">
        <f>Data!$E17/Data!$D17</f>
        <v>1.0660000000000001</v>
      </c>
      <c r="P17" s="2">
        <f>IFERROR(Data!$E17/Data!$L17,0)</f>
        <v>21.755102040816325</v>
      </c>
      <c r="Q17" t="str">
        <f t="shared" si="0"/>
        <v>film &amp; video</v>
      </c>
      <c r="R17" t="str">
        <f t="shared" si="1"/>
        <v>television</v>
      </c>
      <c r="S17" s="3">
        <f t="shared" si="2"/>
        <v>42274.593055555553</v>
      </c>
      <c r="T17" s="3">
        <f t="shared" si="3"/>
        <v>42256.141875000001</v>
      </c>
    </row>
    <row r="18" spans="1:20">
      <c r="A18">
        <v>16</v>
      </c>
      <c r="B18" t="s">
        <v>62</v>
      </c>
      <c r="C18" t="s">
        <v>63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8">
        <f>Data!$E18/Data!$D18</f>
        <v>1.0024166666666667</v>
      </c>
      <c r="P18" s="2">
        <f>IFERROR(Data!$E18/Data!$L18,0)</f>
        <v>171.84285714285716</v>
      </c>
      <c r="Q18" t="str">
        <f t="shared" si="0"/>
        <v>film &amp; video</v>
      </c>
      <c r="R18" t="str">
        <f t="shared" si="1"/>
        <v>television</v>
      </c>
      <c r="S18" s="3">
        <f t="shared" si="2"/>
        <v>41805.979166666664</v>
      </c>
      <c r="T18" s="3">
        <f t="shared" si="3"/>
        <v>41760.546423611115</v>
      </c>
    </row>
    <row r="19" spans="1:20">
      <c r="A19">
        <v>17</v>
      </c>
      <c r="B19" t="s">
        <v>64</v>
      </c>
      <c r="C19" t="s">
        <v>65</v>
      </c>
      <c r="D19">
        <v>1500</v>
      </c>
      <c r="E19">
        <v>1510</v>
      </c>
      <c r="F19" t="s">
        <v>22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8">
        <f>Data!$E19/Data!$D19</f>
        <v>1.0066666666666666</v>
      </c>
      <c r="P19" s="2">
        <f>IFERROR(Data!$E19/Data!$L19,0)</f>
        <v>41.944444444444443</v>
      </c>
      <c r="Q19" t="str">
        <f t="shared" si="0"/>
        <v>film &amp; video</v>
      </c>
      <c r="R19" t="str">
        <f t="shared" si="1"/>
        <v>television</v>
      </c>
      <c r="S19" s="3">
        <f t="shared" si="2"/>
        <v>41947.523402777777</v>
      </c>
      <c r="T19" s="3">
        <f t="shared" si="3"/>
        <v>41917.481736111113</v>
      </c>
    </row>
    <row r="20" spans="1:20">
      <c r="A20">
        <v>18</v>
      </c>
      <c r="B20" t="s">
        <v>66</v>
      </c>
      <c r="C20" t="s">
        <v>67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8">
        <f>Data!$E20/Data!$D20</f>
        <v>1.0632110000000001</v>
      </c>
      <c r="P20" s="2">
        <f>IFERROR(Data!$E20/Data!$L20,0)</f>
        <v>93.264122807017543</v>
      </c>
      <c r="Q20" t="str">
        <f t="shared" si="0"/>
        <v>film &amp; video</v>
      </c>
      <c r="R20" t="str">
        <f t="shared" si="1"/>
        <v>television</v>
      </c>
      <c r="S20" s="3">
        <f t="shared" si="2"/>
        <v>41899.292314814818</v>
      </c>
      <c r="T20" s="3">
        <f t="shared" si="3"/>
        <v>41869.292314814818</v>
      </c>
    </row>
    <row r="21" spans="1:20">
      <c r="A21">
        <v>19</v>
      </c>
      <c r="B21" t="s">
        <v>68</v>
      </c>
      <c r="C21" t="s">
        <v>69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8">
        <f>Data!$E21/Data!$D21</f>
        <v>1.4529411764705882</v>
      </c>
      <c r="P21" s="2">
        <f>IFERROR(Data!$E21/Data!$L21,0)</f>
        <v>56.136363636363633</v>
      </c>
      <c r="Q21" t="str">
        <f t="shared" si="0"/>
        <v>film &amp; video</v>
      </c>
      <c r="R21" t="str">
        <f t="shared" si="1"/>
        <v>television</v>
      </c>
      <c r="S21" s="3">
        <f t="shared" si="2"/>
        <v>42205.566365740742</v>
      </c>
      <c r="T21" s="3">
        <f t="shared" si="3"/>
        <v>42175.566365740742</v>
      </c>
    </row>
    <row r="22" spans="1:20">
      <c r="A22">
        <v>20</v>
      </c>
      <c r="B22" t="s">
        <v>70</v>
      </c>
      <c r="C22" t="s">
        <v>71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8">
        <f>Data!$E22/Data!$D22</f>
        <v>1.002</v>
      </c>
      <c r="P22" s="2">
        <f>IFERROR(Data!$E22/Data!$L22,0)</f>
        <v>80.16</v>
      </c>
      <c r="Q22" t="str">
        <f t="shared" si="0"/>
        <v>film &amp; video</v>
      </c>
      <c r="R22" t="str">
        <f t="shared" si="1"/>
        <v>television</v>
      </c>
      <c r="S22" s="3">
        <f t="shared" si="2"/>
        <v>42260.508240740746</v>
      </c>
      <c r="T22" s="3">
        <f t="shared" si="3"/>
        <v>42200.508240740746</v>
      </c>
    </row>
    <row r="23" spans="1:20">
      <c r="A23">
        <v>21</v>
      </c>
      <c r="B23" t="s">
        <v>72</v>
      </c>
      <c r="C23" t="s">
        <v>73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8">
        <f>Data!$E23/Data!$D23</f>
        <v>1.0913513513513513</v>
      </c>
      <c r="P23" s="2">
        <f>IFERROR(Data!$E23/Data!$L23,0)</f>
        <v>199.9009900990099</v>
      </c>
      <c r="Q23" t="str">
        <f t="shared" si="0"/>
        <v>film &amp; video</v>
      </c>
      <c r="R23" t="str">
        <f t="shared" si="1"/>
        <v>television</v>
      </c>
      <c r="S23" s="3">
        <f t="shared" si="2"/>
        <v>41908.377187500002</v>
      </c>
      <c r="T23" s="3">
        <f t="shared" si="3"/>
        <v>41878.377187500002</v>
      </c>
    </row>
    <row r="24" spans="1:20">
      <c r="A24">
        <v>22</v>
      </c>
      <c r="B24" t="s">
        <v>74</v>
      </c>
      <c r="C24" t="s">
        <v>75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8">
        <f>Data!$E24/Data!$D24</f>
        <v>1.1714285714285715</v>
      </c>
      <c r="P24" s="2">
        <f>IFERROR(Data!$E24/Data!$L24,0)</f>
        <v>51.25</v>
      </c>
      <c r="Q24" t="str">
        <f t="shared" si="0"/>
        <v>film &amp; video</v>
      </c>
      <c r="R24" t="str">
        <f t="shared" si="1"/>
        <v>television</v>
      </c>
      <c r="S24" s="3">
        <f t="shared" si="2"/>
        <v>42005.082638888889</v>
      </c>
      <c r="T24" s="3">
        <f t="shared" si="3"/>
        <v>41989.66134259259</v>
      </c>
    </row>
    <row r="25" spans="1:20">
      <c r="A25">
        <v>23</v>
      </c>
      <c r="B25" t="s">
        <v>76</v>
      </c>
      <c r="C25" t="s">
        <v>77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8">
        <f>Data!$E25/Data!$D25</f>
        <v>1.1850000000000001</v>
      </c>
      <c r="P25" s="2">
        <f>IFERROR(Data!$E25/Data!$L25,0)</f>
        <v>103.04347826086956</v>
      </c>
      <c r="Q25" t="str">
        <f t="shared" si="0"/>
        <v>film &amp; video</v>
      </c>
      <c r="R25" t="str">
        <f t="shared" si="1"/>
        <v>television</v>
      </c>
      <c r="S25" s="3">
        <f t="shared" si="2"/>
        <v>42124.388888888891</v>
      </c>
      <c r="T25" s="3">
        <f t="shared" si="3"/>
        <v>42097.528946759259</v>
      </c>
    </row>
    <row r="26" spans="1:20">
      <c r="A26">
        <v>24</v>
      </c>
      <c r="B26" t="s">
        <v>78</v>
      </c>
      <c r="C26" t="s">
        <v>79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8">
        <f>Data!$E26/Data!$D26</f>
        <v>1.0880768571428572</v>
      </c>
      <c r="P26" s="2">
        <f>IFERROR(Data!$E26/Data!$L26,0)</f>
        <v>66.346149825783982</v>
      </c>
      <c r="Q26" t="str">
        <f t="shared" si="0"/>
        <v>film &amp; video</v>
      </c>
      <c r="R26" t="str">
        <f t="shared" si="1"/>
        <v>television</v>
      </c>
      <c r="S26" s="3">
        <f t="shared" si="2"/>
        <v>42262.568750000006</v>
      </c>
      <c r="T26" s="3">
        <f t="shared" si="3"/>
        <v>42229.570173611108</v>
      </c>
    </row>
    <row r="27" spans="1:20">
      <c r="A27">
        <v>25</v>
      </c>
      <c r="B27" t="s">
        <v>80</v>
      </c>
      <c r="C27" t="s">
        <v>81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8">
        <f>Data!$E27/Data!$D27</f>
        <v>1.3333333333333333</v>
      </c>
      <c r="P27" s="2">
        <f>IFERROR(Data!$E27/Data!$L27,0)</f>
        <v>57.142857142857146</v>
      </c>
      <c r="Q27" t="str">
        <f t="shared" si="0"/>
        <v>film &amp; video</v>
      </c>
      <c r="R27" t="str">
        <f t="shared" si="1"/>
        <v>television</v>
      </c>
      <c r="S27" s="3">
        <f t="shared" si="2"/>
        <v>42377.775011574078</v>
      </c>
      <c r="T27" s="3">
        <f t="shared" si="3"/>
        <v>42317.775011574078</v>
      </c>
    </row>
    <row r="28" spans="1:20">
      <c r="A28">
        <v>26</v>
      </c>
      <c r="B28" t="s">
        <v>82</v>
      </c>
      <c r="C28" t="s">
        <v>83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8">
        <f>Data!$E28/Data!$D28</f>
        <v>1.552</v>
      </c>
      <c r="P28" s="2">
        <f>IFERROR(Data!$E28/Data!$L28,0)</f>
        <v>102.10526315789474</v>
      </c>
      <c r="Q28" t="str">
        <f t="shared" si="0"/>
        <v>film &amp; video</v>
      </c>
      <c r="R28" t="str">
        <f t="shared" si="1"/>
        <v>television</v>
      </c>
      <c r="S28" s="3">
        <f t="shared" si="2"/>
        <v>41868.265555555554</v>
      </c>
      <c r="T28" s="3">
        <f t="shared" si="3"/>
        <v>41828.265555555554</v>
      </c>
    </row>
    <row r="29" spans="1:20">
      <c r="A29">
        <v>27</v>
      </c>
      <c r="B29" t="s">
        <v>84</v>
      </c>
      <c r="C29" t="s">
        <v>85</v>
      </c>
      <c r="D29">
        <v>20000</v>
      </c>
      <c r="E29">
        <v>22345</v>
      </c>
      <c r="F29" t="s">
        <v>22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8">
        <f>Data!$E29/Data!$D29</f>
        <v>1.1172500000000001</v>
      </c>
      <c r="P29" s="2">
        <f>IFERROR(Data!$E29/Data!$L29,0)</f>
        <v>148.96666666666667</v>
      </c>
      <c r="Q29" t="str">
        <f t="shared" si="0"/>
        <v>film &amp; video</v>
      </c>
      <c r="R29" t="str">
        <f t="shared" si="1"/>
        <v>television</v>
      </c>
      <c r="S29" s="3">
        <f t="shared" si="2"/>
        <v>41958.956400462965</v>
      </c>
      <c r="T29" s="3">
        <f t="shared" si="3"/>
        <v>41928.914733796293</v>
      </c>
    </row>
    <row r="30" spans="1:20">
      <c r="A30">
        <v>28</v>
      </c>
      <c r="B30" t="s">
        <v>88</v>
      </c>
      <c r="C30" t="s">
        <v>89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8">
        <f>Data!$E30/Data!$D30</f>
        <v>1.0035000000000001</v>
      </c>
      <c r="P30" s="2">
        <f>IFERROR(Data!$E30/Data!$L30,0)</f>
        <v>169.6056338028169</v>
      </c>
      <c r="Q30" t="str">
        <f t="shared" si="0"/>
        <v>film &amp; video</v>
      </c>
      <c r="R30" t="str">
        <f t="shared" si="1"/>
        <v>television</v>
      </c>
      <c r="S30" s="3">
        <f t="shared" si="2"/>
        <v>42354.71393518518</v>
      </c>
      <c r="T30" s="3">
        <f t="shared" si="3"/>
        <v>42324.71393518518</v>
      </c>
    </row>
    <row r="31" spans="1:20">
      <c r="A31">
        <v>29</v>
      </c>
      <c r="B31" t="s">
        <v>90</v>
      </c>
      <c r="C31" t="s">
        <v>91</v>
      </c>
      <c r="D31">
        <v>3000</v>
      </c>
      <c r="E31">
        <v>3700</v>
      </c>
      <c r="F31" t="s">
        <v>22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8">
        <f>Data!$E31/Data!$D31</f>
        <v>1.2333333333333334</v>
      </c>
      <c r="P31" s="2">
        <f>IFERROR(Data!$E31/Data!$L31,0)</f>
        <v>31.623931623931625</v>
      </c>
      <c r="Q31" t="str">
        <f t="shared" si="0"/>
        <v>film &amp; video</v>
      </c>
      <c r="R31" t="str">
        <f t="shared" si="1"/>
        <v>television</v>
      </c>
      <c r="S31" s="3">
        <f t="shared" si="2"/>
        <v>41842.42324074074</v>
      </c>
      <c r="T31" s="3">
        <f t="shared" si="3"/>
        <v>41812.42324074074</v>
      </c>
    </row>
    <row r="32" spans="1:20">
      <c r="A32">
        <v>30</v>
      </c>
      <c r="B32" t="s">
        <v>92</v>
      </c>
      <c r="C32" t="s">
        <v>93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8">
        <f>Data!$E32/Data!$D32</f>
        <v>1.0129975</v>
      </c>
      <c r="P32" s="2">
        <f>IFERROR(Data!$E32/Data!$L32,0)</f>
        <v>76.45264150943396</v>
      </c>
      <c r="Q32" t="str">
        <f t="shared" si="0"/>
        <v>film &amp; video</v>
      </c>
      <c r="R32" t="str">
        <f t="shared" si="1"/>
        <v>television</v>
      </c>
      <c r="S32" s="3">
        <f t="shared" si="2"/>
        <v>41872.042997685188</v>
      </c>
      <c r="T32" s="3">
        <f t="shared" si="3"/>
        <v>41842.042997685188</v>
      </c>
    </row>
    <row r="33" spans="1:20">
      <c r="A33">
        <v>31</v>
      </c>
      <c r="B33" t="s">
        <v>94</v>
      </c>
      <c r="C33" t="s">
        <v>95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8">
        <f>Data!$E33/Data!$D33</f>
        <v>1</v>
      </c>
      <c r="P33" s="2">
        <f>IFERROR(Data!$E33/Data!$L33,0)</f>
        <v>13</v>
      </c>
      <c r="Q33" t="str">
        <f t="shared" si="0"/>
        <v>film &amp; video</v>
      </c>
      <c r="R33" t="str">
        <f t="shared" si="1"/>
        <v>television</v>
      </c>
      <c r="S33" s="3">
        <f t="shared" si="2"/>
        <v>42394.54206018518</v>
      </c>
      <c r="T33" s="3">
        <f t="shared" si="3"/>
        <v>42376.54206018518</v>
      </c>
    </row>
    <row r="34" spans="1:20">
      <c r="A34">
        <v>32</v>
      </c>
      <c r="B34" t="s">
        <v>96</v>
      </c>
      <c r="C34" t="s">
        <v>97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8">
        <f>Data!$E34/Data!$D34</f>
        <v>1.0024604569420035</v>
      </c>
      <c r="P34" s="2">
        <f>IFERROR(Data!$E34/Data!$L34,0)</f>
        <v>320.44943820224717</v>
      </c>
      <c r="Q34" t="str">
        <f t="shared" si="0"/>
        <v>film &amp; video</v>
      </c>
      <c r="R34" t="str">
        <f t="shared" si="1"/>
        <v>television</v>
      </c>
      <c r="S34" s="3">
        <f t="shared" si="2"/>
        <v>42502.915972222225</v>
      </c>
      <c r="T34" s="3">
        <f t="shared" si="3"/>
        <v>42461.377511574072</v>
      </c>
    </row>
    <row r="35" spans="1:20">
      <c r="A35">
        <v>33</v>
      </c>
      <c r="B35" t="s">
        <v>98</v>
      </c>
      <c r="C35" t="s">
        <v>99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8">
        <f>Data!$E35/Data!$D35</f>
        <v>1.0209523809523811</v>
      </c>
      <c r="P35" s="2">
        <f>IFERROR(Data!$E35/Data!$L35,0)</f>
        <v>83.75</v>
      </c>
      <c r="Q35" t="str">
        <f t="shared" si="0"/>
        <v>film &amp; video</v>
      </c>
      <c r="R35" t="str">
        <f t="shared" si="1"/>
        <v>television</v>
      </c>
      <c r="S35" s="3">
        <f t="shared" si="2"/>
        <v>42316.452557870376</v>
      </c>
      <c r="T35" s="3">
        <f t="shared" si="3"/>
        <v>42286.410891203705</v>
      </c>
    </row>
    <row r="36" spans="1:20">
      <c r="A36">
        <v>34</v>
      </c>
      <c r="B36" t="s">
        <v>100</v>
      </c>
      <c r="C36" t="s">
        <v>101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8">
        <f>Data!$E36/Data!$D36</f>
        <v>1.3046153846153845</v>
      </c>
      <c r="P36" s="2">
        <f>IFERROR(Data!$E36/Data!$L36,0)</f>
        <v>49.882352941176471</v>
      </c>
      <c r="Q36" t="str">
        <f t="shared" si="0"/>
        <v>film &amp; video</v>
      </c>
      <c r="R36" t="str">
        <f t="shared" si="1"/>
        <v>television</v>
      </c>
      <c r="S36" s="3">
        <f t="shared" si="2"/>
        <v>41856.071770833332</v>
      </c>
      <c r="T36" s="3">
        <f t="shared" si="3"/>
        <v>41841.071770833332</v>
      </c>
    </row>
    <row r="37" spans="1:20">
      <c r="A37">
        <v>35</v>
      </c>
      <c r="B37" t="s">
        <v>102</v>
      </c>
      <c r="C37" t="s">
        <v>103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8">
        <f>Data!$E37/Data!$D37</f>
        <v>1.665</v>
      </c>
      <c r="P37" s="2">
        <f>IFERROR(Data!$E37/Data!$L37,0)</f>
        <v>59.464285714285715</v>
      </c>
      <c r="Q37" t="str">
        <f t="shared" si="0"/>
        <v>film &amp; video</v>
      </c>
      <c r="R37" t="str">
        <f t="shared" si="1"/>
        <v>television</v>
      </c>
      <c r="S37" s="3">
        <f t="shared" si="2"/>
        <v>42121.75</v>
      </c>
      <c r="T37" s="3">
        <f t="shared" si="3"/>
        <v>42098.041828703703</v>
      </c>
    </row>
    <row r="38" spans="1:20">
      <c r="A38">
        <v>36</v>
      </c>
      <c r="B38" t="s">
        <v>104</v>
      </c>
      <c r="C38" t="s">
        <v>105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8">
        <f>Data!$E38/Data!$D38</f>
        <v>1.4215</v>
      </c>
      <c r="P38" s="2">
        <f>IFERROR(Data!$E38/Data!$L38,0)</f>
        <v>193.84090909090909</v>
      </c>
      <c r="Q38" t="str">
        <f t="shared" si="0"/>
        <v>film &amp; video</v>
      </c>
      <c r="R38" t="str">
        <f t="shared" si="1"/>
        <v>television</v>
      </c>
      <c r="S38" s="3">
        <f t="shared" si="2"/>
        <v>42098.015335648146</v>
      </c>
      <c r="T38" s="3">
        <f t="shared" si="3"/>
        <v>42068.057002314818</v>
      </c>
    </row>
    <row r="39" spans="1:20">
      <c r="A39">
        <v>37</v>
      </c>
      <c r="B39" t="s">
        <v>106</v>
      </c>
      <c r="C39" t="s">
        <v>107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8">
        <f>Data!$E39/Data!$D39</f>
        <v>1.8344090909090909</v>
      </c>
      <c r="P39" s="2">
        <f>IFERROR(Data!$E39/Data!$L39,0)</f>
        <v>159.51383399209487</v>
      </c>
      <c r="Q39" t="str">
        <f t="shared" si="0"/>
        <v>film &amp; video</v>
      </c>
      <c r="R39" t="str">
        <f t="shared" si="1"/>
        <v>television</v>
      </c>
      <c r="S39" s="3">
        <f t="shared" si="2"/>
        <v>42062.443043981482</v>
      </c>
      <c r="T39" s="3">
        <f t="shared" si="3"/>
        <v>42032.443043981482</v>
      </c>
    </row>
    <row r="40" spans="1:20">
      <c r="A40">
        <v>38</v>
      </c>
      <c r="B40" t="s">
        <v>108</v>
      </c>
      <c r="C40" t="s">
        <v>109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8">
        <f>Data!$E40/Data!$D40</f>
        <v>1.1004</v>
      </c>
      <c r="P40" s="2">
        <f>IFERROR(Data!$E40/Data!$L40,0)</f>
        <v>41.68181818181818</v>
      </c>
      <c r="Q40" t="str">
        <f t="shared" si="0"/>
        <v>film &amp; video</v>
      </c>
      <c r="R40" t="str">
        <f t="shared" si="1"/>
        <v>television</v>
      </c>
      <c r="S40" s="3">
        <f t="shared" si="2"/>
        <v>41404.807222222218</v>
      </c>
      <c r="T40" s="3">
        <f t="shared" si="3"/>
        <v>41374.807222222218</v>
      </c>
    </row>
    <row r="41" spans="1:20">
      <c r="A41">
        <v>39</v>
      </c>
      <c r="B41" t="s">
        <v>110</v>
      </c>
      <c r="C41" t="s">
        <v>111</v>
      </c>
      <c r="D41">
        <v>25000</v>
      </c>
      <c r="E41">
        <v>32745</v>
      </c>
      <c r="F41" t="s">
        <v>22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8">
        <f>Data!$E41/Data!$D41</f>
        <v>1.3098000000000001</v>
      </c>
      <c r="P41" s="2">
        <f>IFERROR(Data!$E41/Data!$L41,0)</f>
        <v>150.89861751152074</v>
      </c>
      <c r="Q41" t="str">
        <f t="shared" si="0"/>
        <v>film &amp; video</v>
      </c>
      <c r="R41" t="str">
        <f t="shared" si="1"/>
        <v>television</v>
      </c>
      <c r="S41" s="3">
        <f t="shared" si="2"/>
        <v>41784.707638888889</v>
      </c>
      <c r="T41" s="3">
        <f t="shared" si="3"/>
        <v>41753.797083333331</v>
      </c>
    </row>
    <row r="42" spans="1:20">
      <c r="A42">
        <v>40</v>
      </c>
      <c r="B42" t="s">
        <v>112</v>
      </c>
      <c r="C42" t="s">
        <v>113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8">
        <f>Data!$E42/Data!$D42</f>
        <v>1.0135000000000001</v>
      </c>
      <c r="P42" s="2">
        <f>IFERROR(Data!$E42/Data!$L42,0)</f>
        <v>126.6875</v>
      </c>
      <c r="Q42" t="str">
        <f t="shared" si="0"/>
        <v>film &amp; video</v>
      </c>
      <c r="R42" t="str">
        <f t="shared" si="1"/>
        <v>television</v>
      </c>
      <c r="S42" s="3">
        <f t="shared" si="2"/>
        <v>41808.916666666664</v>
      </c>
      <c r="T42" s="3">
        <f t="shared" si="3"/>
        <v>41788.96398148148</v>
      </c>
    </row>
    <row r="43" spans="1:20">
      <c r="A43">
        <v>41</v>
      </c>
      <c r="B43" t="s">
        <v>114</v>
      </c>
      <c r="C43" t="s">
        <v>115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8">
        <f>Data!$E43/Data!$D43</f>
        <v>1</v>
      </c>
      <c r="P43" s="2">
        <f>IFERROR(Data!$E43/Data!$L43,0)</f>
        <v>105.26315789473684</v>
      </c>
      <c r="Q43" t="str">
        <f t="shared" si="0"/>
        <v>film &amp; video</v>
      </c>
      <c r="R43" t="str">
        <f t="shared" si="1"/>
        <v>television</v>
      </c>
      <c r="S43" s="3">
        <f t="shared" si="2"/>
        <v>41917.318912037037</v>
      </c>
      <c r="T43" s="3">
        <f t="shared" si="3"/>
        <v>41887.318912037037</v>
      </c>
    </row>
    <row r="44" spans="1:20">
      <c r="A44">
        <v>42</v>
      </c>
      <c r="B44" t="s">
        <v>116</v>
      </c>
      <c r="C44" t="s">
        <v>117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8">
        <f>Data!$E44/Data!$D44</f>
        <v>1.4185714285714286</v>
      </c>
      <c r="P44" s="2">
        <f>IFERROR(Data!$E44/Data!$L44,0)</f>
        <v>117.51479289940828</v>
      </c>
      <c r="Q44" t="str">
        <f t="shared" si="0"/>
        <v>film &amp; video</v>
      </c>
      <c r="R44" t="str">
        <f t="shared" si="1"/>
        <v>television</v>
      </c>
      <c r="S44" s="3">
        <f t="shared" si="2"/>
        <v>42001.389189814814</v>
      </c>
      <c r="T44" s="3">
        <f t="shared" si="3"/>
        <v>41971.389189814814</v>
      </c>
    </row>
    <row r="45" spans="1:20">
      <c r="A45">
        <v>43</v>
      </c>
      <c r="B45" t="s">
        <v>118</v>
      </c>
      <c r="C45" t="s">
        <v>119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8">
        <f>Data!$E45/Data!$D45</f>
        <v>3.0865999999999998</v>
      </c>
      <c r="P45" s="2">
        <f>IFERROR(Data!$E45/Data!$L45,0)</f>
        <v>117.36121673003802</v>
      </c>
      <c r="Q45" t="str">
        <f t="shared" si="0"/>
        <v>film &amp; video</v>
      </c>
      <c r="R45" t="str">
        <f t="shared" si="1"/>
        <v>television</v>
      </c>
      <c r="S45" s="3">
        <f t="shared" si="2"/>
        <v>41832.75</v>
      </c>
      <c r="T45" s="3">
        <f t="shared" si="3"/>
        <v>41802.540347222224</v>
      </c>
    </row>
    <row r="46" spans="1:20">
      <c r="A46">
        <v>44</v>
      </c>
      <c r="B46" t="s">
        <v>120</v>
      </c>
      <c r="C46" t="s">
        <v>121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8">
        <f>Data!$E46/Data!$D46</f>
        <v>1</v>
      </c>
      <c r="P46" s="2">
        <f>IFERROR(Data!$E46/Data!$L46,0)</f>
        <v>133.33333333333334</v>
      </c>
      <c r="Q46" t="str">
        <f t="shared" si="0"/>
        <v>film &amp; video</v>
      </c>
      <c r="R46" t="str">
        <f t="shared" si="1"/>
        <v>television</v>
      </c>
      <c r="S46" s="3">
        <f t="shared" si="2"/>
        <v>41918.848807870374</v>
      </c>
      <c r="T46" s="3">
        <f t="shared" si="3"/>
        <v>41873.848807870374</v>
      </c>
    </row>
    <row r="47" spans="1:20">
      <c r="A47">
        <v>45</v>
      </c>
      <c r="B47" t="s">
        <v>122</v>
      </c>
      <c r="C47" t="s">
        <v>123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8">
        <f>Data!$E47/Data!$D47</f>
        <v>1.2</v>
      </c>
      <c r="P47" s="2">
        <f>IFERROR(Data!$E47/Data!$L47,0)</f>
        <v>98.360655737704917</v>
      </c>
      <c r="Q47" t="str">
        <f t="shared" si="0"/>
        <v>film &amp; video</v>
      </c>
      <c r="R47" t="str">
        <f t="shared" si="1"/>
        <v>television</v>
      </c>
      <c r="S47" s="3">
        <f t="shared" si="2"/>
        <v>42487.373923611114</v>
      </c>
      <c r="T47" s="3">
        <f t="shared" si="3"/>
        <v>42457.373923611114</v>
      </c>
    </row>
    <row r="48" spans="1:20">
      <c r="A48">
        <v>46</v>
      </c>
      <c r="B48" t="s">
        <v>124</v>
      </c>
      <c r="C48" t="s">
        <v>125</v>
      </c>
      <c r="D48">
        <v>8400</v>
      </c>
      <c r="E48">
        <v>8750</v>
      </c>
      <c r="F48" t="s">
        <v>22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8">
        <f>Data!$E48/Data!$D48</f>
        <v>1.0416666666666667</v>
      </c>
      <c r="P48" s="2">
        <f>IFERROR(Data!$E48/Data!$L48,0)</f>
        <v>194.44444444444446</v>
      </c>
      <c r="Q48" t="str">
        <f t="shared" si="0"/>
        <v>film &amp; video</v>
      </c>
      <c r="R48" t="str">
        <f t="shared" si="1"/>
        <v>television</v>
      </c>
      <c r="S48" s="3">
        <f t="shared" si="2"/>
        <v>42353.714976851858</v>
      </c>
      <c r="T48" s="3">
        <f t="shared" si="3"/>
        <v>42323.714976851858</v>
      </c>
    </row>
    <row r="49" spans="1:20">
      <c r="A49">
        <v>47</v>
      </c>
      <c r="B49" t="s">
        <v>126</v>
      </c>
      <c r="C49" t="s">
        <v>127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8">
        <f>Data!$E49/Data!$D49</f>
        <v>1.0761100000000001</v>
      </c>
      <c r="P49" s="2">
        <f>IFERROR(Data!$E49/Data!$L49,0)</f>
        <v>76.865000000000009</v>
      </c>
      <c r="Q49" t="str">
        <f t="shared" si="0"/>
        <v>film &amp; video</v>
      </c>
      <c r="R49" t="str">
        <f t="shared" si="1"/>
        <v>television</v>
      </c>
      <c r="S49" s="3">
        <f t="shared" si="2"/>
        <v>41992.611192129625</v>
      </c>
      <c r="T49" s="3">
        <f t="shared" si="3"/>
        <v>41932.569525462961</v>
      </c>
    </row>
    <row r="50" spans="1:20">
      <c r="A50">
        <v>48</v>
      </c>
      <c r="B50" t="s">
        <v>128</v>
      </c>
      <c r="C50" t="s">
        <v>129</v>
      </c>
      <c r="D50">
        <v>2000</v>
      </c>
      <c r="E50">
        <v>2159</v>
      </c>
      <c r="F50" t="s">
        <v>22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8">
        <f>Data!$E50/Data!$D50</f>
        <v>1.0794999999999999</v>
      </c>
      <c r="P50" s="2">
        <f>IFERROR(Data!$E50/Data!$L50,0)</f>
        <v>56.815789473684212</v>
      </c>
      <c r="Q50" t="str">
        <f t="shared" si="0"/>
        <v>film &amp; video</v>
      </c>
      <c r="R50" t="str">
        <f t="shared" si="1"/>
        <v>television</v>
      </c>
      <c r="S50" s="3">
        <f t="shared" si="2"/>
        <v>42064.25</v>
      </c>
      <c r="T50" s="3">
        <f t="shared" si="3"/>
        <v>42033.266898148147</v>
      </c>
    </row>
    <row r="51" spans="1:20">
      <c r="A51">
        <v>49</v>
      </c>
      <c r="B51" t="s">
        <v>130</v>
      </c>
      <c r="C51" t="s">
        <v>131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8">
        <f>Data!$E51/Data!$D51</f>
        <v>1</v>
      </c>
      <c r="P51" s="2">
        <f>IFERROR(Data!$E51/Data!$L51,0)</f>
        <v>137.93103448275863</v>
      </c>
      <c r="Q51" t="str">
        <f t="shared" si="0"/>
        <v>film &amp; video</v>
      </c>
      <c r="R51" t="str">
        <f t="shared" si="1"/>
        <v>television</v>
      </c>
      <c r="S51" s="3">
        <f t="shared" si="2"/>
        <v>42300.926446759258</v>
      </c>
      <c r="T51" s="3">
        <f t="shared" si="3"/>
        <v>42270.926446759258</v>
      </c>
    </row>
    <row r="52" spans="1:20">
      <c r="A52">
        <v>50</v>
      </c>
      <c r="B52" t="s">
        <v>132</v>
      </c>
      <c r="C52" t="s">
        <v>133</v>
      </c>
      <c r="D52">
        <v>600</v>
      </c>
      <c r="E52">
        <v>600</v>
      </c>
      <c r="F52" t="s">
        <v>22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8">
        <f>Data!$E52/Data!$D52</f>
        <v>1</v>
      </c>
      <c r="P52" s="2">
        <f>IFERROR(Data!$E52/Data!$L52,0)</f>
        <v>27.272727272727273</v>
      </c>
      <c r="Q52" t="str">
        <f t="shared" si="0"/>
        <v>film &amp; video</v>
      </c>
      <c r="R52" t="str">
        <f t="shared" si="1"/>
        <v>television</v>
      </c>
      <c r="S52" s="3">
        <f t="shared" si="2"/>
        <v>42034.458333333328</v>
      </c>
      <c r="T52" s="3">
        <f t="shared" si="3"/>
        <v>41995.502986111111</v>
      </c>
    </row>
    <row r="53" spans="1:20">
      <c r="A53">
        <v>51</v>
      </c>
      <c r="B53" t="s">
        <v>134</v>
      </c>
      <c r="C53" t="s">
        <v>135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8">
        <f>Data!$E53/Data!$D53</f>
        <v>1.2801818181818181</v>
      </c>
      <c r="P53" s="2">
        <f>IFERROR(Data!$E53/Data!$L53,0)</f>
        <v>118.33613445378151</v>
      </c>
      <c r="Q53" t="str">
        <f t="shared" si="0"/>
        <v>film &amp; video</v>
      </c>
      <c r="R53" t="str">
        <f t="shared" si="1"/>
        <v>television</v>
      </c>
      <c r="S53" s="3">
        <f t="shared" si="2"/>
        <v>42226.678668981483</v>
      </c>
      <c r="T53" s="3">
        <f t="shared" si="3"/>
        <v>42196.678668981483</v>
      </c>
    </row>
    <row r="54" spans="1:20">
      <c r="A54">
        <v>52</v>
      </c>
      <c r="B54" t="s">
        <v>136</v>
      </c>
      <c r="C54" t="s">
        <v>137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8">
        <f>Data!$E54/Data!$D54</f>
        <v>1.1620999999999999</v>
      </c>
      <c r="P54" s="2">
        <f>IFERROR(Data!$E54/Data!$L54,0)</f>
        <v>223.48076923076923</v>
      </c>
      <c r="Q54" t="str">
        <f t="shared" si="0"/>
        <v>film &amp; video</v>
      </c>
      <c r="R54" t="str">
        <f t="shared" si="1"/>
        <v>television</v>
      </c>
      <c r="S54" s="3">
        <f t="shared" si="2"/>
        <v>41837.451921296299</v>
      </c>
      <c r="T54" s="3">
        <f t="shared" si="3"/>
        <v>41807.451921296299</v>
      </c>
    </row>
    <row r="55" spans="1:20">
      <c r="A55">
        <v>53</v>
      </c>
      <c r="B55" t="s">
        <v>138</v>
      </c>
      <c r="C55" t="s">
        <v>139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8">
        <f>Data!$E55/Data!$D55</f>
        <v>1.0963333333333334</v>
      </c>
      <c r="P55" s="2">
        <f>IFERROR(Data!$E55/Data!$L55,0)</f>
        <v>28.111111111111111</v>
      </c>
      <c r="Q55" t="str">
        <f t="shared" si="0"/>
        <v>film &amp; video</v>
      </c>
      <c r="R55" t="str">
        <f t="shared" si="1"/>
        <v>television</v>
      </c>
      <c r="S55" s="3">
        <f t="shared" si="2"/>
        <v>41733.666666666664</v>
      </c>
      <c r="T55" s="3">
        <f t="shared" si="3"/>
        <v>41719.299131944441</v>
      </c>
    </row>
    <row r="56" spans="1:20">
      <c r="A56">
        <v>54</v>
      </c>
      <c r="B56" t="s">
        <v>140</v>
      </c>
      <c r="C56" t="s">
        <v>141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8">
        <f>Data!$E56/Data!$D56</f>
        <v>1.01</v>
      </c>
      <c r="P56" s="2">
        <f>IFERROR(Data!$E56/Data!$L56,0)</f>
        <v>194.23076923076923</v>
      </c>
      <c r="Q56" t="str">
        <f t="shared" si="0"/>
        <v>film &amp; video</v>
      </c>
      <c r="R56" t="str">
        <f t="shared" si="1"/>
        <v>television</v>
      </c>
      <c r="S56" s="3">
        <f t="shared" si="2"/>
        <v>42363.463206018518</v>
      </c>
      <c r="T56" s="3">
        <f t="shared" si="3"/>
        <v>42333.463206018518</v>
      </c>
    </row>
    <row r="57" spans="1:20">
      <c r="A57">
        <v>55</v>
      </c>
      <c r="B57" t="s">
        <v>142</v>
      </c>
      <c r="C57" t="s">
        <v>143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8">
        <f>Data!$E57/Data!$D57</f>
        <v>1.2895348837209302</v>
      </c>
      <c r="P57" s="2">
        <f>IFERROR(Data!$E57/Data!$L57,0)</f>
        <v>128.95348837209303</v>
      </c>
      <c r="Q57" t="str">
        <f t="shared" si="0"/>
        <v>film &amp; video</v>
      </c>
      <c r="R57" t="str">
        <f t="shared" si="1"/>
        <v>television</v>
      </c>
      <c r="S57" s="3">
        <f t="shared" si="2"/>
        <v>42517.718935185185</v>
      </c>
      <c r="T57" s="3">
        <f t="shared" si="3"/>
        <v>42496.718935185185</v>
      </c>
    </row>
    <row r="58" spans="1:20">
      <c r="A58">
        <v>56</v>
      </c>
      <c r="B58" t="s">
        <v>144</v>
      </c>
      <c r="C58" t="s">
        <v>145</v>
      </c>
      <c r="D58">
        <v>8000</v>
      </c>
      <c r="E58">
        <v>8581</v>
      </c>
      <c r="F58" t="s">
        <v>22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8">
        <f>Data!$E58/Data!$D58</f>
        <v>1.0726249999999999</v>
      </c>
      <c r="P58" s="2">
        <f>IFERROR(Data!$E58/Data!$L58,0)</f>
        <v>49.316091954022987</v>
      </c>
      <c r="Q58" t="str">
        <f t="shared" si="0"/>
        <v>film &amp; video</v>
      </c>
      <c r="R58" t="str">
        <f t="shared" si="1"/>
        <v>television</v>
      </c>
      <c r="S58" s="3">
        <f t="shared" si="2"/>
        <v>42163.416666666672</v>
      </c>
      <c r="T58" s="3">
        <f t="shared" si="3"/>
        <v>42149.298888888887</v>
      </c>
    </row>
    <row r="59" spans="1:20">
      <c r="A59">
        <v>57</v>
      </c>
      <c r="B59" t="s">
        <v>146</v>
      </c>
      <c r="C59" t="s">
        <v>147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8">
        <f>Data!$E59/Data!$D59</f>
        <v>1.0189999999999999</v>
      </c>
      <c r="P59" s="2">
        <f>IFERROR(Data!$E59/Data!$L59,0)</f>
        <v>221.52173913043478</v>
      </c>
      <c r="Q59" t="str">
        <f t="shared" si="0"/>
        <v>film &amp; video</v>
      </c>
      <c r="R59" t="str">
        <f t="shared" si="1"/>
        <v>television</v>
      </c>
      <c r="S59" s="3">
        <f t="shared" si="2"/>
        <v>42119.58289351852</v>
      </c>
      <c r="T59" s="3">
        <f t="shared" si="3"/>
        <v>42089.58289351852</v>
      </c>
    </row>
    <row r="60" spans="1:20">
      <c r="A60">
        <v>58</v>
      </c>
      <c r="B60" t="s">
        <v>148</v>
      </c>
      <c r="C60" t="s">
        <v>149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8">
        <f>Data!$E60/Data!$D60</f>
        <v>1.0290999999999999</v>
      </c>
      <c r="P60" s="2">
        <f>IFERROR(Data!$E60/Data!$L60,0)</f>
        <v>137.21333333333334</v>
      </c>
      <c r="Q60" t="str">
        <f t="shared" si="0"/>
        <v>film &amp; video</v>
      </c>
      <c r="R60" t="str">
        <f t="shared" si="1"/>
        <v>television</v>
      </c>
      <c r="S60" s="3">
        <f t="shared" si="2"/>
        <v>41962.536712962959</v>
      </c>
      <c r="T60" s="3">
        <f t="shared" si="3"/>
        <v>41932.495046296295</v>
      </c>
    </row>
    <row r="61" spans="1:20">
      <c r="A61">
        <v>59</v>
      </c>
      <c r="B61" t="s">
        <v>150</v>
      </c>
      <c r="C61" t="s">
        <v>151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8">
        <f>Data!$E61/Data!$D61</f>
        <v>1.0012570000000001</v>
      </c>
      <c r="P61" s="2">
        <f>IFERROR(Data!$E61/Data!$L61,0)</f>
        <v>606.82242424242418</v>
      </c>
      <c r="Q61" t="str">
        <f t="shared" si="0"/>
        <v>film &amp; video</v>
      </c>
      <c r="R61" t="str">
        <f t="shared" si="1"/>
        <v>television</v>
      </c>
      <c r="S61" s="3">
        <f t="shared" si="2"/>
        <v>42261.625</v>
      </c>
      <c r="T61" s="3">
        <f t="shared" si="3"/>
        <v>42229.98583333334</v>
      </c>
    </row>
    <row r="62" spans="1:20">
      <c r="A62">
        <v>60</v>
      </c>
      <c r="B62" t="s">
        <v>152</v>
      </c>
      <c r="C62" t="s">
        <v>153</v>
      </c>
      <c r="D62">
        <v>4500</v>
      </c>
      <c r="E62">
        <v>4648.33</v>
      </c>
      <c r="F62" t="s">
        <v>22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 s="8">
        <f>Data!$E62/Data!$D62</f>
        <v>1.0329622222222221</v>
      </c>
      <c r="P62" s="2">
        <f>IFERROR(Data!$E62/Data!$L62,0)</f>
        <v>43.040092592592593</v>
      </c>
      <c r="Q62" t="str">
        <f t="shared" si="0"/>
        <v>film &amp; video</v>
      </c>
      <c r="R62" t="str">
        <f t="shared" si="1"/>
        <v>shorts</v>
      </c>
      <c r="S62" s="3">
        <f t="shared" si="2"/>
        <v>41720.75</v>
      </c>
      <c r="T62" s="3">
        <f t="shared" si="3"/>
        <v>41701.651817129627</v>
      </c>
    </row>
    <row r="63" spans="1:20">
      <c r="A63">
        <v>61</v>
      </c>
      <c r="B63" t="s">
        <v>155</v>
      </c>
      <c r="C63" t="s">
        <v>156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 s="8">
        <f>Data!$E63/Data!$D63</f>
        <v>1.4830000000000001</v>
      </c>
      <c r="P63" s="2">
        <f>IFERROR(Data!$E63/Data!$L63,0)</f>
        <v>322.39130434782606</v>
      </c>
      <c r="Q63" t="str">
        <f t="shared" si="0"/>
        <v>film &amp; video</v>
      </c>
      <c r="R63" t="str">
        <f t="shared" si="1"/>
        <v>shorts</v>
      </c>
      <c r="S63" s="3">
        <f t="shared" si="2"/>
        <v>41431.564317129632</v>
      </c>
      <c r="T63" s="3">
        <f t="shared" si="3"/>
        <v>41409.564317129632</v>
      </c>
    </row>
    <row r="64" spans="1:20">
      <c r="A64">
        <v>62</v>
      </c>
      <c r="B64" t="s">
        <v>157</v>
      </c>
      <c r="C64" t="s">
        <v>158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 s="8">
        <f>Data!$E64/Data!$D64</f>
        <v>1.5473333333333332</v>
      </c>
      <c r="P64" s="2">
        <f>IFERROR(Data!$E64/Data!$L64,0)</f>
        <v>96.708333333333329</v>
      </c>
      <c r="Q64" t="str">
        <f t="shared" si="0"/>
        <v>film &amp; video</v>
      </c>
      <c r="R64" t="str">
        <f t="shared" si="1"/>
        <v>shorts</v>
      </c>
      <c r="S64" s="3">
        <f t="shared" si="2"/>
        <v>41336.549513888887</v>
      </c>
      <c r="T64" s="3">
        <f t="shared" si="3"/>
        <v>41311.549513888887</v>
      </c>
    </row>
    <row r="65" spans="1:20">
      <c r="A65">
        <v>63</v>
      </c>
      <c r="B65" t="s">
        <v>159</v>
      </c>
      <c r="C65" t="s">
        <v>160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 s="8">
        <f>Data!$E65/Data!$D65</f>
        <v>1.1351849999999999</v>
      </c>
      <c r="P65" s="2">
        <f>IFERROR(Data!$E65/Data!$L65,0)</f>
        <v>35.474531249999998</v>
      </c>
      <c r="Q65" t="str">
        <f t="shared" si="0"/>
        <v>film &amp; video</v>
      </c>
      <c r="R65" t="str">
        <f t="shared" si="1"/>
        <v>shorts</v>
      </c>
      <c r="S65" s="3">
        <f t="shared" si="2"/>
        <v>41635.957638888889</v>
      </c>
      <c r="T65" s="3">
        <f t="shared" si="3"/>
        <v>41612.662187499998</v>
      </c>
    </row>
    <row r="66" spans="1:20">
      <c r="A66">
        <v>64</v>
      </c>
      <c r="B66" t="s">
        <v>161</v>
      </c>
      <c r="C66" t="s">
        <v>162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 s="8">
        <f>Data!$E66/Data!$D66</f>
        <v>1.7333333333333334</v>
      </c>
      <c r="P66" s="2">
        <f>IFERROR(Data!$E66/Data!$L66,0)</f>
        <v>86.666666666666671</v>
      </c>
      <c r="Q66" t="str">
        <f t="shared" si="0"/>
        <v>film &amp; video</v>
      </c>
      <c r="R66" t="str">
        <f t="shared" si="1"/>
        <v>shorts</v>
      </c>
      <c r="S66" s="3">
        <f t="shared" si="2"/>
        <v>41462.76829861111</v>
      </c>
      <c r="T66" s="3">
        <f t="shared" si="3"/>
        <v>41432.76829861111</v>
      </c>
    </row>
    <row r="67" spans="1:20">
      <c r="A67">
        <v>65</v>
      </c>
      <c r="B67" t="s">
        <v>163</v>
      </c>
      <c r="C67" t="s">
        <v>164</v>
      </c>
      <c r="D67">
        <v>7000</v>
      </c>
      <c r="E67">
        <v>7527</v>
      </c>
      <c r="F67" t="s">
        <v>22</v>
      </c>
      <c r="G67" t="s">
        <v>165</v>
      </c>
      <c r="H67" t="s">
        <v>166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 s="8">
        <f>Data!$E67/Data!$D67</f>
        <v>1.0752857142857142</v>
      </c>
      <c r="P67" s="2">
        <f>IFERROR(Data!$E67/Data!$L67,0)</f>
        <v>132.05263157894737</v>
      </c>
      <c r="Q67" t="str">
        <f t="shared" ref="Q67:Q130" si="4">LEFT(N67,SEARCH("/",N67,1)-1)</f>
        <v>film &amp; video</v>
      </c>
      <c r="R67" t="str">
        <f t="shared" ref="R67:R130" si="5">RIGHT(N67,LEN(N67)-SEARCH("/",N67,1))</f>
        <v>shorts</v>
      </c>
      <c r="S67" s="3">
        <f t="shared" ref="S67:S130" si="6">(((I67/60)/60)/24)+DATE(1970,1,1)+(-6/24)</f>
        <v>41861.999305555553</v>
      </c>
      <c r="T67" s="3">
        <f t="shared" ref="T67:T130" si="7">(((J67/60)/60)/24)+DATE(1970,1,1)+(-6/24)</f>
        <v>41835.571226851855</v>
      </c>
    </row>
    <row r="68" spans="1:20">
      <c r="A68">
        <v>66</v>
      </c>
      <c r="B68" t="s">
        <v>167</v>
      </c>
      <c r="C68" t="s">
        <v>168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 s="8">
        <f>Data!$E68/Data!$D68</f>
        <v>1.1859999999999999</v>
      </c>
      <c r="P68" s="2">
        <f>IFERROR(Data!$E68/Data!$L68,0)</f>
        <v>91.230769230769226</v>
      </c>
      <c r="Q68" t="str">
        <f t="shared" si="4"/>
        <v>film &amp; video</v>
      </c>
      <c r="R68" t="str">
        <f t="shared" si="5"/>
        <v>shorts</v>
      </c>
      <c r="S68" s="3">
        <f t="shared" si="6"/>
        <v>42569.599768518514</v>
      </c>
      <c r="T68" s="3">
        <f t="shared" si="7"/>
        <v>42539.599768518514</v>
      </c>
    </row>
    <row r="69" spans="1:20">
      <c r="A69">
        <v>67</v>
      </c>
      <c r="B69" t="s">
        <v>169</v>
      </c>
      <c r="C69" t="s">
        <v>170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 s="8">
        <f>Data!$E69/Data!$D69</f>
        <v>1.1625000000000001</v>
      </c>
      <c r="P69" s="2">
        <f>IFERROR(Data!$E69/Data!$L69,0)</f>
        <v>116.25</v>
      </c>
      <c r="Q69" t="str">
        <f t="shared" si="4"/>
        <v>film &amp; video</v>
      </c>
      <c r="R69" t="str">
        <f t="shared" si="5"/>
        <v>shorts</v>
      </c>
      <c r="S69" s="3">
        <f t="shared" si="6"/>
        <v>41105.333379629628</v>
      </c>
      <c r="T69" s="3">
        <f t="shared" si="7"/>
        <v>41075.333379629628</v>
      </c>
    </row>
    <row r="70" spans="1:20">
      <c r="A70">
        <v>68</v>
      </c>
      <c r="B70" t="s">
        <v>171</v>
      </c>
      <c r="C70" t="s">
        <v>172</v>
      </c>
      <c r="D70">
        <v>600</v>
      </c>
      <c r="E70">
        <v>763</v>
      </c>
      <c r="F70" t="s">
        <v>22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 s="8">
        <f>Data!$E70/Data!$D70</f>
        <v>1.2716666666666667</v>
      </c>
      <c r="P70" s="2">
        <f>IFERROR(Data!$E70/Data!$L70,0)</f>
        <v>21.194444444444443</v>
      </c>
      <c r="Q70" t="str">
        <f t="shared" si="4"/>
        <v>film &amp; video</v>
      </c>
      <c r="R70" t="str">
        <f t="shared" si="5"/>
        <v>shorts</v>
      </c>
      <c r="S70" s="3">
        <f t="shared" si="6"/>
        <v>41693.319340277776</v>
      </c>
      <c r="T70" s="3">
        <f t="shared" si="7"/>
        <v>41663.319340277776</v>
      </c>
    </row>
    <row r="71" spans="1:20">
      <c r="A71">
        <v>69</v>
      </c>
      <c r="B71" t="s">
        <v>173</v>
      </c>
      <c r="C71" t="s">
        <v>174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 s="8">
        <f>Data!$E71/Data!$D71</f>
        <v>1.109423</v>
      </c>
      <c r="P71" s="2">
        <f>IFERROR(Data!$E71/Data!$L71,0)</f>
        <v>62.327134831460668</v>
      </c>
      <c r="Q71" t="str">
        <f t="shared" si="4"/>
        <v>film &amp; video</v>
      </c>
      <c r="R71" t="str">
        <f t="shared" si="5"/>
        <v>shorts</v>
      </c>
      <c r="S71" s="3">
        <f t="shared" si="6"/>
        <v>40818.040972222225</v>
      </c>
      <c r="T71" s="3">
        <f t="shared" si="7"/>
        <v>40785.937789351854</v>
      </c>
    </row>
    <row r="72" spans="1:20">
      <c r="A72">
        <v>70</v>
      </c>
      <c r="B72" t="s">
        <v>175</v>
      </c>
      <c r="C72" t="s">
        <v>176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 s="8">
        <f>Data!$E72/Data!$D72</f>
        <v>1.272</v>
      </c>
      <c r="P72" s="2">
        <f>IFERROR(Data!$E72/Data!$L72,0)</f>
        <v>37.411764705882355</v>
      </c>
      <c r="Q72" t="str">
        <f t="shared" si="4"/>
        <v>film &amp; video</v>
      </c>
      <c r="R72" t="str">
        <f t="shared" si="5"/>
        <v>shorts</v>
      </c>
      <c r="S72" s="3">
        <f t="shared" si="6"/>
        <v>40790.646354166667</v>
      </c>
      <c r="T72" s="3">
        <f t="shared" si="7"/>
        <v>40730.646354166667</v>
      </c>
    </row>
    <row r="73" spans="1:20">
      <c r="A73">
        <v>71</v>
      </c>
      <c r="B73" t="s">
        <v>177</v>
      </c>
      <c r="C73" t="s">
        <v>178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 s="8">
        <f>Data!$E73/Data!$D73</f>
        <v>1.2394444444444443</v>
      </c>
      <c r="P73" s="2">
        <f>IFERROR(Data!$E73/Data!$L73,0)</f>
        <v>69.71875</v>
      </c>
      <c r="Q73" t="str">
        <f t="shared" si="4"/>
        <v>film &amp; video</v>
      </c>
      <c r="R73" t="str">
        <f t="shared" si="5"/>
        <v>shorts</v>
      </c>
      <c r="S73" s="3">
        <f t="shared" si="6"/>
        <v>41057.021493055552</v>
      </c>
      <c r="T73" s="3">
        <f t="shared" si="7"/>
        <v>40997.021493055552</v>
      </c>
    </row>
    <row r="74" spans="1:20">
      <c r="A74">
        <v>72</v>
      </c>
      <c r="B74" t="s">
        <v>179</v>
      </c>
      <c r="C74" t="s">
        <v>180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 s="8">
        <f>Data!$E74/Data!$D74</f>
        <v>1.084090909090909</v>
      </c>
      <c r="P74" s="2">
        <f>IFERROR(Data!$E74/Data!$L74,0)</f>
        <v>58.170731707317074</v>
      </c>
      <c r="Q74" t="str">
        <f t="shared" si="4"/>
        <v>film &amp; video</v>
      </c>
      <c r="R74" t="str">
        <f t="shared" si="5"/>
        <v>shorts</v>
      </c>
      <c r="S74" s="3">
        <f t="shared" si="6"/>
        <v>41227.75</v>
      </c>
      <c r="T74" s="3">
        <f t="shared" si="7"/>
        <v>41207.760196759256</v>
      </c>
    </row>
    <row r="75" spans="1:20">
      <c r="A75">
        <v>73</v>
      </c>
      <c r="B75" t="s">
        <v>181</v>
      </c>
      <c r="C75" t="s">
        <v>182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 s="8">
        <f>Data!$E75/Data!$D75</f>
        <v>1</v>
      </c>
      <c r="P75" s="2">
        <f>IFERROR(Data!$E75/Data!$L75,0)</f>
        <v>50</v>
      </c>
      <c r="Q75" t="str">
        <f t="shared" si="4"/>
        <v>film &amp; video</v>
      </c>
      <c r="R75" t="str">
        <f t="shared" si="5"/>
        <v>shorts</v>
      </c>
      <c r="S75" s="3">
        <f t="shared" si="6"/>
        <v>40665.915972222225</v>
      </c>
      <c r="T75" s="3">
        <f t="shared" si="7"/>
        <v>40587.50675925926</v>
      </c>
    </row>
    <row r="76" spans="1:20">
      <c r="A76">
        <v>74</v>
      </c>
      <c r="B76" t="s">
        <v>183</v>
      </c>
      <c r="C76" t="s">
        <v>184</v>
      </c>
      <c r="D76">
        <v>500</v>
      </c>
      <c r="E76">
        <v>564.66</v>
      </c>
      <c r="F76" t="s">
        <v>22</v>
      </c>
      <c r="G76" t="s">
        <v>185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 s="8">
        <f>Data!$E76/Data!$D76</f>
        <v>1.1293199999999999</v>
      </c>
      <c r="P76" s="2">
        <f>IFERROR(Data!$E76/Data!$L76,0)</f>
        <v>19.471034482758618</v>
      </c>
      <c r="Q76" t="str">
        <f t="shared" si="4"/>
        <v>film &amp; video</v>
      </c>
      <c r="R76" t="str">
        <f t="shared" si="5"/>
        <v>shorts</v>
      </c>
      <c r="S76" s="3">
        <f t="shared" si="6"/>
        <v>42390.237210648149</v>
      </c>
      <c r="T76" s="3">
        <f t="shared" si="7"/>
        <v>42360.237210648149</v>
      </c>
    </row>
    <row r="77" spans="1:20">
      <c r="A77">
        <v>75</v>
      </c>
      <c r="B77" t="s">
        <v>186</v>
      </c>
      <c r="C77" t="s">
        <v>187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 s="8">
        <f>Data!$E77/Data!$D77</f>
        <v>1.1542857142857144</v>
      </c>
      <c r="P77" s="2">
        <f>IFERROR(Data!$E77/Data!$L77,0)</f>
        <v>85.957446808510639</v>
      </c>
      <c r="Q77" t="str">
        <f t="shared" si="4"/>
        <v>film &amp; video</v>
      </c>
      <c r="R77" t="str">
        <f t="shared" si="5"/>
        <v>shorts</v>
      </c>
      <c r="S77" s="3">
        <f t="shared" si="6"/>
        <v>41386.959166666667</v>
      </c>
      <c r="T77" s="3">
        <f t="shared" si="7"/>
        <v>41356.959166666667</v>
      </c>
    </row>
    <row r="78" spans="1:20">
      <c r="A78">
        <v>76</v>
      </c>
      <c r="B78" t="s">
        <v>188</v>
      </c>
      <c r="C78" t="s">
        <v>189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 s="8">
        <f>Data!$E78/Data!$D78</f>
        <v>1.5333333333333334</v>
      </c>
      <c r="P78" s="2">
        <f>IFERROR(Data!$E78/Data!$L78,0)</f>
        <v>30.666666666666668</v>
      </c>
      <c r="Q78" t="str">
        <f t="shared" si="4"/>
        <v>film &amp; video</v>
      </c>
      <c r="R78" t="str">
        <f t="shared" si="5"/>
        <v>shorts</v>
      </c>
      <c r="S78" s="3">
        <f t="shared" si="6"/>
        <v>40904.483310185184</v>
      </c>
      <c r="T78" s="3">
        <f t="shared" si="7"/>
        <v>40844.441643518519</v>
      </c>
    </row>
    <row r="79" spans="1:20">
      <c r="A79">
        <v>77</v>
      </c>
      <c r="B79" t="s">
        <v>190</v>
      </c>
      <c r="C79" t="s">
        <v>191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 s="8">
        <f>Data!$E79/Data!$D79</f>
        <v>3.9249999999999998</v>
      </c>
      <c r="P79" s="2">
        <f>IFERROR(Data!$E79/Data!$L79,0)</f>
        <v>60.384615384615387</v>
      </c>
      <c r="Q79" t="str">
        <f t="shared" si="4"/>
        <v>film &amp; video</v>
      </c>
      <c r="R79" t="str">
        <f t="shared" si="5"/>
        <v>shorts</v>
      </c>
      <c r="S79" s="3">
        <f t="shared" si="6"/>
        <v>41049.874305555553</v>
      </c>
      <c r="T79" s="3">
        <f t="shared" si="7"/>
        <v>40996.894872685189</v>
      </c>
    </row>
    <row r="80" spans="1:20">
      <c r="A80">
        <v>78</v>
      </c>
      <c r="B80" t="s">
        <v>192</v>
      </c>
      <c r="C80" t="s">
        <v>193</v>
      </c>
      <c r="D80">
        <v>50</v>
      </c>
      <c r="E80">
        <v>1351</v>
      </c>
      <c r="F80" t="s">
        <v>22</v>
      </c>
      <c r="G80" t="s">
        <v>185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 s="8">
        <f>Data!$E80/Data!$D80</f>
        <v>27.02</v>
      </c>
      <c r="P80" s="2">
        <f>IFERROR(Data!$E80/Data!$L80,0)</f>
        <v>38.6</v>
      </c>
      <c r="Q80" t="str">
        <f t="shared" si="4"/>
        <v>film &amp; video</v>
      </c>
      <c r="R80" t="str">
        <f t="shared" si="5"/>
        <v>shorts</v>
      </c>
      <c r="S80" s="3">
        <f t="shared" si="6"/>
        <v>42614.480567129634</v>
      </c>
      <c r="T80" s="3">
        <f t="shared" si="7"/>
        <v>42604.480567129634</v>
      </c>
    </row>
    <row r="81" spans="1:20">
      <c r="A81">
        <v>79</v>
      </c>
      <c r="B81" t="s">
        <v>194</v>
      </c>
      <c r="C81" t="s">
        <v>195</v>
      </c>
      <c r="D81">
        <v>1300</v>
      </c>
      <c r="E81">
        <v>1651</v>
      </c>
      <c r="F81" t="s">
        <v>22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 s="8">
        <f>Data!$E81/Data!$D81</f>
        <v>1.27</v>
      </c>
      <c r="P81" s="2">
        <f>IFERROR(Data!$E81/Data!$L81,0)</f>
        <v>40.268292682926827</v>
      </c>
      <c r="Q81" t="str">
        <f t="shared" si="4"/>
        <v>film &amp; video</v>
      </c>
      <c r="R81" t="str">
        <f t="shared" si="5"/>
        <v>shorts</v>
      </c>
      <c r="S81" s="3">
        <f t="shared" si="6"/>
        <v>41754.526539351849</v>
      </c>
      <c r="T81" s="3">
        <f t="shared" si="7"/>
        <v>41724.526539351849</v>
      </c>
    </row>
    <row r="82" spans="1:20">
      <c r="A82">
        <v>80</v>
      </c>
      <c r="B82" t="s">
        <v>196</v>
      </c>
      <c r="C82" t="s">
        <v>197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 s="8">
        <f>Data!$E82/Data!$D82</f>
        <v>1.0725</v>
      </c>
      <c r="P82" s="2">
        <f>IFERROR(Data!$E82/Data!$L82,0)</f>
        <v>273.82978723404256</v>
      </c>
      <c r="Q82" t="str">
        <f t="shared" si="4"/>
        <v>film &amp; video</v>
      </c>
      <c r="R82" t="str">
        <f t="shared" si="5"/>
        <v>shorts</v>
      </c>
      <c r="S82" s="3">
        <f t="shared" si="6"/>
        <v>41617.833981481483</v>
      </c>
      <c r="T82" s="3">
        <f t="shared" si="7"/>
        <v>41582.833981481483</v>
      </c>
    </row>
    <row r="83" spans="1:20">
      <c r="A83">
        <v>81</v>
      </c>
      <c r="B83" t="s">
        <v>198</v>
      </c>
      <c r="C83" t="s">
        <v>199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 s="8">
        <f>Data!$E83/Data!$D83</f>
        <v>1.98</v>
      </c>
      <c r="P83" s="2">
        <f>IFERROR(Data!$E83/Data!$L83,0)</f>
        <v>53.035714285714285</v>
      </c>
      <c r="Q83" t="str">
        <f t="shared" si="4"/>
        <v>film &amp; video</v>
      </c>
      <c r="R83" t="str">
        <f t="shared" si="5"/>
        <v>shorts</v>
      </c>
      <c r="S83" s="3">
        <f t="shared" si="6"/>
        <v>41103.876388888886</v>
      </c>
      <c r="T83" s="3">
        <f t="shared" si="7"/>
        <v>41099.908877314818</v>
      </c>
    </row>
    <row r="84" spans="1:20">
      <c r="A84">
        <v>82</v>
      </c>
      <c r="B84" t="s">
        <v>200</v>
      </c>
      <c r="C84" t="s">
        <v>201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 s="8">
        <f>Data!$E84/Data!$D84</f>
        <v>1.0001249999999999</v>
      </c>
      <c r="P84" s="2">
        <f>IFERROR(Data!$E84/Data!$L84,0)</f>
        <v>40.005000000000003</v>
      </c>
      <c r="Q84" t="str">
        <f t="shared" si="4"/>
        <v>film &amp; video</v>
      </c>
      <c r="R84" t="str">
        <f t="shared" si="5"/>
        <v>shorts</v>
      </c>
      <c r="S84" s="3">
        <f t="shared" si="6"/>
        <v>40825.570150462961</v>
      </c>
      <c r="T84" s="3">
        <f t="shared" si="7"/>
        <v>40795.570150462961</v>
      </c>
    </row>
    <row r="85" spans="1:20">
      <c r="A85">
        <v>83</v>
      </c>
      <c r="B85" t="s">
        <v>202</v>
      </c>
      <c r="C85" t="s">
        <v>203</v>
      </c>
      <c r="D85">
        <v>200</v>
      </c>
      <c r="E85">
        <v>205</v>
      </c>
      <c r="F85" t="s">
        <v>22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 s="8">
        <f>Data!$E85/Data!$D85</f>
        <v>1.0249999999999999</v>
      </c>
      <c r="P85" s="2">
        <f>IFERROR(Data!$E85/Data!$L85,0)</f>
        <v>15.76923076923077</v>
      </c>
      <c r="Q85" t="str">
        <f t="shared" si="4"/>
        <v>film &amp; video</v>
      </c>
      <c r="R85" t="str">
        <f t="shared" si="5"/>
        <v>shorts</v>
      </c>
      <c r="S85" s="3">
        <f t="shared" si="6"/>
        <v>42057.229166666672</v>
      </c>
      <c r="T85" s="3">
        <f t="shared" si="7"/>
        <v>42042.365613425922</v>
      </c>
    </row>
    <row r="86" spans="1:20">
      <c r="A86">
        <v>84</v>
      </c>
      <c r="B86" t="s">
        <v>204</v>
      </c>
      <c r="C86" t="s">
        <v>205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 s="8">
        <f>Data!$E86/Data!$D86</f>
        <v>1</v>
      </c>
      <c r="P86" s="2">
        <f>IFERROR(Data!$E86/Data!$L86,0)</f>
        <v>71.428571428571431</v>
      </c>
      <c r="Q86" t="str">
        <f t="shared" si="4"/>
        <v>film &amp; video</v>
      </c>
      <c r="R86" t="str">
        <f t="shared" si="5"/>
        <v>shorts</v>
      </c>
      <c r="S86" s="3">
        <f t="shared" si="6"/>
        <v>40678.507939814815</v>
      </c>
      <c r="T86" s="3">
        <f t="shared" si="7"/>
        <v>40648.507939814815</v>
      </c>
    </row>
    <row r="87" spans="1:20">
      <c r="A87">
        <v>85</v>
      </c>
      <c r="B87" t="s">
        <v>206</v>
      </c>
      <c r="C87" t="s">
        <v>207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 s="8">
        <f>Data!$E87/Data!$D87</f>
        <v>1.2549999999999999</v>
      </c>
      <c r="P87" s="2">
        <f>IFERROR(Data!$E87/Data!$L87,0)</f>
        <v>71.714285714285708</v>
      </c>
      <c r="Q87" t="str">
        <f t="shared" si="4"/>
        <v>film &amp; video</v>
      </c>
      <c r="R87" t="str">
        <f t="shared" si="5"/>
        <v>shorts</v>
      </c>
      <c r="S87" s="3">
        <f t="shared" si="6"/>
        <v>40808.875428240739</v>
      </c>
      <c r="T87" s="3">
        <f t="shared" si="7"/>
        <v>40778.875428240739</v>
      </c>
    </row>
    <row r="88" spans="1:20">
      <c r="A88">
        <v>86</v>
      </c>
      <c r="B88" t="s">
        <v>208</v>
      </c>
      <c r="C88" t="s">
        <v>209</v>
      </c>
      <c r="D88">
        <v>6000</v>
      </c>
      <c r="E88">
        <v>6388</v>
      </c>
      <c r="F88" t="s">
        <v>22</v>
      </c>
      <c r="G88" t="s">
        <v>185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 s="8">
        <f>Data!$E88/Data!$D88</f>
        <v>1.0646666666666667</v>
      </c>
      <c r="P88" s="2">
        <f>IFERROR(Data!$E88/Data!$L88,0)</f>
        <v>375.76470588235293</v>
      </c>
      <c r="Q88" t="str">
        <f t="shared" si="4"/>
        <v>film &amp; video</v>
      </c>
      <c r="R88" t="str">
        <f t="shared" si="5"/>
        <v>shorts</v>
      </c>
      <c r="S88" s="3">
        <f t="shared" si="6"/>
        <v>42365.34774305555</v>
      </c>
      <c r="T88" s="3">
        <f t="shared" si="7"/>
        <v>42291.306076388893</v>
      </c>
    </row>
    <row r="89" spans="1:20">
      <c r="A89">
        <v>87</v>
      </c>
      <c r="B89" t="s">
        <v>210</v>
      </c>
      <c r="C89" t="s">
        <v>211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 s="8">
        <f>Data!$E89/Data!$D89</f>
        <v>1.046</v>
      </c>
      <c r="P89" s="2">
        <f>IFERROR(Data!$E89/Data!$L89,0)</f>
        <v>104.6</v>
      </c>
      <c r="Q89" t="str">
        <f t="shared" si="4"/>
        <v>film &amp; video</v>
      </c>
      <c r="R89" t="str">
        <f t="shared" si="5"/>
        <v>shorts</v>
      </c>
      <c r="S89" s="3">
        <f t="shared" si="6"/>
        <v>40331.820138888892</v>
      </c>
      <c r="T89" s="3">
        <f t="shared" si="7"/>
        <v>40322.28938657407</v>
      </c>
    </row>
    <row r="90" spans="1:20">
      <c r="A90">
        <v>88</v>
      </c>
      <c r="B90" t="s">
        <v>212</v>
      </c>
      <c r="C90" t="s">
        <v>213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 s="8">
        <f>Data!$E90/Data!$D90</f>
        <v>1.0285714285714285</v>
      </c>
      <c r="P90" s="2">
        <f>IFERROR(Data!$E90/Data!$L90,0)</f>
        <v>60</v>
      </c>
      <c r="Q90" t="str">
        <f t="shared" si="4"/>
        <v>film &amp; video</v>
      </c>
      <c r="R90" t="str">
        <f t="shared" si="5"/>
        <v>shorts</v>
      </c>
      <c r="S90" s="3">
        <f t="shared" si="6"/>
        <v>41812.40892361111</v>
      </c>
      <c r="T90" s="3">
        <f t="shared" si="7"/>
        <v>41786.40892361111</v>
      </c>
    </row>
    <row r="91" spans="1:20">
      <c r="A91">
        <v>89</v>
      </c>
      <c r="B91" t="s">
        <v>214</v>
      </c>
      <c r="C91" t="s">
        <v>215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 s="8">
        <f>Data!$E91/Data!$D91</f>
        <v>1.1506666666666667</v>
      </c>
      <c r="P91" s="2">
        <f>IFERROR(Data!$E91/Data!$L91,0)</f>
        <v>123.28571428571429</v>
      </c>
      <c r="Q91" t="str">
        <f t="shared" si="4"/>
        <v>film &amp; video</v>
      </c>
      <c r="R91" t="str">
        <f t="shared" si="5"/>
        <v>shorts</v>
      </c>
      <c r="S91" s="3">
        <f t="shared" si="6"/>
        <v>41427.502222222225</v>
      </c>
      <c r="T91" s="3">
        <f t="shared" si="7"/>
        <v>41402.502222222225</v>
      </c>
    </row>
    <row r="92" spans="1:20">
      <c r="A92">
        <v>90</v>
      </c>
      <c r="B92" t="s">
        <v>216</v>
      </c>
      <c r="C92" t="s">
        <v>217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 s="8">
        <f>Data!$E92/Data!$D92</f>
        <v>1.004</v>
      </c>
      <c r="P92" s="2">
        <f>IFERROR(Data!$E92/Data!$L92,0)</f>
        <v>31.375</v>
      </c>
      <c r="Q92" t="str">
        <f t="shared" si="4"/>
        <v>film &amp; video</v>
      </c>
      <c r="R92" t="str">
        <f t="shared" si="5"/>
        <v>shorts</v>
      </c>
      <c r="S92" s="3">
        <f t="shared" si="6"/>
        <v>40736.047442129631</v>
      </c>
      <c r="T92" s="3">
        <f t="shared" si="7"/>
        <v>40706.047442129631</v>
      </c>
    </row>
    <row r="93" spans="1:20">
      <c r="A93">
        <v>91</v>
      </c>
      <c r="B93" t="s">
        <v>218</v>
      </c>
      <c r="C93" t="s">
        <v>219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 s="8">
        <f>Data!$E93/Data!$D93</f>
        <v>1.2</v>
      </c>
      <c r="P93" s="2">
        <f>IFERROR(Data!$E93/Data!$L93,0)</f>
        <v>78.260869565217391</v>
      </c>
      <c r="Q93" t="str">
        <f t="shared" si="4"/>
        <v>film &amp; video</v>
      </c>
      <c r="R93" t="str">
        <f t="shared" si="5"/>
        <v>shorts</v>
      </c>
      <c r="S93" s="3">
        <f t="shared" si="6"/>
        <v>40680.152361111112</v>
      </c>
      <c r="T93" s="3">
        <f t="shared" si="7"/>
        <v>40619.152361111112</v>
      </c>
    </row>
    <row r="94" spans="1:20">
      <c r="A94">
        <v>92</v>
      </c>
      <c r="B94" t="s">
        <v>220</v>
      </c>
      <c r="C94" t="s">
        <v>221</v>
      </c>
      <c r="D94">
        <v>5000</v>
      </c>
      <c r="E94">
        <v>5260</v>
      </c>
      <c r="F94" t="s">
        <v>22</v>
      </c>
      <c r="G94" t="s">
        <v>165</v>
      </c>
      <c r="H94" t="s">
        <v>166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 s="8">
        <f>Data!$E94/Data!$D94</f>
        <v>1.052</v>
      </c>
      <c r="P94" s="2">
        <f>IFERROR(Data!$E94/Data!$L94,0)</f>
        <v>122.32558139534883</v>
      </c>
      <c r="Q94" t="str">
        <f t="shared" si="4"/>
        <v>film &amp; video</v>
      </c>
      <c r="R94" t="str">
        <f t="shared" si="5"/>
        <v>shorts</v>
      </c>
      <c r="S94" s="3">
        <f t="shared" si="6"/>
        <v>42767.083333333328</v>
      </c>
      <c r="T94" s="3">
        <f t="shared" si="7"/>
        <v>42720.948877314819</v>
      </c>
    </row>
    <row r="95" spans="1:20">
      <c r="A95">
        <v>93</v>
      </c>
      <c r="B95" t="s">
        <v>222</v>
      </c>
      <c r="C95" t="s">
        <v>223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 s="8">
        <f>Data!$E95/Data!$D95</f>
        <v>1.1060000000000001</v>
      </c>
      <c r="P95" s="2">
        <f>IFERROR(Data!$E95/Data!$L95,0)</f>
        <v>73.733333333333334</v>
      </c>
      <c r="Q95" t="str">
        <f t="shared" si="4"/>
        <v>film &amp; video</v>
      </c>
      <c r="R95" t="str">
        <f t="shared" si="5"/>
        <v>shorts</v>
      </c>
      <c r="S95" s="3">
        <f t="shared" si="6"/>
        <v>41093.625</v>
      </c>
      <c r="T95" s="3">
        <f t="shared" si="7"/>
        <v>41065.608067129629</v>
      </c>
    </row>
    <row r="96" spans="1:20">
      <c r="A96">
        <v>94</v>
      </c>
      <c r="B96" t="s">
        <v>224</v>
      </c>
      <c r="C96" t="s">
        <v>225</v>
      </c>
      <c r="D96">
        <v>250</v>
      </c>
      <c r="E96">
        <v>260</v>
      </c>
      <c r="F96" t="s">
        <v>22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 s="8">
        <f>Data!$E96/Data!$D96</f>
        <v>1.04</v>
      </c>
      <c r="P96" s="2">
        <f>IFERROR(Data!$E96/Data!$L96,0)</f>
        <v>21.666666666666668</v>
      </c>
      <c r="Q96" t="str">
        <f t="shared" si="4"/>
        <v>film &amp; video</v>
      </c>
      <c r="R96" t="str">
        <f t="shared" si="5"/>
        <v>shorts</v>
      </c>
      <c r="S96" s="3">
        <f t="shared" si="6"/>
        <v>41736.467847222222</v>
      </c>
      <c r="T96" s="3">
        <f t="shared" si="7"/>
        <v>41716.467847222222</v>
      </c>
    </row>
    <row r="97" spans="1:20">
      <c r="A97">
        <v>95</v>
      </c>
      <c r="B97" t="s">
        <v>226</v>
      </c>
      <c r="C97" t="s">
        <v>227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 s="8">
        <f>Data!$E97/Data!$D97</f>
        <v>1.3142857142857143</v>
      </c>
      <c r="P97" s="2">
        <f>IFERROR(Data!$E97/Data!$L97,0)</f>
        <v>21.904761904761905</v>
      </c>
      <c r="Q97" t="str">
        <f t="shared" si="4"/>
        <v>film &amp; video</v>
      </c>
      <c r="R97" t="str">
        <f t="shared" si="5"/>
        <v>shorts</v>
      </c>
      <c r="S97" s="3">
        <f t="shared" si="6"/>
        <v>40964.755104166667</v>
      </c>
      <c r="T97" s="3">
        <f t="shared" si="7"/>
        <v>40934.755104166667</v>
      </c>
    </row>
    <row r="98" spans="1:20">
      <c r="A98">
        <v>96</v>
      </c>
      <c r="B98" t="s">
        <v>228</v>
      </c>
      <c r="C98" t="s">
        <v>229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 s="8">
        <f>Data!$E98/Data!$D98</f>
        <v>1.1466666666666667</v>
      </c>
      <c r="P98" s="2">
        <f>IFERROR(Data!$E98/Data!$L98,0)</f>
        <v>50.588235294117645</v>
      </c>
      <c r="Q98" t="str">
        <f t="shared" si="4"/>
        <v>film &amp; video</v>
      </c>
      <c r="R98" t="str">
        <f t="shared" si="5"/>
        <v>shorts</v>
      </c>
      <c r="S98" s="3">
        <f t="shared" si="6"/>
        <v>40390.875</v>
      </c>
      <c r="T98" s="3">
        <f t="shared" si="7"/>
        <v>40324.412511574075</v>
      </c>
    </row>
    <row r="99" spans="1:20">
      <c r="A99">
        <v>97</v>
      </c>
      <c r="B99" t="s">
        <v>230</v>
      </c>
      <c r="C99" t="s">
        <v>231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 s="8">
        <f>Data!$E99/Data!$D99</f>
        <v>1.0625</v>
      </c>
      <c r="P99" s="2">
        <f>IFERROR(Data!$E99/Data!$L99,0)</f>
        <v>53.125</v>
      </c>
      <c r="Q99" t="str">
        <f t="shared" si="4"/>
        <v>film &amp; video</v>
      </c>
      <c r="R99" t="str">
        <f t="shared" si="5"/>
        <v>shorts</v>
      </c>
      <c r="S99" s="3">
        <f t="shared" si="6"/>
        <v>40735.885208333333</v>
      </c>
      <c r="T99" s="3">
        <f t="shared" si="7"/>
        <v>40705.885208333333</v>
      </c>
    </row>
    <row r="100" spans="1:20">
      <c r="A100">
        <v>98</v>
      </c>
      <c r="B100" t="s">
        <v>232</v>
      </c>
      <c r="C100" t="s">
        <v>233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 s="8">
        <f>Data!$E100/Data!$D100</f>
        <v>1.0625</v>
      </c>
      <c r="P100" s="2">
        <f>IFERROR(Data!$E100/Data!$L100,0)</f>
        <v>56.666666666666664</v>
      </c>
      <c r="Q100" t="str">
        <f t="shared" si="4"/>
        <v>film &amp; video</v>
      </c>
      <c r="R100" t="str">
        <f t="shared" si="5"/>
        <v>shorts</v>
      </c>
      <c r="S100" s="3">
        <f t="shared" si="6"/>
        <v>41250.729166666664</v>
      </c>
      <c r="T100" s="3">
        <f t="shared" si="7"/>
        <v>41214.54483796296</v>
      </c>
    </row>
    <row r="101" spans="1:20">
      <c r="A101">
        <v>99</v>
      </c>
      <c r="B101" t="s">
        <v>234</v>
      </c>
      <c r="C101" t="s">
        <v>235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 s="8">
        <f>Data!$E101/Data!$D101</f>
        <v>1.0601933333333333</v>
      </c>
      <c r="P101" s="2">
        <f>IFERROR(Data!$E101/Data!$L101,0)</f>
        <v>40.776666666666664</v>
      </c>
      <c r="Q101" t="str">
        <f t="shared" si="4"/>
        <v>film &amp; video</v>
      </c>
      <c r="R101" t="str">
        <f t="shared" si="5"/>
        <v>shorts</v>
      </c>
      <c r="S101" s="3">
        <f t="shared" si="6"/>
        <v>41661.652766203704</v>
      </c>
      <c r="T101" s="3">
        <f t="shared" si="7"/>
        <v>41631.652766203704</v>
      </c>
    </row>
    <row r="102" spans="1:20">
      <c r="A102">
        <v>100</v>
      </c>
      <c r="B102" t="s">
        <v>236</v>
      </c>
      <c r="C102" t="s">
        <v>237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 s="8">
        <f>Data!$E102/Data!$D102</f>
        <v>1</v>
      </c>
      <c r="P102" s="2">
        <f>IFERROR(Data!$E102/Data!$L102,0)</f>
        <v>192.30769230769232</v>
      </c>
      <c r="Q102" t="str">
        <f t="shared" si="4"/>
        <v>film &amp; video</v>
      </c>
      <c r="R102" t="str">
        <f t="shared" si="5"/>
        <v>shorts</v>
      </c>
      <c r="S102" s="3">
        <f t="shared" si="6"/>
        <v>41217.544976851852</v>
      </c>
      <c r="T102" s="3">
        <f t="shared" si="7"/>
        <v>41197.503310185188</v>
      </c>
    </row>
    <row r="103" spans="1:20">
      <c r="A103">
        <v>101</v>
      </c>
      <c r="B103" t="s">
        <v>238</v>
      </c>
      <c r="C103" t="s">
        <v>239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 s="8">
        <f>Data!$E103/Data!$D103</f>
        <v>1</v>
      </c>
      <c r="P103" s="2">
        <f>IFERROR(Data!$E103/Data!$L103,0)</f>
        <v>100</v>
      </c>
      <c r="Q103" t="str">
        <f t="shared" si="4"/>
        <v>film &amp; video</v>
      </c>
      <c r="R103" t="str">
        <f t="shared" si="5"/>
        <v>shorts</v>
      </c>
      <c r="S103" s="3">
        <f t="shared" si="6"/>
        <v>41298.526736111111</v>
      </c>
      <c r="T103" s="3">
        <f t="shared" si="7"/>
        <v>41274.526736111111</v>
      </c>
    </row>
    <row r="104" spans="1:20">
      <c r="A104">
        <v>102</v>
      </c>
      <c r="B104" t="s">
        <v>240</v>
      </c>
      <c r="C104" t="s">
        <v>241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 s="8">
        <f>Data!$E104/Data!$D104</f>
        <v>1.2775000000000001</v>
      </c>
      <c r="P104" s="2">
        <f>IFERROR(Data!$E104/Data!$L104,0)</f>
        <v>117.92307692307692</v>
      </c>
      <c r="Q104" t="str">
        <f t="shared" si="4"/>
        <v>film &amp; video</v>
      </c>
      <c r="R104" t="str">
        <f t="shared" si="5"/>
        <v>shorts</v>
      </c>
      <c r="S104" s="3">
        <f t="shared" si="6"/>
        <v>40534.881168981483</v>
      </c>
      <c r="T104" s="3">
        <f t="shared" si="7"/>
        <v>40504.881168981483</v>
      </c>
    </row>
    <row r="105" spans="1:20">
      <c r="A105">
        <v>103</v>
      </c>
      <c r="B105" t="s">
        <v>242</v>
      </c>
      <c r="C105" t="s">
        <v>243</v>
      </c>
      <c r="D105">
        <v>1300</v>
      </c>
      <c r="E105">
        <v>1367</v>
      </c>
      <c r="F105" t="s">
        <v>22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 s="8">
        <f>Data!$E105/Data!$D105</f>
        <v>1.0515384615384615</v>
      </c>
      <c r="P105" s="2">
        <f>IFERROR(Data!$E105/Data!$L105,0)</f>
        <v>27.897959183673468</v>
      </c>
      <c r="Q105" t="str">
        <f t="shared" si="4"/>
        <v>film &amp; video</v>
      </c>
      <c r="R105" t="str">
        <f t="shared" si="5"/>
        <v>shorts</v>
      </c>
      <c r="S105" s="3">
        <f t="shared" si="6"/>
        <v>41705.555902777778</v>
      </c>
      <c r="T105" s="3">
        <f t="shared" si="7"/>
        <v>41682.555902777778</v>
      </c>
    </row>
    <row r="106" spans="1:20">
      <c r="A106">
        <v>104</v>
      </c>
      <c r="B106" t="s">
        <v>244</v>
      </c>
      <c r="C106" t="s">
        <v>245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 s="8">
        <f>Data!$E106/Data!$D106</f>
        <v>1.2</v>
      </c>
      <c r="P106" s="2">
        <f>IFERROR(Data!$E106/Data!$L106,0)</f>
        <v>60</v>
      </c>
      <c r="Q106" t="str">
        <f t="shared" si="4"/>
        <v>film &amp; video</v>
      </c>
      <c r="R106" t="str">
        <f t="shared" si="5"/>
        <v>shorts</v>
      </c>
      <c r="S106" s="3">
        <f t="shared" si="6"/>
        <v>40635.791666666664</v>
      </c>
      <c r="T106" s="3">
        <f t="shared" si="7"/>
        <v>40612.445208333331</v>
      </c>
    </row>
    <row r="107" spans="1:20">
      <c r="A107">
        <v>105</v>
      </c>
      <c r="B107" t="s">
        <v>246</v>
      </c>
      <c r="C107" t="s">
        <v>247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 s="8">
        <f>Data!$E107/Data!$D107</f>
        <v>1.074090909090909</v>
      </c>
      <c r="P107" s="2">
        <f>IFERROR(Data!$E107/Data!$L107,0)</f>
        <v>39.383333333333333</v>
      </c>
      <c r="Q107" t="str">
        <f t="shared" si="4"/>
        <v>film &amp; video</v>
      </c>
      <c r="R107" t="str">
        <f t="shared" si="5"/>
        <v>shorts</v>
      </c>
      <c r="S107" s="3">
        <f t="shared" si="6"/>
        <v>42503.75</v>
      </c>
      <c r="T107" s="3">
        <f t="shared" si="7"/>
        <v>42485.474768518514</v>
      </c>
    </row>
    <row r="108" spans="1:20">
      <c r="A108">
        <v>106</v>
      </c>
      <c r="B108" t="s">
        <v>248</v>
      </c>
      <c r="C108" t="s">
        <v>249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 s="8">
        <f>Data!$E108/Data!$D108</f>
        <v>1.0049999999999999</v>
      </c>
      <c r="P108" s="2">
        <f>IFERROR(Data!$E108/Data!$L108,0)</f>
        <v>186.11111111111111</v>
      </c>
      <c r="Q108" t="str">
        <f t="shared" si="4"/>
        <v>film &amp; video</v>
      </c>
      <c r="R108" t="str">
        <f t="shared" si="5"/>
        <v>shorts</v>
      </c>
      <c r="S108" s="3">
        <f t="shared" si="6"/>
        <v>41001.526631944449</v>
      </c>
      <c r="T108" s="3">
        <f t="shared" si="7"/>
        <v>40987.526631944449</v>
      </c>
    </row>
    <row r="109" spans="1:20">
      <c r="A109">
        <v>107</v>
      </c>
      <c r="B109" t="s">
        <v>250</v>
      </c>
      <c r="C109" t="s">
        <v>251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 s="8">
        <f>Data!$E109/Data!$D109</f>
        <v>1.0246666666666666</v>
      </c>
      <c r="P109" s="2">
        <f>IFERROR(Data!$E109/Data!$L109,0)</f>
        <v>111.37681159420291</v>
      </c>
      <c r="Q109" t="str">
        <f t="shared" si="4"/>
        <v>film &amp; video</v>
      </c>
      <c r="R109" t="str">
        <f t="shared" si="5"/>
        <v>shorts</v>
      </c>
      <c r="S109" s="3">
        <f t="shared" si="6"/>
        <v>40657.732488425929</v>
      </c>
      <c r="T109" s="3">
        <f t="shared" si="7"/>
        <v>40635.732488425929</v>
      </c>
    </row>
    <row r="110" spans="1:20">
      <c r="A110">
        <v>108</v>
      </c>
      <c r="B110" t="s">
        <v>252</v>
      </c>
      <c r="C110" t="s">
        <v>253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 s="8">
        <f>Data!$E110/Data!$D110</f>
        <v>2.4666666666666668</v>
      </c>
      <c r="P110" s="2">
        <f>IFERROR(Data!$E110/Data!$L110,0)</f>
        <v>78.723404255319153</v>
      </c>
      <c r="Q110" t="str">
        <f t="shared" si="4"/>
        <v>film &amp; video</v>
      </c>
      <c r="R110" t="str">
        <f t="shared" si="5"/>
        <v>shorts</v>
      </c>
      <c r="S110" s="3">
        <f t="shared" si="6"/>
        <v>41425.363078703704</v>
      </c>
      <c r="T110" s="3">
        <f t="shared" si="7"/>
        <v>41365.363078703704</v>
      </c>
    </row>
    <row r="111" spans="1:20">
      <c r="A111">
        <v>109</v>
      </c>
      <c r="B111" t="s">
        <v>254</v>
      </c>
      <c r="C111" t="s">
        <v>255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 s="8">
        <f>Data!$E111/Data!$D111</f>
        <v>2.1949999999999998</v>
      </c>
      <c r="P111" s="2">
        <f>IFERROR(Data!$E111/Data!$L111,0)</f>
        <v>46.702127659574465</v>
      </c>
      <c r="Q111" t="str">
        <f t="shared" si="4"/>
        <v>film &amp; video</v>
      </c>
      <c r="R111" t="str">
        <f t="shared" si="5"/>
        <v>shorts</v>
      </c>
      <c r="S111" s="3">
        <f t="shared" si="6"/>
        <v>40599.775810185187</v>
      </c>
      <c r="T111" s="3">
        <f t="shared" si="7"/>
        <v>40569.775810185187</v>
      </c>
    </row>
    <row r="112" spans="1:20">
      <c r="A112">
        <v>110</v>
      </c>
      <c r="B112" t="s">
        <v>256</v>
      </c>
      <c r="C112" t="s">
        <v>257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 s="8">
        <f>Data!$E112/Data!$D112</f>
        <v>1.3076923076923077</v>
      </c>
      <c r="P112" s="2">
        <f>IFERROR(Data!$E112/Data!$L112,0)</f>
        <v>65.384615384615387</v>
      </c>
      <c r="Q112" t="str">
        <f t="shared" si="4"/>
        <v>film &amp; video</v>
      </c>
      <c r="R112" t="str">
        <f t="shared" si="5"/>
        <v>shorts</v>
      </c>
      <c r="S112" s="3">
        <f t="shared" si="6"/>
        <v>41591.999305555553</v>
      </c>
      <c r="T112" s="3">
        <f t="shared" si="7"/>
        <v>41557.699687500004</v>
      </c>
    </row>
    <row r="113" spans="1:20">
      <c r="A113">
        <v>111</v>
      </c>
      <c r="B113" t="s">
        <v>258</v>
      </c>
      <c r="C113" t="s">
        <v>259</v>
      </c>
      <c r="D113">
        <v>3500</v>
      </c>
      <c r="E113">
        <v>5410</v>
      </c>
      <c r="F113" t="s">
        <v>22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 s="8">
        <f>Data!$E113/Data!$D113</f>
        <v>1.5457142857142858</v>
      </c>
      <c r="P113" s="2">
        <f>IFERROR(Data!$E113/Data!$L113,0)</f>
        <v>102.0754716981132</v>
      </c>
      <c r="Q113" t="str">
        <f t="shared" si="4"/>
        <v>film &amp; video</v>
      </c>
      <c r="R113" t="str">
        <f t="shared" si="5"/>
        <v>shorts</v>
      </c>
      <c r="S113" s="3">
        <f t="shared" si="6"/>
        <v>42155.083182870367</v>
      </c>
      <c r="T113" s="3">
        <f t="shared" si="7"/>
        <v>42125.083182870367</v>
      </c>
    </row>
    <row r="114" spans="1:20">
      <c r="A114">
        <v>112</v>
      </c>
      <c r="B114" t="s">
        <v>260</v>
      </c>
      <c r="C114" t="s">
        <v>261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 s="8">
        <f>Data!$E114/Data!$D114</f>
        <v>1.04</v>
      </c>
      <c r="P114" s="2">
        <f>IFERROR(Data!$E114/Data!$L114,0)</f>
        <v>64.197530864197532</v>
      </c>
      <c r="Q114" t="str">
        <f t="shared" si="4"/>
        <v>film &amp; video</v>
      </c>
      <c r="R114" t="str">
        <f t="shared" si="5"/>
        <v>shorts</v>
      </c>
      <c r="S114" s="3">
        <f t="shared" si="6"/>
        <v>41741.833333333336</v>
      </c>
      <c r="T114" s="3">
        <f t="shared" si="7"/>
        <v>41717.793032407404</v>
      </c>
    </row>
    <row r="115" spans="1:20">
      <c r="A115">
        <v>113</v>
      </c>
      <c r="B115" t="s">
        <v>262</v>
      </c>
      <c r="C115" t="s">
        <v>263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 s="8">
        <f>Data!$E115/Data!$D115</f>
        <v>1.41</v>
      </c>
      <c r="P115" s="2">
        <f>IFERROR(Data!$E115/Data!$L115,0)</f>
        <v>90.384615384615387</v>
      </c>
      <c r="Q115" t="str">
        <f t="shared" si="4"/>
        <v>film &amp; video</v>
      </c>
      <c r="R115" t="str">
        <f t="shared" si="5"/>
        <v>shorts</v>
      </c>
      <c r="S115" s="3">
        <f t="shared" si="6"/>
        <v>40761.375</v>
      </c>
      <c r="T115" s="3">
        <f t="shared" si="7"/>
        <v>40753.508425925924</v>
      </c>
    </row>
    <row r="116" spans="1:20">
      <c r="A116">
        <v>114</v>
      </c>
      <c r="B116" t="s">
        <v>264</v>
      </c>
      <c r="C116" t="s">
        <v>265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 s="8">
        <f>Data!$E116/Data!$D116</f>
        <v>1.0333333333333334</v>
      </c>
      <c r="P116" s="2">
        <f>IFERROR(Data!$E116/Data!$L116,0)</f>
        <v>88.571428571428569</v>
      </c>
      <c r="Q116" t="str">
        <f t="shared" si="4"/>
        <v>film &amp; video</v>
      </c>
      <c r="R116" t="str">
        <f t="shared" si="5"/>
        <v>shorts</v>
      </c>
      <c r="S116" s="3">
        <f t="shared" si="6"/>
        <v>40921.02416666667</v>
      </c>
      <c r="T116" s="3">
        <f t="shared" si="7"/>
        <v>40861.02416666667</v>
      </c>
    </row>
    <row r="117" spans="1:20">
      <c r="A117">
        <v>115</v>
      </c>
      <c r="B117" t="s">
        <v>266</v>
      </c>
      <c r="C117" t="s">
        <v>267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 s="8">
        <f>Data!$E117/Data!$D117</f>
        <v>1.4044444444444444</v>
      </c>
      <c r="P117" s="2">
        <f>IFERROR(Data!$E117/Data!$L117,0)</f>
        <v>28.727272727272727</v>
      </c>
      <c r="Q117" t="str">
        <f t="shared" si="4"/>
        <v>film &amp; video</v>
      </c>
      <c r="R117" t="str">
        <f t="shared" si="5"/>
        <v>shorts</v>
      </c>
      <c r="S117" s="3">
        <f t="shared" si="6"/>
        <v>40943.488935185182</v>
      </c>
      <c r="T117" s="3">
        <f t="shared" si="7"/>
        <v>40918.488935185182</v>
      </c>
    </row>
    <row r="118" spans="1:20">
      <c r="A118">
        <v>116</v>
      </c>
      <c r="B118" t="s">
        <v>268</v>
      </c>
      <c r="C118" t="s">
        <v>269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 s="8">
        <f>Data!$E118/Data!$D118</f>
        <v>1.1365714285714286</v>
      </c>
      <c r="P118" s="2">
        <f>IFERROR(Data!$E118/Data!$L118,0)</f>
        <v>69.78947368421052</v>
      </c>
      <c r="Q118" t="str">
        <f t="shared" si="4"/>
        <v>film &amp; video</v>
      </c>
      <c r="R118" t="str">
        <f t="shared" si="5"/>
        <v>shorts</v>
      </c>
      <c r="S118" s="3">
        <f t="shared" si="6"/>
        <v>40641.205497685187</v>
      </c>
      <c r="T118" s="3">
        <f t="shared" si="7"/>
        <v>40595.247164351851</v>
      </c>
    </row>
    <row r="119" spans="1:20">
      <c r="A119">
        <v>117</v>
      </c>
      <c r="B119" t="s">
        <v>270</v>
      </c>
      <c r="C119" t="s">
        <v>271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 s="8">
        <f>Data!$E119/Data!$D119</f>
        <v>1.0049377777777779</v>
      </c>
      <c r="P119" s="2">
        <f>IFERROR(Data!$E119/Data!$L119,0)</f>
        <v>167.48962962962963</v>
      </c>
      <c r="Q119" t="str">
        <f t="shared" si="4"/>
        <v>film &amp; video</v>
      </c>
      <c r="R119" t="str">
        <f t="shared" si="5"/>
        <v>shorts</v>
      </c>
      <c r="S119" s="3">
        <f t="shared" si="6"/>
        <v>40338.541666666664</v>
      </c>
      <c r="T119" s="3">
        <f t="shared" si="7"/>
        <v>40248.584999999999</v>
      </c>
    </row>
    <row r="120" spans="1:20">
      <c r="A120">
        <v>118</v>
      </c>
      <c r="B120" t="s">
        <v>272</v>
      </c>
      <c r="C120" t="s">
        <v>273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 s="8">
        <f>Data!$E120/Data!$D120</f>
        <v>1.1303159999999999</v>
      </c>
      <c r="P120" s="2">
        <f>IFERROR(Data!$E120/Data!$L120,0)</f>
        <v>144.91230769230768</v>
      </c>
      <c r="Q120" t="str">
        <f t="shared" si="4"/>
        <v>film &amp; video</v>
      </c>
      <c r="R120" t="str">
        <f t="shared" si="5"/>
        <v>shorts</v>
      </c>
      <c r="S120" s="3">
        <f t="shared" si="6"/>
        <v>40752.803657407407</v>
      </c>
      <c r="T120" s="3">
        <f t="shared" si="7"/>
        <v>40722.803657407407</v>
      </c>
    </row>
    <row r="121" spans="1:20">
      <c r="A121">
        <v>119</v>
      </c>
      <c r="B121" t="s">
        <v>274</v>
      </c>
      <c r="C121" t="s">
        <v>275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 s="8">
        <f>Data!$E121/Data!$D121</f>
        <v>1.0455692307692308</v>
      </c>
      <c r="P121" s="2">
        <f>IFERROR(Data!$E121/Data!$L121,0)</f>
        <v>91.840540540540545</v>
      </c>
      <c r="Q121" t="str">
        <f t="shared" si="4"/>
        <v>film &amp; video</v>
      </c>
      <c r="R121" t="str">
        <f t="shared" si="5"/>
        <v>shorts</v>
      </c>
      <c r="S121" s="3">
        <f t="shared" si="6"/>
        <v>40768.708333333336</v>
      </c>
      <c r="T121" s="3">
        <f t="shared" si="7"/>
        <v>40738.819282407407</v>
      </c>
    </row>
    <row r="122" spans="1:20">
      <c r="A122">
        <v>120</v>
      </c>
      <c r="B122" t="s">
        <v>276</v>
      </c>
      <c r="C122" t="s">
        <v>277</v>
      </c>
      <c r="D122">
        <v>70000</v>
      </c>
      <c r="E122">
        <v>10</v>
      </c>
      <c r="F122" t="s">
        <v>278</v>
      </c>
      <c r="G122" t="s">
        <v>279</v>
      </c>
      <c r="H122" t="s">
        <v>280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281</v>
      </c>
      <c r="O122" s="8">
        <f>Data!$E122/Data!$D122</f>
        <v>1.4285714285714287E-4</v>
      </c>
      <c r="P122" s="2">
        <f>IFERROR(Data!$E122/Data!$L122,0)</f>
        <v>10</v>
      </c>
      <c r="Q122" t="str">
        <f t="shared" si="4"/>
        <v>film &amp; video</v>
      </c>
      <c r="R122" t="str">
        <f t="shared" si="5"/>
        <v>science fiction</v>
      </c>
      <c r="S122" s="3">
        <f t="shared" si="6"/>
        <v>42645.799849537041</v>
      </c>
      <c r="T122" s="3">
        <f t="shared" si="7"/>
        <v>42615.799849537041</v>
      </c>
    </row>
    <row r="123" spans="1:20">
      <c r="A123">
        <v>121</v>
      </c>
      <c r="B123" t="s">
        <v>282</v>
      </c>
      <c r="C123" t="s">
        <v>283</v>
      </c>
      <c r="D123">
        <v>3000</v>
      </c>
      <c r="E123">
        <v>1</v>
      </c>
      <c r="F123" t="s">
        <v>278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281</v>
      </c>
      <c r="O123" s="8">
        <f>Data!$E123/Data!$D123</f>
        <v>3.3333333333333332E-4</v>
      </c>
      <c r="P123" s="2">
        <f>IFERROR(Data!$E123/Data!$L123,0)</f>
        <v>1</v>
      </c>
      <c r="Q123" t="str">
        <f t="shared" si="4"/>
        <v>film &amp; video</v>
      </c>
      <c r="R123" t="str">
        <f t="shared" si="5"/>
        <v>science fiction</v>
      </c>
      <c r="S123" s="3">
        <f t="shared" si="6"/>
        <v>42112.177777777775</v>
      </c>
      <c r="T123" s="3">
        <f t="shared" si="7"/>
        <v>42096.454976851848</v>
      </c>
    </row>
    <row r="124" spans="1:20">
      <c r="A124">
        <v>122</v>
      </c>
      <c r="B124" t="s">
        <v>284</v>
      </c>
      <c r="C124" t="s">
        <v>285</v>
      </c>
      <c r="D124">
        <v>100000000</v>
      </c>
      <c r="E124">
        <v>0</v>
      </c>
      <c r="F124" t="s">
        <v>278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281</v>
      </c>
      <c r="O124" s="8">
        <f>Data!$E124/Data!$D124</f>
        <v>0</v>
      </c>
      <c r="P124" s="2">
        <f>IFERROR(Data!$E124/Data!$L124,0)</f>
        <v>0</v>
      </c>
      <c r="Q124" t="str">
        <f t="shared" si="4"/>
        <v>film &amp; video</v>
      </c>
      <c r="R124" t="str">
        <f t="shared" si="5"/>
        <v>science fiction</v>
      </c>
      <c r="S124" s="3">
        <f t="shared" si="6"/>
        <v>42653.181793981479</v>
      </c>
      <c r="T124" s="3">
        <f t="shared" si="7"/>
        <v>42593.181793981479</v>
      </c>
    </row>
    <row r="125" spans="1:20">
      <c r="A125">
        <v>123</v>
      </c>
      <c r="B125" t="s">
        <v>286</v>
      </c>
      <c r="C125" t="s">
        <v>287</v>
      </c>
      <c r="D125">
        <v>55000</v>
      </c>
      <c r="E125">
        <v>151</v>
      </c>
      <c r="F125" t="s">
        <v>278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281</v>
      </c>
      <c r="O125" s="8">
        <f>Data!$E125/Data!$D125</f>
        <v>2.7454545454545453E-3</v>
      </c>
      <c r="P125" s="2">
        <f>IFERROR(Data!$E125/Data!$L125,0)</f>
        <v>25.166666666666668</v>
      </c>
      <c r="Q125" t="str">
        <f t="shared" si="4"/>
        <v>film &amp; video</v>
      </c>
      <c r="R125" t="str">
        <f t="shared" si="5"/>
        <v>science fiction</v>
      </c>
      <c r="S125" s="3">
        <f t="shared" si="6"/>
        <v>41940.666666666664</v>
      </c>
      <c r="T125" s="3">
        <f t="shared" si="7"/>
        <v>41904.531990740739</v>
      </c>
    </row>
    <row r="126" spans="1:20">
      <c r="A126">
        <v>124</v>
      </c>
      <c r="B126" t="s">
        <v>288</v>
      </c>
      <c r="C126" t="s">
        <v>289</v>
      </c>
      <c r="D126">
        <v>4000</v>
      </c>
      <c r="E126">
        <v>0</v>
      </c>
      <c r="F126" t="s">
        <v>278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281</v>
      </c>
      <c r="O126" s="8">
        <f>Data!$E126/Data!$D126</f>
        <v>0</v>
      </c>
      <c r="P126" s="2">
        <f>IFERROR(Data!$E126/Data!$L126,0)</f>
        <v>0</v>
      </c>
      <c r="Q126" t="str">
        <f t="shared" si="4"/>
        <v>film &amp; video</v>
      </c>
      <c r="R126" t="str">
        <f t="shared" si="5"/>
        <v>science fiction</v>
      </c>
      <c r="S126" s="3">
        <f t="shared" si="6"/>
        <v>42139.678726851853</v>
      </c>
      <c r="T126" s="3">
        <f t="shared" si="7"/>
        <v>42114.678726851853</v>
      </c>
    </row>
    <row r="127" spans="1:20">
      <c r="A127">
        <v>125</v>
      </c>
      <c r="B127" t="s">
        <v>290</v>
      </c>
      <c r="C127" t="s">
        <v>291</v>
      </c>
      <c r="D127">
        <v>500</v>
      </c>
      <c r="E127">
        <v>70</v>
      </c>
      <c r="F127" t="s">
        <v>278</v>
      </c>
      <c r="G127" t="s">
        <v>165</v>
      </c>
      <c r="H127" t="s">
        <v>166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281</v>
      </c>
      <c r="O127" s="8">
        <f>Data!$E127/Data!$D127</f>
        <v>0.14000000000000001</v>
      </c>
      <c r="P127" s="2">
        <f>IFERROR(Data!$E127/Data!$L127,0)</f>
        <v>11.666666666666666</v>
      </c>
      <c r="Q127" t="str">
        <f t="shared" si="4"/>
        <v>film &amp; video</v>
      </c>
      <c r="R127" t="str">
        <f t="shared" si="5"/>
        <v>science fiction</v>
      </c>
      <c r="S127" s="3">
        <f t="shared" si="6"/>
        <v>42769.743981481486</v>
      </c>
      <c r="T127" s="3">
        <f t="shared" si="7"/>
        <v>42709.743981481486</v>
      </c>
    </row>
    <row r="128" spans="1:20">
      <c r="A128">
        <v>126</v>
      </c>
      <c r="B128" t="s">
        <v>292</v>
      </c>
      <c r="C128" t="s">
        <v>293</v>
      </c>
      <c r="D128">
        <v>25000</v>
      </c>
      <c r="E128">
        <v>1387</v>
      </c>
      <c r="F128" t="s">
        <v>278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281</v>
      </c>
      <c r="O128" s="8">
        <f>Data!$E128/Data!$D128</f>
        <v>5.5480000000000002E-2</v>
      </c>
      <c r="P128" s="2">
        <f>IFERROR(Data!$E128/Data!$L128,0)</f>
        <v>106.69230769230769</v>
      </c>
      <c r="Q128" t="str">
        <f t="shared" si="4"/>
        <v>film &amp; video</v>
      </c>
      <c r="R128" t="str">
        <f t="shared" si="5"/>
        <v>science fiction</v>
      </c>
      <c r="S128" s="3">
        <f t="shared" si="6"/>
        <v>42165.833333333328</v>
      </c>
      <c r="T128" s="3">
        <f t="shared" si="7"/>
        <v>42135.339548611111</v>
      </c>
    </row>
    <row r="129" spans="1:20">
      <c r="A129">
        <v>127</v>
      </c>
      <c r="B129" t="s">
        <v>294</v>
      </c>
      <c r="C129" t="s">
        <v>295</v>
      </c>
      <c r="D129">
        <v>8000</v>
      </c>
      <c r="E129">
        <v>190</v>
      </c>
      <c r="F129" t="s">
        <v>278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281</v>
      </c>
      <c r="O129" s="8">
        <f>Data!$E129/Data!$D129</f>
        <v>2.375E-2</v>
      </c>
      <c r="P129" s="2">
        <f>IFERROR(Data!$E129/Data!$L129,0)</f>
        <v>47.5</v>
      </c>
      <c r="Q129" t="str">
        <f t="shared" si="4"/>
        <v>film &amp; video</v>
      </c>
      <c r="R129" t="str">
        <f t="shared" si="5"/>
        <v>science fiction</v>
      </c>
      <c r="S129" s="3">
        <f t="shared" si="6"/>
        <v>42097.332650462966</v>
      </c>
      <c r="T129" s="3">
        <f t="shared" si="7"/>
        <v>42067.37431712963</v>
      </c>
    </row>
    <row r="130" spans="1:20">
      <c r="A130">
        <v>128</v>
      </c>
      <c r="B130" t="s">
        <v>296</v>
      </c>
      <c r="C130" t="s">
        <v>297</v>
      </c>
      <c r="D130">
        <v>100000</v>
      </c>
      <c r="E130">
        <v>1867</v>
      </c>
      <c r="F130" t="s">
        <v>278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281</v>
      </c>
      <c r="O130" s="8">
        <f>Data!$E130/Data!$D130</f>
        <v>1.8669999999999999E-2</v>
      </c>
      <c r="P130" s="2">
        <f>IFERROR(Data!$E130/Data!$L130,0)</f>
        <v>311.16666666666669</v>
      </c>
      <c r="Q130" t="str">
        <f t="shared" si="4"/>
        <v>film &amp; video</v>
      </c>
      <c r="R130" t="str">
        <f t="shared" si="5"/>
        <v>science fiction</v>
      </c>
      <c r="S130" s="3">
        <f t="shared" si="6"/>
        <v>42662.97792824074</v>
      </c>
      <c r="T130" s="3">
        <f t="shared" si="7"/>
        <v>42627.97792824074</v>
      </c>
    </row>
    <row r="131" spans="1:20">
      <c r="A131">
        <v>129</v>
      </c>
      <c r="B131" t="s">
        <v>298</v>
      </c>
      <c r="C131" t="s">
        <v>299</v>
      </c>
      <c r="D131">
        <v>20000</v>
      </c>
      <c r="E131">
        <v>0</v>
      </c>
      <c r="F131" t="s">
        <v>278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281</v>
      </c>
      <c r="O131" s="8">
        <f>Data!$E131/Data!$D131</f>
        <v>0</v>
      </c>
      <c r="P131" s="2">
        <f>IFERROR(Data!$E131/Data!$L131,0)</f>
        <v>0</v>
      </c>
      <c r="Q131" t="str">
        <f t="shared" ref="Q131:Q194" si="8">LEFT(N131,SEARCH("/",N131,1)-1)</f>
        <v>film &amp; video</v>
      </c>
      <c r="R131" t="str">
        <f t="shared" ref="R131:R194" si="9">RIGHT(N131,LEN(N131)-SEARCH("/",N131,1))</f>
        <v>science fiction</v>
      </c>
      <c r="S131" s="3">
        <f t="shared" ref="S131:S194" si="10">(((I131/60)/60)/24)+DATE(1970,1,1)+(-6/24)</f>
        <v>41942.687303240738</v>
      </c>
      <c r="T131" s="3">
        <f t="shared" ref="T131:T194" si="11">(((J131/60)/60)/24)+DATE(1970,1,1)+(-6/24)</f>
        <v>41882.687303240738</v>
      </c>
    </row>
    <row r="132" spans="1:20">
      <c r="A132">
        <v>130</v>
      </c>
      <c r="B132" t="s">
        <v>300</v>
      </c>
      <c r="C132" t="s">
        <v>301</v>
      </c>
      <c r="D132">
        <v>600</v>
      </c>
      <c r="E132">
        <v>0</v>
      </c>
      <c r="F132" t="s">
        <v>278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281</v>
      </c>
      <c r="O132" s="8">
        <f>Data!$E132/Data!$D132</f>
        <v>0</v>
      </c>
      <c r="P132" s="2">
        <f>IFERROR(Data!$E132/Data!$L132,0)</f>
        <v>0</v>
      </c>
      <c r="Q132" t="str">
        <f t="shared" si="8"/>
        <v>film &amp; video</v>
      </c>
      <c r="R132" t="str">
        <f t="shared" si="9"/>
        <v>science fiction</v>
      </c>
      <c r="S132" s="3">
        <f t="shared" si="10"/>
        <v>41806.594444444447</v>
      </c>
      <c r="T132" s="3">
        <f t="shared" si="11"/>
        <v>41778.665416666663</v>
      </c>
    </row>
    <row r="133" spans="1:20">
      <c r="A133">
        <v>131</v>
      </c>
      <c r="B133" t="s">
        <v>302</v>
      </c>
      <c r="C133" t="s">
        <v>303</v>
      </c>
      <c r="D133">
        <v>1200</v>
      </c>
      <c r="E133">
        <v>0</v>
      </c>
      <c r="F133" t="s">
        <v>278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281</v>
      </c>
      <c r="O133" s="8">
        <f>Data!$E133/Data!$D133</f>
        <v>0</v>
      </c>
      <c r="P133" s="2">
        <f>IFERROR(Data!$E133/Data!$L133,0)</f>
        <v>0</v>
      </c>
      <c r="Q133" t="str">
        <f t="shared" si="8"/>
        <v>film &amp; video</v>
      </c>
      <c r="R133" t="str">
        <f t="shared" si="9"/>
        <v>science fiction</v>
      </c>
      <c r="S133" s="3">
        <f t="shared" si="10"/>
        <v>42556.75</v>
      </c>
      <c r="T133" s="3">
        <f t="shared" si="11"/>
        <v>42541.587511574078</v>
      </c>
    </row>
    <row r="134" spans="1:20">
      <c r="A134">
        <v>132</v>
      </c>
      <c r="B134" t="s">
        <v>304</v>
      </c>
      <c r="C134" t="s">
        <v>305</v>
      </c>
      <c r="D134">
        <v>80000</v>
      </c>
      <c r="E134">
        <v>7655</v>
      </c>
      <c r="F134" t="s">
        <v>278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281</v>
      </c>
      <c r="O134" s="8">
        <f>Data!$E134/Data!$D134</f>
        <v>9.5687499999999995E-2</v>
      </c>
      <c r="P134" s="2">
        <f>IFERROR(Data!$E134/Data!$L134,0)</f>
        <v>94.506172839506178</v>
      </c>
      <c r="Q134" t="str">
        <f t="shared" si="8"/>
        <v>film &amp; video</v>
      </c>
      <c r="R134" t="str">
        <f t="shared" si="9"/>
        <v>science fiction</v>
      </c>
      <c r="S134" s="3">
        <f t="shared" si="10"/>
        <v>41950.604247685187</v>
      </c>
      <c r="T134" s="3">
        <f t="shared" si="11"/>
        <v>41905.562581018516</v>
      </c>
    </row>
    <row r="135" spans="1:20">
      <c r="A135">
        <v>133</v>
      </c>
      <c r="B135" t="s">
        <v>306</v>
      </c>
      <c r="C135" t="s">
        <v>307</v>
      </c>
      <c r="D135">
        <v>71764</v>
      </c>
      <c r="E135">
        <v>0</v>
      </c>
      <c r="F135" t="s">
        <v>278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281</v>
      </c>
      <c r="O135" s="8">
        <f>Data!$E135/Data!$D135</f>
        <v>0</v>
      </c>
      <c r="P135" s="2">
        <f>IFERROR(Data!$E135/Data!$L135,0)</f>
        <v>0</v>
      </c>
      <c r="Q135" t="str">
        <f t="shared" si="8"/>
        <v>film &amp; video</v>
      </c>
      <c r="R135" t="str">
        <f t="shared" si="9"/>
        <v>science fiction</v>
      </c>
      <c r="S135" s="3">
        <f t="shared" si="10"/>
        <v>42521.479861111111</v>
      </c>
      <c r="T135" s="3">
        <f t="shared" si="11"/>
        <v>42491.55768518518</v>
      </c>
    </row>
    <row r="136" spans="1:20">
      <c r="A136">
        <v>134</v>
      </c>
      <c r="B136" t="s">
        <v>308</v>
      </c>
      <c r="C136" t="s">
        <v>309</v>
      </c>
      <c r="D136">
        <v>5000</v>
      </c>
      <c r="E136">
        <v>0</v>
      </c>
      <c r="F136" t="s">
        <v>278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281</v>
      </c>
      <c r="O136" s="8">
        <f>Data!$E136/Data!$D136</f>
        <v>0</v>
      </c>
      <c r="P136" s="2">
        <f>IFERROR(Data!$E136/Data!$L136,0)</f>
        <v>0</v>
      </c>
      <c r="Q136" t="str">
        <f t="shared" si="8"/>
        <v>film &amp; video</v>
      </c>
      <c r="R136" t="str">
        <f t="shared" si="9"/>
        <v>science fiction</v>
      </c>
      <c r="S136" s="3">
        <f t="shared" si="10"/>
        <v>42251.458333333328</v>
      </c>
      <c r="T136" s="3">
        <f t="shared" si="11"/>
        <v>42221.659930555557</v>
      </c>
    </row>
    <row r="137" spans="1:20">
      <c r="A137">
        <v>135</v>
      </c>
      <c r="B137" t="s">
        <v>310</v>
      </c>
      <c r="C137" t="s">
        <v>311</v>
      </c>
      <c r="D137">
        <v>3000</v>
      </c>
      <c r="E137">
        <v>403</v>
      </c>
      <c r="F137" t="s">
        <v>278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281</v>
      </c>
      <c r="O137" s="8">
        <f>Data!$E137/Data!$D137</f>
        <v>0.13433333333333333</v>
      </c>
      <c r="P137" s="2">
        <f>IFERROR(Data!$E137/Data!$L137,0)</f>
        <v>80.599999999999994</v>
      </c>
      <c r="Q137" t="str">
        <f t="shared" si="8"/>
        <v>film &amp; video</v>
      </c>
      <c r="R137" t="str">
        <f t="shared" si="9"/>
        <v>science fiction</v>
      </c>
      <c r="S137" s="3">
        <f t="shared" si="10"/>
        <v>41821.541666666664</v>
      </c>
      <c r="T137" s="3">
        <f t="shared" si="11"/>
        <v>41788.131909722222</v>
      </c>
    </row>
    <row r="138" spans="1:20">
      <c r="A138">
        <v>136</v>
      </c>
      <c r="B138" t="s">
        <v>312</v>
      </c>
      <c r="C138" t="s">
        <v>283</v>
      </c>
      <c r="D138">
        <v>3000</v>
      </c>
      <c r="E138">
        <v>0</v>
      </c>
      <c r="F138" t="s">
        <v>278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281</v>
      </c>
      <c r="O138" s="8">
        <f>Data!$E138/Data!$D138</f>
        <v>0</v>
      </c>
      <c r="P138" s="2">
        <f>IFERROR(Data!$E138/Data!$L138,0)</f>
        <v>0</v>
      </c>
      <c r="Q138" t="str">
        <f t="shared" si="8"/>
        <v>film &amp; video</v>
      </c>
      <c r="R138" t="str">
        <f t="shared" si="9"/>
        <v>science fiction</v>
      </c>
      <c r="S138" s="3">
        <f t="shared" si="10"/>
        <v>42140.177777777775</v>
      </c>
      <c r="T138" s="3">
        <f t="shared" si="11"/>
        <v>42096.160115740742</v>
      </c>
    </row>
    <row r="139" spans="1:20">
      <c r="A139">
        <v>137</v>
      </c>
      <c r="B139" t="s">
        <v>313</v>
      </c>
      <c r="C139" t="s">
        <v>314</v>
      </c>
      <c r="D139">
        <v>55000</v>
      </c>
      <c r="E139">
        <v>0</v>
      </c>
      <c r="F139" t="s">
        <v>278</v>
      </c>
      <c r="G139" t="s">
        <v>315</v>
      </c>
      <c r="H139" t="s">
        <v>316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281</v>
      </c>
      <c r="O139" s="8">
        <f>Data!$E139/Data!$D139</f>
        <v>0</v>
      </c>
      <c r="P139" s="2">
        <f>IFERROR(Data!$E139/Data!$L139,0)</f>
        <v>0</v>
      </c>
      <c r="Q139" t="str">
        <f t="shared" si="8"/>
        <v>film &amp; video</v>
      </c>
      <c r="R139" t="str">
        <f t="shared" si="9"/>
        <v>science fiction</v>
      </c>
      <c r="S139" s="3">
        <f t="shared" si="10"/>
        <v>42289.323993055557</v>
      </c>
      <c r="T139" s="3">
        <f t="shared" si="11"/>
        <v>42239.323993055557</v>
      </c>
    </row>
    <row r="140" spans="1:20">
      <c r="A140">
        <v>138</v>
      </c>
      <c r="B140" t="s">
        <v>317</v>
      </c>
      <c r="C140" t="s">
        <v>318</v>
      </c>
      <c r="D140">
        <v>150000</v>
      </c>
      <c r="E140">
        <v>4712</v>
      </c>
      <c r="F140" t="s">
        <v>278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281</v>
      </c>
      <c r="O140" s="8">
        <f>Data!$E140/Data!$D140</f>
        <v>3.1413333333333335E-2</v>
      </c>
      <c r="P140" s="2">
        <f>IFERROR(Data!$E140/Data!$L140,0)</f>
        <v>81.241379310344826</v>
      </c>
      <c r="Q140" t="str">
        <f t="shared" si="8"/>
        <v>film &amp; video</v>
      </c>
      <c r="R140" t="str">
        <f t="shared" si="9"/>
        <v>science fiction</v>
      </c>
      <c r="S140" s="3">
        <f t="shared" si="10"/>
        <v>42216.957638888889</v>
      </c>
      <c r="T140" s="3">
        <f t="shared" si="11"/>
        <v>42186.007418981477</v>
      </c>
    </row>
    <row r="141" spans="1:20">
      <c r="A141">
        <v>139</v>
      </c>
      <c r="B141" t="s">
        <v>319</v>
      </c>
      <c r="C141" t="s">
        <v>320</v>
      </c>
      <c r="D141">
        <v>500</v>
      </c>
      <c r="E141">
        <v>500</v>
      </c>
      <c r="F141" t="s">
        <v>278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281</v>
      </c>
      <c r="O141" s="8">
        <f>Data!$E141/Data!$D141</f>
        <v>1</v>
      </c>
      <c r="P141" s="2">
        <f>IFERROR(Data!$E141/Data!$L141,0)</f>
        <v>500</v>
      </c>
      <c r="Q141" t="str">
        <f t="shared" si="8"/>
        <v>film &amp; video</v>
      </c>
      <c r="R141" t="str">
        <f t="shared" si="9"/>
        <v>science fiction</v>
      </c>
      <c r="S141" s="3">
        <f t="shared" si="10"/>
        <v>42197.670972222222</v>
      </c>
      <c r="T141" s="3">
        <f t="shared" si="11"/>
        <v>42187.670972222222</v>
      </c>
    </row>
    <row r="142" spans="1:20">
      <c r="A142">
        <v>140</v>
      </c>
      <c r="B142" t="s">
        <v>321</v>
      </c>
      <c r="C142" t="s">
        <v>322</v>
      </c>
      <c r="D142">
        <v>200000</v>
      </c>
      <c r="E142">
        <v>0</v>
      </c>
      <c r="F142" t="s">
        <v>278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281</v>
      </c>
      <c r="O142" s="8">
        <f>Data!$E142/Data!$D142</f>
        <v>0</v>
      </c>
      <c r="P142" s="2">
        <f>IFERROR(Data!$E142/Data!$L142,0)</f>
        <v>0</v>
      </c>
      <c r="Q142" t="str">
        <f t="shared" si="8"/>
        <v>film &amp; video</v>
      </c>
      <c r="R142" t="str">
        <f t="shared" si="9"/>
        <v>science fiction</v>
      </c>
      <c r="S142" s="3">
        <f t="shared" si="10"/>
        <v>42082.90662037037</v>
      </c>
      <c r="T142" s="3">
        <f t="shared" si="11"/>
        <v>42052.948287037041</v>
      </c>
    </row>
    <row r="143" spans="1:20">
      <c r="A143">
        <v>141</v>
      </c>
      <c r="B143" t="s">
        <v>323</v>
      </c>
      <c r="C143" t="s">
        <v>324</v>
      </c>
      <c r="D143">
        <v>12000</v>
      </c>
      <c r="E143">
        <v>1293</v>
      </c>
      <c r="F143" t="s">
        <v>278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281</v>
      </c>
      <c r="O143" s="8">
        <f>Data!$E143/Data!$D143</f>
        <v>0.10775</v>
      </c>
      <c r="P143" s="2">
        <f>IFERROR(Data!$E143/Data!$L143,0)</f>
        <v>46.178571428571431</v>
      </c>
      <c r="Q143" t="str">
        <f t="shared" si="8"/>
        <v>film &amp; video</v>
      </c>
      <c r="R143" t="str">
        <f t="shared" si="9"/>
        <v>science fiction</v>
      </c>
      <c r="S143" s="3">
        <f t="shared" si="10"/>
        <v>42154.903043981481</v>
      </c>
      <c r="T143" s="3">
        <f t="shared" si="11"/>
        <v>42109.903043981481</v>
      </c>
    </row>
    <row r="144" spans="1:20">
      <c r="A144">
        <v>142</v>
      </c>
      <c r="B144" t="s">
        <v>325</v>
      </c>
      <c r="C144" t="s">
        <v>326</v>
      </c>
      <c r="D144">
        <v>3000</v>
      </c>
      <c r="E144">
        <v>10</v>
      </c>
      <c r="F144" t="s">
        <v>278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281</v>
      </c>
      <c r="O144" s="8">
        <f>Data!$E144/Data!$D144</f>
        <v>3.3333333333333335E-3</v>
      </c>
      <c r="P144" s="2">
        <f>IFERROR(Data!$E144/Data!$L144,0)</f>
        <v>10</v>
      </c>
      <c r="Q144" t="str">
        <f t="shared" si="8"/>
        <v>film &amp; video</v>
      </c>
      <c r="R144" t="str">
        <f t="shared" si="9"/>
        <v>science fiction</v>
      </c>
      <c r="S144" s="3">
        <f t="shared" si="10"/>
        <v>41959.684930555552</v>
      </c>
      <c r="T144" s="3">
        <f t="shared" si="11"/>
        <v>41938.643263888887</v>
      </c>
    </row>
    <row r="145" spans="1:20">
      <c r="A145">
        <v>143</v>
      </c>
      <c r="B145" t="s">
        <v>327</v>
      </c>
      <c r="C145" t="s">
        <v>328</v>
      </c>
      <c r="D145">
        <v>5500</v>
      </c>
      <c r="E145">
        <v>0</v>
      </c>
      <c r="F145" t="s">
        <v>278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281</v>
      </c>
      <c r="O145" s="8">
        <f>Data!$E145/Data!$D145</f>
        <v>0</v>
      </c>
      <c r="P145" s="2">
        <f>IFERROR(Data!$E145/Data!$L145,0)</f>
        <v>0</v>
      </c>
      <c r="Q145" t="str">
        <f t="shared" si="8"/>
        <v>film &amp; video</v>
      </c>
      <c r="R145" t="str">
        <f t="shared" si="9"/>
        <v>science fiction</v>
      </c>
      <c r="S145" s="3">
        <f t="shared" si="10"/>
        <v>42615.996527777781</v>
      </c>
      <c r="T145" s="3">
        <f t="shared" si="11"/>
        <v>42558.814143518524</v>
      </c>
    </row>
    <row r="146" spans="1:20">
      <c r="A146">
        <v>144</v>
      </c>
      <c r="B146" t="s">
        <v>329</v>
      </c>
      <c r="C146" t="s">
        <v>330</v>
      </c>
      <c r="D146">
        <v>7500</v>
      </c>
      <c r="E146">
        <v>2070</v>
      </c>
      <c r="F146" t="s">
        <v>278</v>
      </c>
      <c r="G146" t="s">
        <v>165</v>
      </c>
      <c r="H146" t="s">
        <v>166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281</v>
      </c>
      <c r="O146" s="8">
        <f>Data!$E146/Data!$D146</f>
        <v>0.27600000000000002</v>
      </c>
      <c r="P146" s="2">
        <f>IFERROR(Data!$E146/Data!$L146,0)</f>
        <v>55.945945945945944</v>
      </c>
      <c r="Q146" t="str">
        <f t="shared" si="8"/>
        <v>film &amp; video</v>
      </c>
      <c r="R146" t="str">
        <f t="shared" si="9"/>
        <v>science fiction</v>
      </c>
      <c r="S146" s="3">
        <f t="shared" si="10"/>
        <v>42107.47074074074</v>
      </c>
      <c r="T146" s="3">
        <f t="shared" si="11"/>
        <v>42047.512407407412</v>
      </c>
    </row>
    <row r="147" spans="1:20">
      <c r="A147">
        <v>145</v>
      </c>
      <c r="B147" t="s">
        <v>331</v>
      </c>
      <c r="C147" t="s">
        <v>332</v>
      </c>
      <c r="D147">
        <v>4500</v>
      </c>
      <c r="E147">
        <v>338</v>
      </c>
      <c r="F147" t="s">
        <v>278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281</v>
      </c>
      <c r="O147" s="8">
        <f>Data!$E147/Data!$D147</f>
        <v>7.5111111111111115E-2</v>
      </c>
      <c r="P147" s="2">
        <f>IFERROR(Data!$E147/Data!$L147,0)</f>
        <v>37.555555555555557</v>
      </c>
      <c r="Q147" t="str">
        <f t="shared" si="8"/>
        <v>film &amp; video</v>
      </c>
      <c r="R147" t="str">
        <f t="shared" si="9"/>
        <v>science fiction</v>
      </c>
      <c r="S147" s="3">
        <f t="shared" si="10"/>
        <v>42227.292268518519</v>
      </c>
      <c r="T147" s="3">
        <f t="shared" si="11"/>
        <v>42200.292268518519</v>
      </c>
    </row>
    <row r="148" spans="1:20">
      <c r="A148">
        <v>146</v>
      </c>
      <c r="B148" t="s">
        <v>333</v>
      </c>
      <c r="C148" t="s">
        <v>334</v>
      </c>
      <c r="D148">
        <v>20000</v>
      </c>
      <c r="E148">
        <v>115</v>
      </c>
      <c r="F148" t="s">
        <v>278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281</v>
      </c>
      <c r="O148" s="8">
        <f>Data!$E148/Data!$D148</f>
        <v>5.7499999999999999E-3</v>
      </c>
      <c r="P148" s="2">
        <f>IFERROR(Data!$E148/Data!$L148,0)</f>
        <v>38.333333333333336</v>
      </c>
      <c r="Q148" t="str">
        <f t="shared" si="8"/>
        <v>film &amp; video</v>
      </c>
      <c r="R148" t="str">
        <f t="shared" si="9"/>
        <v>science fiction</v>
      </c>
      <c r="S148" s="3">
        <f t="shared" si="10"/>
        <v>42752.766180555554</v>
      </c>
      <c r="T148" s="3">
        <f t="shared" si="11"/>
        <v>42692.766180555554</v>
      </c>
    </row>
    <row r="149" spans="1:20">
      <c r="A149">
        <v>147</v>
      </c>
      <c r="B149" t="s">
        <v>335</v>
      </c>
      <c r="C149" t="s">
        <v>336</v>
      </c>
      <c r="D149">
        <v>7000</v>
      </c>
      <c r="E149">
        <v>0</v>
      </c>
      <c r="F149" t="s">
        <v>278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281</v>
      </c>
      <c r="O149" s="8">
        <f>Data!$E149/Data!$D149</f>
        <v>0</v>
      </c>
      <c r="P149" s="2">
        <f>IFERROR(Data!$E149/Data!$L149,0)</f>
        <v>0</v>
      </c>
      <c r="Q149" t="str">
        <f t="shared" si="8"/>
        <v>film &amp; video</v>
      </c>
      <c r="R149" t="str">
        <f t="shared" si="9"/>
        <v>science fiction</v>
      </c>
      <c r="S149" s="3">
        <f t="shared" si="10"/>
        <v>42012.512499999997</v>
      </c>
      <c r="T149" s="3">
        <f t="shared" si="11"/>
        <v>41969.517824074079</v>
      </c>
    </row>
    <row r="150" spans="1:20">
      <c r="A150">
        <v>148</v>
      </c>
      <c r="B150" t="s">
        <v>337</v>
      </c>
      <c r="C150" t="s">
        <v>338</v>
      </c>
      <c r="D150">
        <v>50000</v>
      </c>
      <c r="E150">
        <v>40</v>
      </c>
      <c r="F150" t="s">
        <v>278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281</v>
      </c>
      <c r="O150" s="8">
        <f>Data!$E150/Data!$D150</f>
        <v>8.0000000000000004E-4</v>
      </c>
      <c r="P150" s="2">
        <f>IFERROR(Data!$E150/Data!$L150,0)</f>
        <v>20</v>
      </c>
      <c r="Q150" t="str">
        <f t="shared" si="8"/>
        <v>film &amp; video</v>
      </c>
      <c r="R150" t="str">
        <f t="shared" si="9"/>
        <v>science fiction</v>
      </c>
      <c r="S150" s="3">
        <f t="shared" si="10"/>
        <v>42427.031666666662</v>
      </c>
      <c r="T150" s="3">
        <f t="shared" si="11"/>
        <v>42397.031666666662</v>
      </c>
    </row>
    <row r="151" spans="1:20">
      <c r="A151">
        <v>149</v>
      </c>
      <c r="B151" t="s">
        <v>339</v>
      </c>
      <c r="C151" t="s">
        <v>340</v>
      </c>
      <c r="D151">
        <v>10000</v>
      </c>
      <c r="E151">
        <v>92</v>
      </c>
      <c r="F151" t="s">
        <v>278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281</v>
      </c>
      <c r="O151" s="8">
        <f>Data!$E151/Data!$D151</f>
        <v>9.1999999999999998E-3</v>
      </c>
      <c r="P151" s="2">
        <f>IFERROR(Data!$E151/Data!$L151,0)</f>
        <v>15.333333333333334</v>
      </c>
      <c r="Q151" t="str">
        <f t="shared" si="8"/>
        <v>film &amp; video</v>
      </c>
      <c r="R151" t="str">
        <f t="shared" si="9"/>
        <v>science fiction</v>
      </c>
      <c r="S151" s="3">
        <f t="shared" si="10"/>
        <v>41998.083333333328</v>
      </c>
      <c r="T151" s="3">
        <f t="shared" si="11"/>
        <v>41967.922106481477</v>
      </c>
    </row>
    <row r="152" spans="1:20">
      <c r="A152">
        <v>150</v>
      </c>
      <c r="B152" t="s">
        <v>341</v>
      </c>
      <c r="C152" t="s">
        <v>342</v>
      </c>
      <c r="D152">
        <v>130000</v>
      </c>
      <c r="E152">
        <v>30112</v>
      </c>
      <c r="F152" t="s">
        <v>278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281</v>
      </c>
      <c r="O152" s="8">
        <f>Data!$E152/Data!$D152</f>
        <v>0.23163076923076922</v>
      </c>
      <c r="P152" s="2">
        <f>IFERROR(Data!$E152/Data!$L152,0)</f>
        <v>449.43283582089555</v>
      </c>
      <c r="Q152" t="str">
        <f t="shared" si="8"/>
        <v>film &amp; video</v>
      </c>
      <c r="R152" t="str">
        <f t="shared" si="9"/>
        <v>science fiction</v>
      </c>
      <c r="S152" s="3">
        <f t="shared" si="10"/>
        <v>42149.911828703705</v>
      </c>
      <c r="T152" s="3">
        <f t="shared" si="11"/>
        <v>42089.911828703705</v>
      </c>
    </row>
    <row r="153" spans="1:20">
      <c r="A153">
        <v>151</v>
      </c>
      <c r="B153" t="s">
        <v>343</v>
      </c>
      <c r="C153" t="s">
        <v>344</v>
      </c>
      <c r="D153">
        <v>250000</v>
      </c>
      <c r="E153">
        <v>140</v>
      </c>
      <c r="F153" t="s">
        <v>278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281</v>
      </c>
      <c r="O153" s="8">
        <f>Data!$E153/Data!$D153</f>
        <v>5.5999999999999995E-4</v>
      </c>
      <c r="P153" s="2">
        <f>IFERROR(Data!$E153/Data!$L153,0)</f>
        <v>28</v>
      </c>
      <c r="Q153" t="str">
        <f t="shared" si="8"/>
        <v>film &amp; video</v>
      </c>
      <c r="R153" t="str">
        <f t="shared" si="9"/>
        <v>science fiction</v>
      </c>
      <c r="S153" s="3">
        <f t="shared" si="10"/>
        <v>42173.300821759258</v>
      </c>
      <c r="T153" s="3">
        <f t="shared" si="11"/>
        <v>42113.300821759258</v>
      </c>
    </row>
    <row r="154" spans="1:20">
      <c r="A154">
        <v>152</v>
      </c>
      <c r="B154" t="s">
        <v>345</v>
      </c>
      <c r="C154" t="s">
        <v>346</v>
      </c>
      <c r="D154">
        <v>380000</v>
      </c>
      <c r="E154">
        <v>30</v>
      </c>
      <c r="F154" t="s">
        <v>278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281</v>
      </c>
      <c r="O154" s="8">
        <f>Data!$E154/Data!$D154</f>
        <v>7.8947368421052633E-5</v>
      </c>
      <c r="P154" s="2">
        <f>IFERROR(Data!$E154/Data!$L154,0)</f>
        <v>15</v>
      </c>
      <c r="Q154" t="str">
        <f t="shared" si="8"/>
        <v>film &amp; video</v>
      </c>
      <c r="R154" t="str">
        <f t="shared" si="9"/>
        <v>science fiction</v>
      </c>
      <c r="S154" s="3">
        <f t="shared" si="10"/>
        <v>41904.827546296299</v>
      </c>
      <c r="T154" s="3">
        <f t="shared" si="11"/>
        <v>41874.827546296299</v>
      </c>
    </row>
    <row r="155" spans="1:20">
      <c r="A155">
        <v>153</v>
      </c>
      <c r="B155" t="s">
        <v>347</v>
      </c>
      <c r="C155" t="s">
        <v>348</v>
      </c>
      <c r="D155">
        <v>50000</v>
      </c>
      <c r="E155">
        <v>359</v>
      </c>
      <c r="F155" t="s">
        <v>278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281</v>
      </c>
      <c r="O155" s="8">
        <f>Data!$E155/Data!$D155</f>
        <v>7.1799999999999998E-3</v>
      </c>
      <c r="P155" s="2">
        <f>IFERROR(Data!$E155/Data!$L155,0)</f>
        <v>35.9</v>
      </c>
      <c r="Q155" t="str">
        <f t="shared" si="8"/>
        <v>film &amp; video</v>
      </c>
      <c r="R155" t="str">
        <f t="shared" si="9"/>
        <v>science fiction</v>
      </c>
      <c r="S155" s="3">
        <f t="shared" si="10"/>
        <v>41975.377824074079</v>
      </c>
      <c r="T155" s="3">
        <f t="shared" si="11"/>
        <v>41933.336157407408</v>
      </c>
    </row>
    <row r="156" spans="1:20">
      <c r="A156">
        <v>154</v>
      </c>
      <c r="B156" t="s">
        <v>349</v>
      </c>
      <c r="C156" t="s">
        <v>350</v>
      </c>
      <c r="D156">
        <v>1500</v>
      </c>
      <c r="E156">
        <v>40</v>
      </c>
      <c r="F156" t="s">
        <v>278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281</v>
      </c>
      <c r="O156" s="8">
        <f>Data!$E156/Data!$D156</f>
        <v>2.6666666666666668E-2</v>
      </c>
      <c r="P156" s="2">
        <f>IFERROR(Data!$E156/Data!$L156,0)</f>
        <v>13.333333333333334</v>
      </c>
      <c r="Q156" t="str">
        <f t="shared" si="8"/>
        <v>film &amp; video</v>
      </c>
      <c r="R156" t="str">
        <f t="shared" si="9"/>
        <v>science fiction</v>
      </c>
      <c r="S156" s="3">
        <f t="shared" si="10"/>
        <v>42158.297395833331</v>
      </c>
      <c r="T156" s="3">
        <f t="shared" si="11"/>
        <v>42115.297395833331</v>
      </c>
    </row>
    <row r="157" spans="1:20">
      <c r="A157">
        <v>155</v>
      </c>
      <c r="B157" t="s">
        <v>351</v>
      </c>
      <c r="C157" t="s">
        <v>352</v>
      </c>
      <c r="D157">
        <v>1350000</v>
      </c>
      <c r="E157">
        <v>81</v>
      </c>
      <c r="F157" t="s">
        <v>278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281</v>
      </c>
      <c r="O157" s="8">
        <f>Data!$E157/Data!$D157</f>
        <v>6.0000000000000002E-5</v>
      </c>
      <c r="P157" s="2">
        <f>IFERROR(Data!$E157/Data!$L157,0)</f>
        <v>20.25</v>
      </c>
      <c r="Q157" t="str">
        <f t="shared" si="8"/>
        <v>film &amp; video</v>
      </c>
      <c r="R157" t="str">
        <f t="shared" si="9"/>
        <v>science fiction</v>
      </c>
      <c r="S157" s="3">
        <f t="shared" si="10"/>
        <v>42208.309432870374</v>
      </c>
      <c r="T157" s="3">
        <f t="shared" si="11"/>
        <v>42168.309432870374</v>
      </c>
    </row>
    <row r="158" spans="1:20">
      <c r="A158">
        <v>156</v>
      </c>
      <c r="B158" t="s">
        <v>353</v>
      </c>
      <c r="C158" t="s">
        <v>354</v>
      </c>
      <c r="D158">
        <v>35000</v>
      </c>
      <c r="E158">
        <v>1785</v>
      </c>
      <c r="F158" t="s">
        <v>278</v>
      </c>
      <c r="G158" t="s">
        <v>165</v>
      </c>
      <c r="H158" t="s">
        <v>166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281</v>
      </c>
      <c r="O158" s="8">
        <f>Data!$E158/Data!$D158</f>
        <v>5.0999999999999997E-2</v>
      </c>
      <c r="P158" s="2">
        <f>IFERROR(Data!$E158/Data!$L158,0)</f>
        <v>119</v>
      </c>
      <c r="Q158" t="str">
        <f t="shared" si="8"/>
        <v>film &amp; video</v>
      </c>
      <c r="R158" t="str">
        <f t="shared" si="9"/>
        <v>science fiction</v>
      </c>
      <c r="S158" s="3">
        <f t="shared" si="10"/>
        <v>41853.874953703707</v>
      </c>
      <c r="T158" s="3">
        <f t="shared" si="11"/>
        <v>41793.874953703707</v>
      </c>
    </row>
    <row r="159" spans="1:20">
      <c r="A159">
        <v>157</v>
      </c>
      <c r="B159" t="s">
        <v>355</v>
      </c>
      <c r="C159" t="s">
        <v>356</v>
      </c>
      <c r="D159">
        <v>2995</v>
      </c>
      <c r="E159">
        <v>8</v>
      </c>
      <c r="F159" t="s">
        <v>278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281</v>
      </c>
      <c r="O159" s="8">
        <f>Data!$E159/Data!$D159</f>
        <v>2.671118530884808E-3</v>
      </c>
      <c r="P159" s="2">
        <f>IFERROR(Data!$E159/Data!$L159,0)</f>
        <v>4</v>
      </c>
      <c r="Q159" t="str">
        <f t="shared" si="8"/>
        <v>film &amp; video</v>
      </c>
      <c r="R159" t="str">
        <f t="shared" si="9"/>
        <v>science fiction</v>
      </c>
      <c r="S159" s="3">
        <f t="shared" si="10"/>
        <v>42426.661712962959</v>
      </c>
      <c r="T159" s="3">
        <f t="shared" si="11"/>
        <v>42396.661712962959</v>
      </c>
    </row>
    <row r="160" spans="1:20">
      <c r="A160">
        <v>158</v>
      </c>
      <c r="B160" t="s">
        <v>357</v>
      </c>
      <c r="C160" t="s">
        <v>358</v>
      </c>
      <c r="D160">
        <v>5000</v>
      </c>
      <c r="E160">
        <v>0</v>
      </c>
      <c r="F160" t="s">
        <v>278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281</v>
      </c>
      <c r="O160" s="8">
        <f>Data!$E160/Data!$D160</f>
        <v>0</v>
      </c>
      <c r="P160" s="2">
        <f>IFERROR(Data!$E160/Data!$L160,0)</f>
        <v>0</v>
      </c>
      <c r="Q160" t="str">
        <f t="shared" si="8"/>
        <v>film &amp; video</v>
      </c>
      <c r="R160" t="str">
        <f t="shared" si="9"/>
        <v>science fiction</v>
      </c>
      <c r="S160" s="3">
        <f t="shared" si="10"/>
        <v>41933.82671296296</v>
      </c>
      <c r="T160" s="3">
        <f t="shared" si="11"/>
        <v>41903.82671296296</v>
      </c>
    </row>
    <row r="161" spans="1:20">
      <c r="A161">
        <v>159</v>
      </c>
      <c r="B161" t="s">
        <v>359</v>
      </c>
      <c r="C161" t="s">
        <v>360</v>
      </c>
      <c r="D161">
        <v>500000</v>
      </c>
      <c r="E161">
        <v>10</v>
      </c>
      <c r="F161" t="s">
        <v>278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281</v>
      </c>
      <c r="O161" s="8">
        <f>Data!$E161/Data!$D161</f>
        <v>2.0000000000000002E-5</v>
      </c>
      <c r="P161" s="2">
        <f>IFERROR(Data!$E161/Data!$L161,0)</f>
        <v>10</v>
      </c>
      <c r="Q161" t="str">
        <f t="shared" si="8"/>
        <v>film &amp; video</v>
      </c>
      <c r="R161" t="str">
        <f t="shared" si="9"/>
        <v>science fiction</v>
      </c>
      <c r="S161" s="3">
        <f t="shared" si="10"/>
        <v>42554.184548611112</v>
      </c>
      <c r="T161" s="3">
        <f t="shared" si="11"/>
        <v>42514.184548611112</v>
      </c>
    </row>
    <row r="162" spans="1:20">
      <c r="A162">
        <v>160</v>
      </c>
      <c r="B162" t="s">
        <v>361</v>
      </c>
      <c r="C162" t="s">
        <v>362</v>
      </c>
      <c r="D162">
        <v>5000</v>
      </c>
      <c r="E162">
        <v>0</v>
      </c>
      <c r="F162" t="s">
        <v>363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364</v>
      </c>
      <c r="O162" s="8">
        <f>Data!$E162/Data!$D162</f>
        <v>0</v>
      </c>
      <c r="P162" s="2">
        <f>IFERROR(Data!$E162/Data!$L162,0)</f>
        <v>0</v>
      </c>
      <c r="Q162" t="str">
        <f t="shared" si="8"/>
        <v>film &amp; video</v>
      </c>
      <c r="R162" t="str">
        <f t="shared" si="9"/>
        <v>drama</v>
      </c>
      <c r="S162" s="3">
        <f t="shared" si="10"/>
        <v>42231.663090277783</v>
      </c>
      <c r="T162" s="3">
        <f t="shared" si="11"/>
        <v>42171.663090277783</v>
      </c>
    </row>
    <row r="163" spans="1:20">
      <c r="A163">
        <v>161</v>
      </c>
      <c r="B163" t="s">
        <v>365</v>
      </c>
      <c r="C163" t="s">
        <v>366</v>
      </c>
      <c r="D163">
        <v>50000</v>
      </c>
      <c r="E163">
        <v>5</v>
      </c>
      <c r="F163" t="s">
        <v>363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364</v>
      </c>
      <c r="O163" s="8">
        <f>Data!$E163/Data!$D163</f>
        <v>1E-4</v>
      </c>
      <c r="P163" s="2">
        <f>IFERROR(Data!$E163/Data!$L163,0)</f>
        <v>5</v>
      </c>
      <c r="Q163" t="str">
        <f t="shared" si="8"/>
        <v>film &amp; video</v>
      </c>
      <c r="R163" t="str">
        <f t="shared" si="9"/>
        <v>drama</v>
      </c>
      <c r="S163" s="3">
        <f t="shared" si="10"/>
        <v>41822.437442129631</v>
      </c>
      <c r="T163" s="3">
        <f t="shared" si="11"/>
        <v>41792.437442129631</v>
      </c>
    </row>
    <row r="164" spans="1:20">
      <c r="A164">
        <v>162</v>
      </c>
      <c r="B164" t="s">
        <v>367</v>
      </c>
      <c r="C164" t="s">
        <v>368</v>
      </c>
      <c r="D164">
        <v>2800</v>
      </c>
      <c r="E164">
        <v>435</v>
      </c>
      <c r="F164" t="s">
        <v>363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364</v>
      </c>
      <c r="O164" s="8">
        <f>Data!$E164/Data!$D164</f>
        <v>0.15535714285714286</v>
      </c>
      <c r="P164" s="2">
        <f>IFERROR(Data!$E164/Data!$L164,0)</f>
        <v>43.5</v>
      </c>
      <c r="Q164" t="str">
        <f t="shared" si="8"/>
        <v>film &amp; video</v>
      </c>
      <c r="R164" t="str">
        <f t="shared" si="9"/>
        <v>drama</v>
      </c>
      <c r="S164" s="3">
        <f t="shared" si="10"/>
        <v>41867.737500000003</v>
      </c>
      <c r="T164" s="3">
        <f t="shared" si="11"/>
        <v>41834.876805555556</v>
      </c>
    </row>
    <row r="165" spans="1:20">
      <c r="A165">
        <v>163</v>
      </c>
      <c r="B165" t="s">
        <v>369</v>
      </c>
      <c r="C165" t="s">
        <v>370</v>
      </c>
      <c r="D165">
        <v>2000000</v>
      </c>
      <c r="E165">
        <v>0</v>
      </c>
      <c r="F165" t="s">
        <v>363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364</v>
      </c>
      <c r="O165" s="8">
        <f>Data!$E165/Data!$D165</f>
        <v>0</v>
      </c>
      <c r="P165" s="2">
        <f>IFERROR(Data!$E165/Data!$L165,0)</f>
        <v>0</v>
      </c>
      <c r="Q165" t="str">
        <f t="shared" si="8"/>
        <v>film &amp; video</v>
      </c>
      <c r="R165" t="str">
        <f t="shared" si="9"/>
        <v>drama</v>
      </c>
      <c r="S165" s="3">
        <f t="shared" si="10"/>
        <v>42277.75</v>
      </c>
      <c r="T165" s="3">
        <f t="shared" si="11"/>
        <v>42243.711273148147</v>
      </c>
    </row>
    <row r="166" spans="1:20">
      <c r="A166">
        <v>164</v>
      </c>
      <c r="B166" t="s">
        <v>371</v>
      </c>
      <c r="C166" t="s">
        <v>372</v>
      </c>
      <c r="D166">
        <v>120000</v>
      </c>
      <c r="E166">
        <v>640</v>
      </c>
      <c r="F166" t="s">
        <v>363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364</v>
      </c>
      <c r="O166" s="8">
        <f>Data!$E166/Data!$D166</f>
        <v>5.3333333333333332E-3</v>
      </c>
      <c r="P166" s="2">
        <f>IFERROR(Data!$E166/Data!$L166,0)</f>
        <v>91.428571428571431</v>
      </c>
      <c r="Q166" t="str">
        <f t="shared" si="8"/>
        <v>film &amp; video</v>
      </c>
      <c r="R166" t="str">
        <f t="shared" si="9"/>
        <v>drama</v>
      </c>
      <c r="S166" s="3">
        <f t="shared" si="10"/>
        <v>41901.512743055559</v>
      </c>
      <c r="T166" s="3">
        <f t="shared" si="11"/>
        <v>41841.512743055559</v>
      </c>
    </row>
    <row r="167" spans="1:20">
      <c r="A167">
        <v>165</v>
      </c>
      <c r="B167" t="s">
        <v>373</v>
      </c>
      <c r="C167" t="s">
        <v>374</v>
      </c>
      <c r="D167">
        <v>17000</v>
      </c>
      <c r="E167">
        <v>0</v>
      </c>
      <c r="F167" t="s">
        <v>363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364</v>
      </c>
      <c r="O167" s="8">
        <f>Data!$E167/Data!$D167</f>
        <v>0</v>
      </c>
      <c r="P167" s="2">
        <f>IFERROR(Data!$E167/Data!$L167,0)</f>
        <v>0</v>
      </c>
      <c r="Q167" t="str">
        <f t="shared" si="8"/>
        <v>film &amp; video</v>
      </c>
      <c r="R167" t="str">
        <f t="shared" si="9"/>
        <v>drama</v>
      </c>
      <c r="S167" s="3">
        <f t="shared" si="10"/>
        <v>42381.408842592587</v>
      </c>
      <c r="T167" s="3">
        <f t="shared" si="11"/>
        <v>42351.408842592587</v>
      </c>
    </row>
    <row r="168" spans="1:20">
      <c r="A168">
        <v>166</v>
      </c>
      <c r="B168" t="s">
        <v>375</v>
      </c>
      <c r="C168" t="s">
        <v>376</v>
      </c>
      <c r="D168">
        <v>5000</v>
      </c>
      <c r="E168">
        <v>3000</v>
      </c>
      <c r="F168" t="s">
        <v>363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364</v>
      </c>
      <c r="O168" s="8">
        <f>Data!$E168/Data!$D168</f>
        <v>0.6</v>
      </c>
      <c r="P168" s="2">
        <f>IFERROR(Data!$E168/Data!$L168,0)</f>
        <v>3000</v>
      </c>
      <c r="Q168" t="str">
        <f t="shared" si="8"/>
        <v>film &amp; video</v>
      </c>
      <c r="R168" t="str">
        <f t="shared" si="9"/>
        <v>drama</v>
      </c>
      <c r="S168" s="3">
        <f t="shared" si="10"/>
        <v>42750.825949074075</v>
      </c>
      <c r="T168" s="3">
        <f t="shared" si="11"/>
        <v>42720.825949074075</v>
      </c>
    </row>
    <row r="169" spans="1:20">
      <c r="A169">
        <v>167</v>
      </c>
      <c r="B169" t="s">
        <v>377</v>
      </c>
      <c r="C169" t="s">
        <v>378</v>
      </c>
      <c r="D169">
        <v>110000</v>
      </c>
      <c r="E169">
        <v>11</v>
      </c>
      <c r="F169" t="s">
        <v>363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364</v>
      </c>
      <c r="O169" s="8">
        <f>Data!$E169/Data!$D169</f>
        <v>1E-4</v>
      </c>
      <c r="P169" s="2">
        <f>IFERROR(Data!$E169/Data!$L169,0)</f>
        <v>5.5</v>
      </c>
      <c r="Q169" t="str">
        <f t="shared" si="8"/>
        <v>film &amp; video</v>
      </c>
      <c r="R169" t="str">
        <f t="shared" si="9"/>
        <v>drama</v>
      </c>
      <c r="S169" s="3">
        <f t="shared" si="10"/>
        <v>42220.677488425921</v>
      </c>
      <c r="T169" s="3">
        <f t="shared" si="11"/>
        <v>42160.677488425921</v>
      </c>
    </row>
    <row r="170" spans="1:20">
      <c r="A170">
        <v>168</v>
      </c>
      <c r="B170" t="s">
        <v>379</v>
      </c>
      <c r="C170" t="s">
        <v>380</v>
      </c>
      <c r="D170">
        <v>8000</v>
      </c>
      <c r="E170">
        <v>325</v>
      </c>
      <c r="F170" t="s">
        <v>363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364</v>
      </c>
      <c r="O170" s="8">
        <f>Data!$E170/Data!$D170</f>
        <v>4.0625000000000001E-2</v>
      </c>
      <c r="P170" s="2">
        <f>IFERROR(Data!$E170/Data!$L170,0)</f>
        <v>108.33333333333333</v>
      </c>
      <c r="Q170" t="str">
        <f t="shared" si="8"/>
        <v>film &amp; video</v>
      </c>
      <c r="R170" t="str">
        <f t="shared" si="9"/>
        <v>drama</v>
      </c>
      <c r="S170" s="3">
        <f t="shared" si="10"/>
        <v>42082.543634259258</v>
      </c>
      <c r="T170" s="3">
        <f t="shared" si="11"/>
        <v>42052.58530092593</v>
      </c>
    </row>
    <row r="171" spans="1:20">
      <c r="A171">
        <v>169</v>
      </c>
      <c r="B171" t="s">
        <v>381</v>
      </c>
      <c r="C171" t="s">
        <v>382</v>
      </c>
      <c r="D171">
        <v>2500</v>
      </c>
      <c r="E171">
        <v>560</v>
      </c>
      <c r="F171" t="s">
        <v>363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364</v>
      </c>
      <c r="O171" s="8">
        <f>Data!$E171/Data!$D171</f>
        <v>0.224</v>
      </c>
      <c r="P171" s="2">
        <f>IFERROR(Data!$E171/Data!$L171,0)</f>
        <v>56</v>
      </c>
      <c r="Q171" t="str">
        <f t="shared" si="8"/>
        <v>film &amp; video</v>
      </c>
      <c r="R171" t="str">
        <f t="shared" si="9"/>
        <v>drama</v>
      </c>
      <c r="S171" s="3">
        <f t="shared" si="10"/>
        <v>41930.255312499998</v>
      </c>
      <c r="T171" s="3">
        <f t="shared" si="11"/>
        <v>41900.255312499998</v>
      </c>
    </row>
    <row r="172" spans="1:20">
      <c r="A172">
        <v>170</v>
      </c>
      <c r="B172" t="s">
        <v>383</v>
      </c>
      <c r="C172" t="s">
        <v>384</v>
      </c>
      <c r="D172">
        <v>10000</v>
      </c>
      <c r="E172">
        <v>325</v>
      </c>
      <c r="F172" t="s">
        <v>363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364</v>
      </c>
      <c r="O172" s="8">
        <f>Data!$E172/Data!$D172</f>
        <v>3.2500000000000001E-2</v>
      </c>
      <c r="P172" s="2">
        <f>IFERROR(Data!$E172/Data!$L172,0)</f>
        <v>32.5</v>
      </c>
      <c r="Q172" t="str">
        <f t="shared" si="8"/>
        <v>film &amp; video</v>
      </c>
      <c r="R172" t="str">
        <f t="shared" si="9"/>
        <v>drama</v>
      </c>
      <c r="S172" s="3">
        <f t="shared" si="10"/>
        <v>42245.977777777778</v>
      </c>
      <c r="T172" s="3">
        <f t="shared" si="11"/>
        <v>42216.727812500001</v>
      </c>
    </row>
    <row r="173" spans="1:20">
      <c r="A173">
        <v>171</v>
      </c>
      <c r="B173" t="s">
        <v>385</v>
      </c>
      <c r="C173" t="s">
        <v>386</v>
      </c>
      <c r="D173">
        <v>50000</v>
      </c>
      <c r="E173">
        <v>1</v>
      </c>
      <c r="F173" t="s">
        <v>363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364</v>
      </c>
      <c r="O173" s="8">
        <f>Data!$E173/Data!$D173</f>
        <v>2.0000000000000002E-5</v>
      </c>
      <c r="P173" s="2">
        <f>IFERROR(Data!$E173/Data!$L173,0)</f>
        <v>1</v>
      </c>
      <c r="Q173" t="str">
        <f t="shared" si="8"/>
        <v>film &amp; video</v>
      </c>
      <c r="R173" t="str">
        <f t="shared" si="9"/>
        <v>drama</v>
      </c>
      <c r="S173" s="3">
        <f t="shared" si="10"/>
        <v>42593.930717592593</v>
      </c>
      <c r="T173" s="3">
        <f t="shared" si="11"/>
        <v>42533.930717592593</v>
      </c>
    </row>
    <row r="174" spans="1:20">
      <c r="A174">
        <v>172</v>
      </c>
      <c r="B174" t="s">
        <v>387</v>
      </c>
      <c r="C174" t="s">
        <v>388</v>
      </c>
      <c r="D174">
        <v>95000</v>
      </c>
      <c r="E174">
        <v>0</v>
      </c>
      <c r="F174" t="s">
        <v>363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364</v>
      </c>
      <c r="O174" s="8">
        <f>Data!$E174/Data!$D174</f>
        <v>0</v>
      </c>
      <c r="P174" s="2">
        <f>IFERROR(Data!$E174/Data!$L174,0)</f>
        <v>0</v>
      </c>
      <c r="Q174" t="str">
        <f t="shared" si="8"/>
        <v>film &amp; video</v>
      </c>
      <c r="R174" t="str">
        <f t="shared" si="9"/>
        <v>drama</v>
      </c>
      <c r="S174" s="3">
        <f t="shared" si="10"/>
        <v>42082.103275462956</v>
      </c>
      <c r="T174" s="3">
        <f t="shared" si="11"/>
        <v>42047.144942129627</v>
      </c>
    </row>
    <row r="175" spans="1:20">
      <c r="A175">
        <v>173</v>
      </c>
      <c r="B175" t="s">
        <v>389</v>
      </c>
      <c r="C175" t="s">
        <v>390</v>
      </c>
      <c r="D175">
        <v>1110</v>
      </c>
      <c r="E175">
        <v>0</v>
      </c>
      <c r="F175" t="s">
        <v>363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364</v>
      </c>
      <c r="O175" s="8">
        <f>Data!$E175/Data!$D175</f>
        <v>0</v>
      </c>
      <c r="P175" s="2">
        <f>IFERROR(Data!$E175/Data!$L175,0)</f>
        <v>0</v>
      </c>
      <c r="Q175" t="str">
        <f t="shared" si="8"/>
        <v>film &amp; video</v>
      </c>
      <c r="R175" t="str">
        <f t="shared" si="9"/>
        <v>drama</v>
      </c>
      <c r="S175" s="3">
        <f t="shared" si="10"/>
        <v>42063.323009259257</v>
      </c>
      <c r="T175" s="3">
        <f t="shared" si="11"/>
        <v>42033.323009259257</v>
      </c>
    </row>
    <row r="176" spans="1:20">
      <c r="A176">
        <v>174</v>
      </c>
      <c r="B176" t="s">
        <v>391</v>
      </c>
      <c r="C176" t="s">
        <v>392</v>
      </c>
      <c r="D176">
        <v>6000</v>
      </c>
      <c r="E176">
        <v>0</v>
      </c>
      <c r="F176" t="s">
        <v>363</v>
      </c>
      <c r="G176" t="s">
        <v>393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364</v>
      </c>
      <c r="O176" s="8">
        <f>Data!$E176/Data!$D176</f>
        <v>0</v>
      </c>
      <c r="P176" s="2">
        <f>IFERROR(Data!$E176/Data!$L176,0)</f>
        <v>0</v>
      </c>
      <c r="Q176" t="str">
        <f t="shared" si="8"/>
        <v>film &amp; video</v>
      </c>
      <c r="R176" t="str">
        <f t="shared" si="9"/>
        <v>drama</v>
      </c>
      <c r="S176" s="3">
        <f t="shared" si="10"/>
        <v>42132.508981481486</v>
      </c>
      <c r="T176" s="3">
        <f t="shared" si="11"/>
        <v>42072.508981481486</v>
      </c>
    </row>
    <row r="177" spans="1:20">
      <c r="A177">
        <v>175</v>
      </c>
      <c r="B177" t="s">
        <v>394</v>
      </c>
      <c r="C177" t="s">
        <v>395</v>
      </c>
      <c r="D177">
        <v>20000</v>
      </c>
      <c r="E177">
        <v>1297</v>
      </c>
      <c r="F177" t="s">
        <v>363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364</v>
      </c>
      <c r="O177" s="8">
        <f>Data!$E177/Data!$D177</f>
        <v>6.4850000000000005E-2</v>
      </c>
      <c r="P177" s="2">
        <f>IFERROR(Data!$E177/Data!$L177,0)</f>
        <v>49.884615384615387</v>
      </c>
      <c r="Q177" t="str">
        <f t="shared" si="8"/>
        <v>film &amp; video</v>
      </c>
      <c r="R177" t="str">
        <f t="shared" si="9"/>
        <v>drama</v>
      </c>
      <c r="S177" s="3">
        <f t="shared" si="10"/>
        <v>41880.527905092589</v>
      </c>
      <c r="T177" s="3">
        <f t="shared" si="11"/>
        <v>41855.527905092589</v>
      </c>
    </row>
    <row r="178" spans="1:20">
      <c r="A178">
        <v>176</v>
      </c>
      <c r="B178" t="s">
        <v>396</v>
      </c>
      <c r="C178" t="s">
        <v>397</v>
      </c>
      <c r="D178">
        <v>1500</v>
      </c>
      <c r="E178">
        <v>0</v>
      </c>
      <c r="F178" t="s">
        <v>363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364</v>
      </c>
      <c r="O178" s="8">
        <f>Data!$E178/Data!$D178</f>
        <v>0</v>
      </c>
      <c r="P178" s="2">
        <f>IFERROR(Data!$E178/Data!$L178,0)</f>
        <v>0</v>
      </c>
      <c r="Q178" t="str">
        <f t="shared" si="8"/>
        <v>film &amp; video</v>
      </c>
      <c r="R178" t="str">
        <f t="shared" si="9"/>
        <v>drama</v>
      </c>
      <c r="S178" s="3">
        <f t="shared" si="10"/>
        <v>42221.574062500003</v>
      </c>
      <c r="T178" s="3">
        <f t="shared" si="11"/>
        <v>42191.574062500003</v>
      </c>
    </row>
    <row r="179" spans="1:20">
      <c r="A179">
        <v>177</v>
      </c>
      <c r="B179" t="s">
        <v>398</v>
      </c>
      <c r="C179" t="s">
        <v>399</v>
      </c>
      <c r="D179">
        <v>450</v>
      </c>
      <c r="E179">
        <v>180</v>
      </c>
      <c r="F179" t="s">
        <v>363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364</v>
      </c>
      <c r="O179" s="8">
        <f>Data!$E179/Data!$D179</f>
        <v>0.4</v>
      </c>
      <c r="P179" s="2">
        <f>IFERROR(Data!$E179/Data!$L179,0)</f>
        <v>25.714285714285715</v>
      </c>
      <c r="Q179" t="str">
        <f t="shared" si="8"/>
        <v>film &amp; video</v>
      </c>
      <c r="R179" t="str">
        <f t="shared" si="9"/>
        <v>drama</v>
      </c>
      <c r="S179" s="3">
        <f t="shared" si="10"/>
        <v>42086.75608796296</v>
      </c>
      <c r="T179" s="3">
        <f t="shared" si="11"/>
        <v>42069.797754629632</v>
      </c>
    </row>
    <row r="180" spans="1:20">
      <c r="A180">
        <v>178</v>
      </c>
      <c r="B180" t="s">
        <v>400</v>
      </c>
      <c r="C180" t="s">
        <v>401</v>
      </c>
      <c r="D180">
        <v>500000</v>
      </c>
      <c r="E180">
        <v>0</v>
      </c>
      <c r="F180" t="s">
        <v>363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364</v>
      </c>
      <c r="O180" s="8">
        <f>Data!$E180/Data!$D180</f>
        <v>0</v>
      </c>
      <c r="P180" s="2">
        <f>IFERROR(Data!$E180/Data!$L180,0)</f>
        <v>0</v>
      </c>
      <c r="Q180" t="str">
        <f t="shared" si="8"/>
        <v>film &amp; video</v>
      </c>
      <c r="R180" t="str">
        <f t="shared" si="9"/>
        <v>drama</v>
      </c>
      <c r="S180" s="3">
        <f t="shared" si="10"/>
        <v>42334.747048611112</v>
      </c>
      <c r="T180" s="3">
        <f t="shared" si="11"/>
        <v>42304.705381944441</v>
      </c>
    </row>
    <row r="181" spans="1:20">
      <c r="A181">
        <v>179</v>
      </c>
      <c r="B181" t="s">
        <v>402</v>
      </c>
      <c r="C181" t="s">
        <v>403</v>
      </c>
      <c r="D181">
        <v>1000</v>
      </c>
      <c r="E181">
        <v>200</v>
      </c>
      <c r="F181" t="s">
        <v>363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364</v>
      </c>
      <c r="O181" s="8">
        <f>Data!$E181/Data!$D181</f>
        <v>0.2</v>
      </c>
      <c r="P181" s="2">
        <f>IFERROR(Data!$E181/Data!$L181,0)</f>
        <v>100</v>
      </c>
      <c r="Q181" t="str">
        <f t="shared" si="8"/>
        <v>film &amp; video</v>
      </c>
      <c r="R181" t="str">
        <f t="shared" si="9"/>
        <v>drama</v>
      </c>
      <c r="S181" s="3">
        <f t="shared" si="10"/>
        <v>42432.830497685187</v>
      </c>
      <c r="T181" s="3">
        <f t="shared" si="11"/>
        <v>42402.830497685187</v>
      </c>
    </row>
    <row r="182" spans="1:20">
      <c r="A182">
        <v>180</v>
      </c>
      <c r="B182" t="s">
        <v>404</v>
      </c>
      <c r="C182" t="s">
        <v>405</v>
      </c>
      <c r="D182">
        <v>1200</v>
      </c>
      <c r="E182">
        <v>401</v>
      </c>
      <c r="F182" t="s">
        <v>363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364</v>
      </c>
      <c r="O182" s="8">
        <f>Data!$E182/Data!$D182</f>
        <v>0.33416666666666667</v>
      </c>
      <c r="P182" s="2">
        <f>IFERROR(Data!$E182/Data!$L182,0)</f>
        <v>30.846153846153847</v>
      </c>
      <c r="Q182" t="str">
        <f t="shared" si="8"/>
        <v>film &amp; video</v>
      </c>
      <c r="R182" t="str">
        <f t="shared" si="9"/>
        <v>drama</v>
      </c>
      <c r="S182" s="3">
        <f t="shared" si="10"/>
        <v>42107.541666666672</v>
      </c>
      <c r="T182" s="3">
        <f t="shared" si="11"/>
        <v>42067.741238425922</v>
      </c>
    </row>
    <row r="183" spans="1:20">
      <c r="A183">
        <v>181</v>
      </c>
      <c r="B183" t="s">
        <v>406</v>
      </c>
      <c r="C183" t="s">
        <v>407</v>
      </c>
      <c r="D183">
        <v>3423</v>
      </c>
      <c r="E183">
        <v>722</v>
      </c>
      <c r="F183" t="s">
        <v>363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364</v>
      </c>
      <c r="O183" s="8">
        <f>Data!$E183/Data!$D183</f>
        <v>0.21092608822670172</v>
      </c>
      <c r="P183" s="2">
        <f>IFERROR(Data!$E183/Data!$L183,0)</f>
        <v>180.5</v>
      </c>
      <c r="Q183" t="str">
        <f t="shared" si="8"/>
        <v>film &amp; video</v>
      </c>
      <c r="R183" t="str">
        <f t="shared" si="9"/>
        <v>drama</v>
      </c>
      <c r="S183" s="3">
        <f t="shared" si="10"/>
        <v>42177.491840277777</v>
      </c>
      <c r="T183" s="3">
        <f t="shared" si="11"/>
        <v>42147.491840277777</v>
      </c>
    </row>
    <row r="184" spans="1:20">
      <c r="A184">
        <v>182</v>
      </c>
      <c r="B184" t="s">
        <v>408</v>
      </c>
      <c r="C184" t="s">
        <v>409</v>
      </c>
      <c r="D184">
        <v>1000</v>
      </c>
      <c r="E184">
        <v>0</v>
      </c>
      <c r="F184" t="s">
        <v>363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364</v>
      </c>
      <c r="O184" s="8">
        <f>Data!$E184/Data!$D184</f>
        <v>0</v>
      </c>
      <c r="P184" s="2">
        <f>IFERROR(Data!$E184/Data!$L184,0)</f>
        <v>0</v>
      </c>
      <c r="Q184" t="str">
        <f t="shared" si="8"/>
        <v>film &amp; video</v>
      </c>
      <c r="R184" t="str">
        <f t="shared" si="9"/>
        <v>drama</v>
      </c>
      <c r="S184" s="3">
        <f t="shared" si="10"/>
        <v>42741.761944444443</v>
      </c>
      <c r="T184" s="3">
        <f t="shared" si="11"/>
        <v>42711.761944444443</v>
      </c>
    </row>
    <row r="185" spans="1:20">
      <c r="A185">
        <v>183</v>
      </c>
      <c r="B185" t="s">
        <v>410</v>
      </c>
      <c r="C185" t="s">
        <v>411</v>
      </c>
      <c r="D185">
        <v>12500</v>
      </c>
      <c r="E185">
        <v>4482</v>
      </c>
      <c r="F185" t="s">
        <v>363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364</v>
      </c>
      <c r="O185" s="8">
        <f>Data!$E185/Data!$D185</f>
        <v>0.35855999999999999</v>
      </c>
      <c r="P185" s="2">
        <f>IFERROR(Data!$E185/Data!$L185,0)</f>
        <v>373.5</v>
      </c>
      <c r="Q185" t="str">
        <f t="shared" si="8"/>
        <v>film &amp; video</v>
      </c>
      <c r="R185" t="str">
        <f t="shared" si="9"/>
        <v>drama</v>
      </c>
      <c r="S185" s="3">
        <f t="shared" si="10"/>
        <v>41969.601967592593</v>
      </c>
      <c r="T185" s="3">
        <f t="shared" si="11"/>
        <v>41939.560300925928</v>
      </c>
    </row>
    <row r="186" spans="1:20">
      <c r="A186">
        <v>184</v>
      </c>
      <c r="B186" t="s">
        <v>412</v>
      </c>
      <c r="C186" t="s">
        <v>413</v>
      </c>
      <c r="D186">
        <v>1500</v>
      </c>
      <c r="E186">
        <v>51</v>
      </c>
      <c r="F186" t="s">
        <v>363</v>
      </c>
      <c r="G186" t="s">
        <v>165</v>
      </c>
      <c r="H186" t="s">
        <v>166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364</v>
      </c>
      <c r="O186" s="8">
        <f>Data!$E186/Data!$D186</f>
        <v>3.4000000000000002E-2</v>
      </c>
      <c r="P186" s="2">
        <f>IFERROR(Data!$E186/Data!$L186,0)</f>
        <v>25.5</v>
      </c>
      <c r="Q186" t="str">
        <f t="shared" si="8"/>
        <v>film &amp; video</v>
      </c>
      <c r="R186" t="str">
        <f t="shared" si="9"/>
        <v>drama</v>
      </c>
      <c r="S186" s="3">
        <f t="shared" si="10"/>
        <v>41882.915972222225</v>
      </c>
      <c r="T186" s="3">
        <f t="shared" si="11"/>
        <v>41825.541226851856</v>
      </c>
    </row>
    <row r="187" spans="1:20">
      <c r="A187">
        <v>185</v>
      </c>
      <c r="B187" t="s">
        <v>414</v>
      </c>
      <c r="C187" t="s">
        <v>415</v>
      </c>
      <c r="D187">
        <v>40000</v>
      </c>
      <c r="E187">
        <v>2200</v>
      </c>
      <c r="F187" t="s">
        <v>363</v>
      </c>
      <c r="G187" t="s">
        <v>416</v>
      </c>
      <c r="H187" t="s">
        <v>417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364</v>
      </c>
      <c r="O187" s="8">
        <f>Data!$E187/Data!$D187</f>
        <v>5.5E-2</v>
      </c>
      <c r="P187" s="2">
        <f>IFERROR(Data!$E187/Data!$L187,0)</f>
        <v>220</v>
      </c>
      <c r="Q187" t="str">
        <f t="shared" si="8"/>
        <v>film &amp; video</v>
      </c>
      <c r="R187" t="str">
        <f t="shared" si="9"/>
        <v>drama</v>
      </c>
      <c r="S187" s="3">
        <f t="shared" si="10"/>
        <v>42600.66133101852</v>
      </c>
      <c r="T187" s="3">
        <f t="shared" si="11"/>
        <v>42570.66133101852</v>
      </c>
    </row>
    <row r="188" spans="1:20">
      <c r="A188">
        <v>186</v>
      </c>
      <c r="B188" t="s">
        <v>418</v>
      </c>
      <c r="C188" t="s">
        <v>419</v>
      </c>
      <c r="D188">
        <v>5000</v>
      </c>
      <c r="E188">
        <v>0</v>
      </c>
      <c r="F188" t="s">
        <v>363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364</v>
      </c>
      <c r="O188" s="8">
        <f>Data!$E188/Data!$D188</f>
        <v>0</v>
      </c>
      <c r="P188" s="2">
        <f>IFERROR(Data!$E188/Data!$L188,0)</f>
        <v>0</v>
      </c>
      <c r="Q188" t="str">
        <f t="shared" si="8"/>
        <v>film &amp; video</v>
      </c>
      <c r="R188" t="str">
        <f t="shared" si="9"/>
        <v>drama</v>
      </c>
      <c r="S188" s="3">
        <f t="shared" si="10"/>
        <v>42797.583333333328</v>
      </c>
      <c r="T188" s="3">
        <f t="shared" si="11"/>
        <v>42767.562893518523</v>
      </c>
    </row>
    <row r="189" spans="1:20">
      <c r="A189">
        <v>187</v>
      </c>
      <c r="B189" t="s">
        <v>420</v>
      </c>
      <c r="C189" t="s">
        <v>421</v>
      </c>
      <c r="D189">
        <v>5000</v>
      </c>
      <c r="E189">
        <v>800</v>
      </c>
      <c r="F189" t="s">
        <v>363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364</v>
      </c>
      <c r="O189" s="8">
        <f>Data!$E189/Data!$D189</f>
        <v>0.16</v>
      </c>
      <c r="P189" s="2">
        <f>IFERROR(Data!$E189/Data!$L189,0)</f>
        <v>160</v>
      </c>
      <c r="Q189" t="str">
        <f t="shared" si="8"/>
        <v>film &amp; video</v>
      </c>
      <c r="R189" t="str">
        <f t="shared" si="9"/>
        <v>drama</v>
      </c>
      <c r="S189" s="3">
        <f t="shared" si="10"/>
        <v>42206.040972222225</v>
      </c>
      <c r="T189" s="3">
        <f t="shared" si="11"/>
        <v>42181.984456018516</v>
      </c>
    </row>
    <row r="190" spans="1:20">
      <c r="A190">
        <v>188</v>
      </c>
      <c r="B190" t="s">
        <v>422</v>
      </c>
      <c r="C190" t="s">
        <v>423</v>
      </c>
      <c r="D190">
        <v>1500</v>
      </c>
      <c r="E190">
        <v>0</v>
      </c>
      <c r="F190" t="s">
        <v>363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364</v>
      </c>
      <c r="O190" s="8">
        <f>Data!$E190/Data!$D190</f>
        <v>0</v>
      </c>
      <c r="P190" s="2">
        <f>IFERROR(Data!$E190/Data!$L190,0)</f>
        <v>0</v>
      </c>
      <c r="Q190" t="str">
        <f t="shared" si="8"/>
        <v>film &amp; video</v>
      </c>
      <c r="R190" t="str">
        <f t="shared" si="9"/>
        <v>drama</v>
      </c>
      <c r="S190" s="3">
        <f t="shared" si="10"/>
        <v>41886.93304398148</v>
      </c>
      <c r="T190" s="3">
        <f t="shared" si="11"/>
        <v>41856.93304398148</v>
      </c>
    </row>
    <row r="191" spans="1:20">
      <c r="A191">
        <v>189</v>
      </c>
      <c r="B191" t="s">
        <v>424</v>
      </c>
      <c r="C191" t="s">
        <v>425</v>
      </c>
      <c r="D191">
        <v>500000</v>
      </c>
      <c r="E191">
        <v>345</v>
      </c>
      <c r="F191" t="s">
        <v>363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364</v>
      </c>
      <c r="O191" s="8">
        <f>Data!$E191/Data!$D191</f>
        <v>6.8999999999999997E-4</v>
      </c>
      <c r="P191" s="2">
        <f>IFERROR(Data!$E191/Data!$L191,0)</f>
        <v>69</v>
      </c>
      <c r="Q191" t="str">
        <f t="shared" si="8"/>
        <v>film &amp; video</v>
      </c>
      <c r="R191" t="str">
        <f t="shared" si="9"/>
        <v>drama</v>
      </c>
      <c r="S191" s="3">
        <f t="shared" si="10"/>
        <v>42616.440706018519</v>
      </c>
      <c r="T191" s="3">
        <f t="shared" si="11"/>
        <v>42556.440706018519</v>
      </c>
    </row>
    <row r="192" spans="1:20">
      <c r="A192">
        <v>190</v>
      </c>
      <c r="B192" t="s">
        <v>426</v>
      </c>
      <c r="C192" t="s">
        <v>427</v>
      </c>
      <c r="D192">
        <v>12000</v>
      </c>
      <c r="E192">
        <v>50</v>
      </c>
      <c r="F192" t="s">
        <v>363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364</v>
      </c>
      <c r="O192" s="8">
        <f>Data!$E192/Data!$D192</f>
        <v>4.1666666666666666E-3</v>
      </c>
      <c r="P192" s="2">
        <f>IFERROR(Data!$E192/Data!$L192,0)</f>
        <v>50</v>
      </c>
      <c r="Q192" t="str">
        <f t="shared" si="8"/>
        <v>film &amp; video</v>
      </c>
      <c r="R192" t="str">
        <f t="shared" si="9"/>
        <v>drama</v>
      </c>
      <c r="S192" s="3">
        <f t="shared" si="10"/>
        <v>42537.400995370372</v>
      </c>
      <c r="T192" s="3">
        <f t="shared" si="11"/>
        <v>42527.400995370372</v>
      </c>
    </row>
    <row r="193" spans="1:20">
      <c r="A193">
        <v>191</v>
      </c>
      <c r="B193" t="s">
        <v>428</v>
      </c>
      <c r="C193" t="s">
        <v>429</v>
      </c>
      <c r="D193">
        <v>5000</v>
      </c>
      <c r="E193">
        <v>250</v>
      </c>
      <c r="F193" t="s">
        <v>363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364</v>
      </c>
      <c r="O193" s="8">
        <f>Data!$E193/Data!$D193</f>
        <v>0.05</v>
      </c>
      <c r="P193" s="2">
        <f>IFERROR(Data!$E193/Data!$L193,0)</f>
        <v>83.333333333333329</v>
      </c>
      <c r="Q193" t="str">
        <f t="shared" si="8"/>
        <v>film &amp; video</v>
      </c>
      <c r="R193" t="str">
        <f t="shared" si="9"/>
        <v>drama</v>
      </c>
      <c r="S193" s="3">
        <f t="shared" si="10"/>
        <v>42279.191412037035</v>
      </c>
      <c r="T193" s="3">
        <f t="shared" si="11"/>
        <v>42239.191412037035</v>
      </c>
    </row>
    <row r="194" spans="1:20">
      <c r="A194">
        <v>192</v>
      </c>
      <c r="B194" t="s">
        <v>430</v>
      </c>
      <c r="C194" t="s">
        <v>431</v>
      </c>
      <c r="D194">
        <v>1000000</v>
      </c>
      <c r="E194">
        <v>17</v>
      </c>
      <c r="F194" t="s">
        <v>363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364</v>
      </c>
      <c r="O194" s="8">
        <f>Data!$E194/Data!$D194</f>
        <v>1.7E-5</v>
      </c>
      <c r="P194" s="2">
        <f>IFERROR(Data!$E194/Data!$L194,0)</f>
        <v>5.666666666666667</v>
      </c>
      <c r="Q194" t="str">
        <f t="shared" si="8"/>
        <v>film &amp; video</v>
      </c>
      <c r="R194" t="str">
        <f t="shared" si="9"/>
        <v>drama</v>
      </c>
      <c r="S194" s="3">
        <f t="shared" si="10"/>
        <v>41929.542037037041</v>
      </c>
      <c r="T194" s="3">
        <f t="shared" si="11"/>
        <v>41899.542037037041</v>
      </c>
    </row>
    <row r="195" spans="1:20">
      <c r="A195">
        <v>193</v>
      </c>
      <c r="B195" t="s">
        <v>432</v>
      </c>
      <c r="C195" t="s">
        <v>433</v>
      </c>
      <c r="D195">
        <v>1000</v>
      </c>
      <c r="E195">
        <v>0</v>
      </c>
      <c r="F195" t="s">
        <v>363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364</v>
      </c>
      <c r="O195" s="8">
        <f>Data!$E195/Data!$D195</f>
        <v>0</v>
      </c>
      <c r="P195" s="2">
        <f>IFERROR(Data!$E195/Data!$L195,0)</f>
        <v>0</v>
      </c>
      <c r="Q195" t="str">
        <f t="shared" ref="Q195:Q258" si="12">LEFT(N195,SEARCH("/",N195,1)-1)</f>
        <v>film &amp; video</v>
      </c>
      <c r="R195" t="str">
        <f t="shared" ref="R195:R258" si="13">RIGHT(N195,LEN(N195)-SEARCH("/",N195,1))</f>
        <v>drama</v>
      </c>
      <c r="S195" s="3">
        <f t="shared" ref="S195:S258" si="14">(((I195/60)/60)/24)+DATE(1970,1,1)+(-6/24)</f>
        <v>41971.726458333331</v>
      </c>
      <c r="T195" s="3">
        <f t="shared" ref="T195:T258" si="15">(((J195/60)/60)/24)+DATE(1970,1,1)+(-6/24)</f>
        <v>41911.684791666667</v>
      </c>
    </row>
    <row r="196" spans="1:20">
      <c r="A196">
        <v>194</v>
      </c>
      <c r="B196" t="s">
        <v>434</v>
      </c>
      <c r="C196" t="s">
        <v>435</v>
      </c>
      <c r="D196">
        <v>2500</v>
      </c>
      <c r="E196">
        <v>3</v>
      </c>
      <c r="F196" t="s">
        <v>363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364</v>
      </c>
      <c r="O196" s="8">
        <f>Data!$E196/Data!$D196</f>
        <v>1.1999999999999999E-3</v>
      </c>
      <c r="P196" s="2">
        <f>IFERROR(Data!$E196/Data!$L196,0)</f>
        <v>1</v>
      </c>
      <c r="Q196" t="str">
        <f t="shared" si="12"/>
        <v>film &amp; video</v>
      </c>
      <c r="R196" t="str">
        <f t="shared" si="13"/>
        <v>drama</v>
      </c>
      <c r="S196" s="3">
        <f t="shared" si="14"/>
        <v>42435.746886574074</v>
      </c>
      <c r="T196" s="3">
        <f t="shared" si="15"/>
        <v>42375.746886574074</v>
      </c>
    </row>
    <row r="197" spans="1:20">
      <c r="A197">
        <v>195</v>
      </c>
      <c r="B197" t="s">
        <v>436</v>
      </c>
      <c r="C197" t="s">
        <v>437</v>
      </c>
      <c r="D197">
        <v>2000000</v>
      </c>
      <c r="E197">
        <v>0</v>
      </c>
      <c r="F197" t="s">
        <v>363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364</v>
      </c>
      <c r="O197" s="8">
        <f>Data!$E197/Data!$D197</f>
        <v>0</v>
      </c>
      <c r="P197" s="2">
        <f>IFERROR(Data!$E197/Data!$L197,0)</f>
        <v>0</v>
      </c>
      <c r="Q197" t="str">
        <f t="shared" si="12"/>
        <v>film &amp; video</v>
      </c>
      <c r="R197" t="str">
        <f t="shared" si="13"/>
        <v>drama</v>
      </c>
      <c r="S197" s="3">
        <f t="shared" si="14"/>
        <v>42195.42050925926</v>
      </c>
      <c r="T197" s="3">
        <f t="shared" si="15"/>
        <v>42135.42050925926</v>
      </c>
    </row>
    <row r="198" spans="1:20">
      <c r="A198">
        <v>196</v>
      </c>
      <c r="B198" t="s">
        <v>438</v>
      </c>
      <c r="C198" t="s">
        <v>439</v>
      </c>
      <c r="D198">
        <v>3500</v>
      </c>
      <c r="E198">
        <v>1465</v>
      </c>
      <c r="F198" t="s">
        <v>363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364</v>
      </c>
      <c r="O198" s="8">
        <f>Data!$E198/Data!$D198</f>
        <v>0.41857142857142859</v>
      </c>
      <c r="P198" s="2">
        <f>IFERROR(Data!$E198/Data!$L198,0)</f>
        <v>77.10526315789474</v>
      </c>
      <c r="Q198" t="str">
        <f t="shared" si="12"/>
        <v>film &amp; video</v>
      </c>
      <c r="R198" t="str">
        <f t="shared" si="13"/>
        <v>drama</v>
      </c>
      <c r="S198" s="3">
        <f t="shared" si="14"/>
        <v>42287.625</v>
      </c>
      <c r="T198" s="3">
        <f t="shared" si="15"/>
        <v>42259.292800925927</v>
      </c>
    </row>
    <row r="199" spans="1:20">
      <c r="A199">
        <v>197</v>
      </c>
      <c r="B199" t="s">
        <v>440</v>
      </c>
      <c r="C199" t="s">
        <v>441</v>
      </c>
      <c r="D199">
        <v>2500</v>
      </c>
      <c r="E199">
        <v>262</v>
      </c>
      <c r="F199" t="s">
        <v>363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364</v>
      </c>
      <c r="O199" s="8">
        <f>Data!$E199/Data!$D199</f>
        <v>0.1048</v>
      </c>
      <c r="P199" s="2">
        <f>IFERROR(Data!$E199/Data!$L199,0)</f>
        <v>32.75</v>
      </c>
      <c r="Q199" t="str">
        <f t="shared" si="12"/>
        <v>film &amp; video</v>
      </c>
      <c r="R199" t="str">
        <f t="shared" si="13"/>
        <v>drama</v>
      </c>
      <c r="S199" s="3">
        <f t="shared" si="14"/>
        <v>42783.625</v>
      </c>
      <c r="T199" s="3">
        <f t="shared" si="15"/>
        <v>42741.598379629635</v>
      </c>
    </row>
    <row r="200" spans="1:20">
      <c r="A200">
        <v>198</v>
      </c>
      <c r="B200" t="s">
        <v>442</v>
      </c>
      <c r="C200" t="s">
        <v>443</v>
      </c>
      <c r="D200">
        <v>25000</v>
      </c>
      <c r="E200">
        <v>279</v>
      </c>
      <c r="F200" t="s">
        <v>363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364</v>
      </c>
      <c r="O200" s="8">
        <f>Data!$E200/Data!$D200</f>
        <v>1.116E-2</v>
      </c>
      <c r="P200" s="2">
        <f>IFERROR(Data!$E200/Data!$L200,0)</f>
        <v>46.5</v>
      </c>
      <c r="Q200" t="str">
        <f t="shared" si="12"/>
        <v>film &amp; video</v>
      </c>
      <c r="R200" t="str">
        <f t="shared" si="13"/>
        <v>drama</v>
      </c>
      <c r="S200" s="3">
        <f t="shared" si="14"/>
        <v>41917.133356481485</v>
      </c>
      <c r="T200" s="3">
        <f t="shared" si="15"/>
        <v>41887.133356481485</v>
      </c>
    </row>
    <row r="201" spans="1:20">
      <c r="A201">
        <v>199</v>
      </c>
      <c r="B201" t="s">
        <v>444</v>
      </c>
      <c r="C201" t="s">
        <v>445</v>
      </c>
      <c r="D201">
        <v>10000</v>
      </c>
      <c r="E201">
        <v>0</v>
      </c>
      <c r="F201" t="s">
        <v>363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364</v>
      </c>
      <c r="O201" s="8">
        <f>Data!$E201/Data!$D201</f>
        <v>0</v>
      </c>
      <c r="P201" s="2">
        <f>IFERROR(Data!$E201/Data!$L201,0)</f>
        <v>0</v>
      </c>
      <c r="Q201" t="str">
        <f t="shared" si="12"/>
        <v>film &amp; video</v>
      </c>
      <c r="R201" t="str">
        <f t="shared" si="13"/>
        <v>drama</v>
      </c>
      <c r="S201" s="3">
        <f t="shared" si="14"/>
        <v>42613.873865740738</v>
      </c>
      <c r="T201" s="3">
        <f t="shared" si="15"/>
        <v>42583.873865740738</v>
      </c>
    </row>
    <row r="202" spans="1:20">
      <c r="A202">
        <v>200</v>
      </c>
      <c r="B202" t="s">
        <v>446</v>
      </c>
      <c r="C202" t="s">
        <v>447</v>
      </c>
      <c r="D202">
        <v>6000</v>
      </c>
      <c r="E202">
        <v>1571.55</v>
      </c>
      <c r="F202" t="s">
        <v>363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364</v>
      </c>
      <c r="O202" s="8">
        <f>Data!$E202/Data!$D202</f>
        <v>0.26192500000000002</v>
      </c>
      <c r="P202" s="2">
        <f>IFERROR(Data!$E202/Data!$L202,0)</f>
        <v>87.308333333333337</v>
      </c>
      <c r="Q202" t="str">
        <f t="shared" si="12"/>
        <v>film &amp; video</v>
      </c>
      <c r="R202" t="str">
        <f t="shared" si="13"/>
        <v>drama</v>
      </c>
      <c r="S202" s="3">
        <f t="shared" si="14"/>
        <v>41896.833368055559</v>
      </c>
      <c r="T202" s="3">
        <f t="shared" si="15"/>
        <v>41866.833368055559</v>
      </c>
    </row>
    <row r="203" spans="1:20">
      <c r="A203">
        <v>201</v>
      </c>
      <c r="B203" t="s">
        <v>448</v>
      </c>
      <c r="C203" t="s">
        <v>449</v>
      </c>
      <c r="D203">
        <v>650</v>
      </c>
      <c r="E203">
        <v>380</v>
      </c>
      <c r="F203" t="s">
        <v>363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364</v>
      </c>
      <c r="O203" s="8">
        <f>Data!$E203/Data!$D203</f>
        <v>0.58461538461538465</v>
      </c>
      <c r="P203" s="2">
        <f>IFERROR(Data!$E203/Data!$L203,0)</f>
        <v>54.285714285714285</v>
      </c>
      <c r="Q203" t="str">
        <f t="shared" si="12"/>
        <v>film &amp; video</v>
      </c>
      <c r="R203" t="str">
        <f t="shared" si="13"/>
        <v>drama</v>
      </c>
      <c r="S203" s="3">
        <f t="shared" si="14"/>
        <v>42043.568622685183</v>
      </c>
      <c r="T203" s="3">
        <f t="shared" si="15"/>
        <v>42023.568622685183</v>
      </c>
    </row>
    <row r="204" spans="1:20">
      <c r="A204">
        <v>202</v>
      </c>
      <c r="B204" t="s">
        <v>450</v>
      </c>
      <c r="C204" t="s">
        <v>451</v>
      </c>
      <c r="D204">
        <v>6000</v>
      </c>
      <c r="E204">
        <v>0</v>
      </c>
      <c r="F204" t="s">
        <v>363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364</v>
      </c>
      <c r="O204" s="8">
        <f>Data!$E204/Data!$D204</f>
        <v>0</v>
      </c>
      <c r="P204" s="2">
        <f>IFERROR(Data!$E204/Data!$L204,0)</f>
        <v>0</v>
      </c>
      <c r="Q204" t="str">
        <f t="shared" si="12"/>
        <v>film &amp; video</v>
      </c>
      <c r="R204" t="str">
        <f t="shared" si="13"/>
        <v>drama</v>
      </c>
      <c r="S204" s="3">
        <f t="shared" si="14"/>
        <v>42285.624305555553</v>
      </c>
      <c r="T204" s="3">
        <f t="shared" si="15"/>
        <v>42255.677824074075</v>
      </c>
    </row>
    <row r="205" spans="1:20">
      <c r="A205">
        <v>203</v>
      </c>
      <c r="B205" t="s">
        <v>452</v>
      </c>
      <c r="C205" t="s">
        <v>453</v>
      </c>
      <c r="D205">
        <v>2500</v>
      </c>
      <c r="E205">
        <v>746</v>
      </c>
      <c r="F205" t="s">
        <v>363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364</v>
      </c>
      <c r="O205" s="8">
        <f>Data!$E205/Data!$D205</f>
        <v>0.2984</v>
      </c>
      <c r="P205" s="2">
        <f>IFERROR(Data!$E205/Data!$L205,0)</f>
        <v>93.25</v>
      </c>
      <c r="Q205" t="str">
        <f t="shared" si="12"/>
        <v>film &amp; video</v>
      </c>
      <c r="R205" t="str">
        <f t="shared" si="13"/>
        <v>drama</v>
      </c>
      <c r="S205" s="3">
        <f t="shared" si="14"/>
        <v>42033.597962962958</v>
      </c>
      <c r="T205" s="3">
        <f t="shared" si="15"/>
        <v>41973.597962962958</v>
      </c>
    </row>
    <row r="206" spans="1:20">
      <c r="A206">
        <v>204</v>
      </c>
      <c r="B206" t="s">
        <v>454</v>
      </c>
      <c r="C206" t="s">
        <v>455</v>
      </c>
      <c r="D206">
        <v>300000</v>
      </c>
      <c r="E206">
        <v>152165</v>
      </c>
      <c r="F206" t="s">
        <v>363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364</v>
      </c>
      <c r="O206" s="8">
        <f>Data!$E206/Data!$D206</f>
        <v>0.50721666666666665</v>
      </c>
      <c r="P206" s="2">
        <f>IFERROR(Data!$E206/Data!$L206,0)</f>
        <v>117.68368136117556</v>
      </c>
      <c r="Q206" t="str">
        <f t="shared" si="12"/>
        <v>film &amp; video</v>
      </c>
      <c r="R206" t="str">
        <f t="shared" si="13"/>
        <v>drama</v>
      </c>
      <c r="S206" s="3">
        <f t="shared" si="14"/>
        <v>42586.333368055552</v>
      </c>
      <c r="T206" s="3">
        <f t="shared" si="15"/>
        <v>42556.333368055552</v>
      </c>
    </row>
    <row r="207" spans="1:20">
      <c r="A207">
        <v>205</v>
      </c>
      <c r="B207" t="s">
        <v>456</v>
      </c>
      <c r="C207" t="s">
        <v>457</v>
      </c>
      <c r="D207">
        <v>8000</v>
      </c>
      <c r="E207">
        <v>1300</v>
      </c>
      <c r="F207" t="s">
        <v>363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364</v>
      </c>
      <c r="O207" s="8">
        <f>Data!$E207/Data!$D207</f>
        <v>0.16250000000000001</v>
      </c>
      <c r="P207" s="2">
        <f>IFERROR(Data!$E207/Data!$L207,0)</f>
        <v>76.470588235294116</v>
      </c>
      <c r="Q207" t="str">
        <f t="shared" si="12"/>
        <v>film &amp; video</v>
      </c>
      <c r="R207" t="str">
        <f t="shared" si="13"/>
        <v>drama</v>
      </c>
      <c r="S207" s="3">
        <f t="shared" si="14"/>
        <v>42283.382199074069</v>
      </c>
      <c r="T207" s="3">
        <f t="shared" si="15"/>
        <v>42248.382199074069</v>
      </c>
    </row>
    <row r="208" spans="1:20">
      <c r="A208">
        <v>206</v>
      </c>
      <c r="B208" t="s">
        <v>458</v>
      </c>
      <c r="C208" t="s">
        <v>459</v>
      </c>
      <c r="D208">
        <v>12700</v>
      </c>
      <c r="E208">
        <v>0</v>
      </c>
      <c r="F208" t="s">
        <v>363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364</v>
      </c>
      <c r="O208" s="8">
        <f>Data!$E208/Data!$D208</f>
        <v>0</v>
      </c>
      <c r="P208" s="2">
        <f>IFERROR(Data!$E208/Data!$L208,0)</f>
        <v>0</v>
      </c>
      <c r="Q208" t="str">
        <f t="shared" si="12"/>
        <v>film &amp; video</v>
      </c>
      <c r="R208" t="str">
        <f t="shared" si="13"/>
        <v>drama</v>
      </c>
      <c r="S208" s="3">
        <f t="shared" si="14"/>
        <v>42587.754432870366</v>
      </c>
      <c r="T208" s="3">
        <f t="shared" si="15"/>
        <v>42566.754432870366</v>
      </c>
    </row>
    <row r="209" spans="1:20">
      <c r="A209">
        <v>207</v>
      </c>
      <c r="B209" t="s">
        <v>460</v>
      </c>
      <c r="C209" t="s">
        <v>461</v>
      </c>
      <c r="D209">
        <v>14000</v>
      </c>
      <c r="E209">
        <v>2130</v>
      </c>
      <c r="F209" t="s">
        <v>363</v>
      </c>
      <c r="G209" t="s">
        <v>165</v>
      </c>
      <c r="H209" t="s">
        <v>166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364</v>
      </c>
      <c r="O209" s="8">
        <f>Data!$E209/Data!$D209</f>
        <v>0.15214285714285714</v>
      </c>
      <c r="P209" s="2">
        <f>IFERROR(Data!$E209/Data!$L209,0)</f>
        <v>163.84615384615384</v>
      </c>
      <c r="Q209" t="str">
        <f t="shared" si="12"/>
        <v>film &amp; video</v>
      </c>
      <c r="R209" t="str">
        <f t="shared" si="13"/>
        <v>drama</v>
      </c>
      <c r="S209" s="3">
        <f t="shared" si="14"/>
        <v>42007.947199074071</v>
      </c>
      <c r="T209" s="3">
        <f t="shared" si="15"/>
        <v>41977.947199074071</v>
      </c>
    </row>
    <row r="210" spans="1:20">
      <c r="A210">
        <v>208</v>
      </c>
      <c r="B210" t="s">
        <v>462</v>
      </c>
      <c r="C210" t="s">
        <v>463</v>
      </c>
      <c r="D210">
        <v>50000</v>
      </c>
      <c r="E210">
        <v>0</v>
      </c>
      <c r="F210" t="s">
        <v>363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364</v>
      </c>
      <c r="O210" s="8">
        <f>Data!$E210/Data!$D210</f>
        <v>0</v>
      </c>
      <c r="P210" s="2">
        <f>IFERROR(Data!$E210/Data!$L210,0)</f>
        <v>0</v>
      </c>
      <c r="Q210" t="str">
        <f t="shared" si="12"/>
        <v>film &amp; video</v>
      </c>
      <c r="R210" t="str">
        <f t="shared" si="13"/>
        <v>drama</v>
      </c>
      <c r="S210" s="3">
        <f t="shared" si="14"/>
        <v>41989.119988425926</v>
      </c>
      <c r="T210" s="3">
        <f t="shared" si="15"/>
        <v>41959.119988425926</v>
      </c>
    </row>
    <row r="211" spans="1:20">
      <c r="A211">
        <v>209</v>
      </c>
      <c r="B211" t="s">
        <v>464</v>
      </c>
      <c r="C211" t="s">
        <v>465</v>
      </c>
      <c r="D211">
        <v>25000</v>
      </c>
      <c r="E211">
        <v>0</v>
      </c>
      <c r="F211" t="s">
        <v>363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364</v>
      </c>
      <c r="O211" s="8">
        <f>Data!$E211/Data!$D211</f>
        <v>0</v>
      </c>
      <c r="P211" s="2">
        <f>IFERROR(Data!$E211/Data!$L211,0)</f>
        <v>0</v>
      </c>
      <c r="Q211" t="str">
        <f t="shared" si="12"/>
        <v>film &amp; video</v>
      </c>
      <c r="R211" t="str">
        <f t="shared" si="13"/>
        <v>drama</v>
      </c>
      <c r="S211" s="3">
        <f t="shared" si="14"/>
        <v>42195.672858796301</v>
      </c>
      <c r="T211" s="3">
        <f t="shared" si="15"/>
        <v>42165.672858796301</v>
      </c>
    </row>
    <row r="212" spans="1:20">
      <c r="A212">
        <v>210</v>
      </c>
      <c r="B212" t="s">
        <v>466</v>
      </c>
      <c r="C212" t="s">
        <v>467</v>
      </c>
      <c r="D212">
        <v>12000</v>
      </c>
      <c r="E212">
        <v>3030</v>
      </c>
      <c r="F212" t="s">
        <v>363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364</v>
      </c>
      <c r="O212" s="8">
        <f>Data!$E212/Data!$D212</f>
        <v>0.2525</v>
      </c>
      <c r="P212" s="2">
        <f>IFERROR(Data!$E212/Data!$L212,0)</f>
        <v>91.818181818181813</v>
      </c>
      <c r="Q212" t="str">
        <f t="shared" si="12"/>
        <v>film &amp; video</v>
      </c>
      <c r="R212" t="str">
        <f t="shared" si="13"/>
        <v>drama</v>
      </c>
      <c r="S212" s="3">
        <f t="shared" si="14"/>
        <v>42277.958333333328</v>
      </c>
      <c r="T212" s="3">
        <f t="shared" si="15"/>
        <v>42248.814722222218</v>
      </c>
    </row>
    <row r="213" spans="1:20">
      <c r="A213">
        <v>211</v>
      </c>
      <c r="B213" t="s">
        <v>468</v>
      </c>
      <c r="C213" t="s">
        <v>469</v>
      </c>
      <c r="D213">
        <v>5000</v>
      </c>
      <c r="E213">
        <v>2230</v>
      </c>
      <c r="F213" t="s">
        <v>363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364</v>
      </c>
      <c r="O213" s="8">
        <f>Data!$E213/Data!$D213</f>
        <v>0.44600000000000001</v>
      </c>
      <c r="P213" s="2">
        <f>IFERROR(Data!$E213/Data!$L213,0)</f>
        <v>185.83333333333334</v>
      </c>
      <c r="Q213" t="str">
        <f t="shared" si="12"/>
        <v>film &amp; video</v>
      </c>
      <c r="R213" t="str">
        <f t="shared" si="13"/>
        <v>drama</v>
      </c>
      <c r="S213" s="3">
        <f t="shared" si="14"/>
        <v>42265.909918981488</v>
      </c>
      <c r="T213" s="3">
        <f t="shared" si="15"/>
        <v>42235.909918981488</v>
      </c>
    </row>
    <row r="214" spans="1:20">
      <c r="A214">
        <v>212</v>
      </c>
      <c r="B214" t="s">
        <v>470</v>
      </c>
      <c r="C214" t="s">
        <v>471</v>
      </c>
      <c r="D214">
        <v>6300</v>
      </c>
      <c r="E214">
        <v>1</v>
      </c>
      <c r="F214" t="s">
        <v>363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364</v>
      </c>
      <c r="O214" s="8">
        <f>Data!$E214/Data!$D214</f>
        <v>1.5873015873015873E-4</v>
      </c>
      <c r="P214" s="2">
        <f>IFERROR(Data!$E214/Data!$L214,0)</f>
        <v>1</v>
      </c>
      <c r="Q214" t="str">
        <f t="shared" si="12"/>
        <v>film &amp; video</v>
      </c>
      <c r="R214" t="str">
        <f t="shared" si="13"/>
        <v>drama</v>
      </c>
      <c r="S214" s="3">
        <f t="shared" si="14"/>
        <v>42476.589351851857</v>
      </c>
      <c r="T214" s="3">
        <f t="shared" si="15"/>
        <v>42416.631018518514</v>
      </c>
    </row>
    <row r="215" spans="1:20">
      <c r="A215">
        <v>213</v>
      </c>
      <c r="B215" t="s">
        <v>472</v>
      </c>
      <c r="C215" t="s">
        <v>473</v>
      </c>
      <c r="D215">
        <v>50000</v>
      </c>
      <c r="E215">
        <v>20</v>
      </c>
      <c r="F215" t="s">
        <v>363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364</v>
      </c>
      <c r="O215" s="8">
        <f>Data!$E215/Data!$D215</f>
        <v>4.0000000000000002E-4</v>
      </c>
      <c r="P215" s="2">
        <f>IFERROR(Data!$E215/Data!$L215,0)</f>
        <v>20</v>
      </c>
      <c r="Q215" t="str">
        <f t="shared" si="12"/>
        <v>film &amp; video</v>
      </c>
      <c r="R215" t="str">
        <f t="shared" si="13"/>
        <v>drama</v>
      </c>
      <c r="S215" s="3">
        <f t="shared" si="14"/>
        <v>42232.337974537033</v>
      </c>
      <c r="T215" s="3">
        <f t="shared" si="15"/>
        <v>42202.344293981485</v>
      </c>
    </row>
    <row r="216" spans="1:20">
      <c r="A216">
        <v>214</v>
      </c>
      <c r="B216" t="s">
        <v>474</v>
      </c>
      <c r="C216" t="s">
        <v>475</v>
      </c>
      <c r="D216">
        <v>12500</v>
      </c>
      <c r="E216">
        <v>1</v>
      </c>
      <c r="F216" t="s">
        <v>363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364</v>
      </c>
      <c r="O216" s="8">
        <f>Data!$E216/Data!$D216</f>
        <v>8.0000000000000007E-5</v>
      </c>
      <c r="P216" s="2">
        <f>IFERROR(Data!$E216/Data!$L216,0)</f>
        <v>1</v>
      </c>
      <c r="Q216" t="str">
        <f t="shared" si="12"/>
        <v>film &amp; video</v>
      </c>
      <c r="R216" t="str">
        <f t="shared" si="13"/>
        <v>drama</v>
      </c>
      <c r="S216" s="3">
        <f t="shared" si="14"/>
        <v>42069.39061342593</v>
      </c>
      <c r="T216" s="3">
        <f t="shared" si="15"/>
        <v>42009.39061342593</v>
      </c>
    </row>
    <row r="217" spans="1:20">
      <c r="A217">
        <v>215</v>
      </c>
      <c r="B217" t="s">
        <v>476</v>
      </c>
      <c r="C217" t="s">
        <v>477</v>
      </c>
      <c r="D217">
        <v>4400</v>
      </c>
      <c r="E217">
        <v>10</v>
      </c>
      <c r="F217" t="s">
        <v>363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364</v>
      </c>
      <c r="O217" s="8">
        <f>Data!$E217/Data!$D217</f>
        <v>2.2727272727272726E-3</v>
      </c>
      <c r="P217" s="2">
        <f>IFERROR(Data!$E217/Data!$L217,0)</f>
        <v>10</v>
      </c>
      <c r="Q217" t="str">
        <f t="shared" si="12"/>
        <v>film &amp; video</v>
      </c>
      <c r="R217" t="str">
        <f t="shared" si="13"/>
        <v>drama</v>
      </c>
      <c r="S217" s="3">
        <f t="shared" si="14"/>
        <v>42417.749305555553</v>
      </c>
      <c r="T217" s="3">
        <f t="shared" si="15"/>
        <v>42374.980115740742</v>
      </c>
    </row>
    <row r="218" spans="1:20">
      <c r="A218">
        <v>216</v>
      </c>
      <c r="B218" t="s">
        <v>478</v>
      </c>
      <c r="C218" t="s">
        <v>479</v>
      </c>
      <c r="D218">
        <v>50000</v>
      </c>
      <c r="E218">
        <v>27849.22</v>
      </c>
      <c r="F218" t="s">
        <v>363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364</v>
      </c>
      <c r="O218" s="8">
        <f>Data!$E218/Data!$D218</f>
        <v>0.55698440000000005</v>
      </c>
      <c r="P218" s="2">
        <f>IFERROR(Data!$E218/Data!$L218,0)</f>
        <v>331.53833333333336</v>
      </c>
      <c r="Q218" t="str">
        <f t="shared" si="12"/>
        <v>film &amp; video</v>
      </c>
      <c r="R218" t="str">
        <f t="shared" si="13"/>
        <v>drama</v>
      </c>
      <c r="S218" s="3">
        <f t="shared" si="14"/>
        <v>42116.667094907403</v>
      </c>
      <c r="T218" s="3">
        <f t="shared" si="15"/>
        <v>42066.708761574075</v>
      </c>
    </row>
    <row r="219" spans="1:20">
      <c r="A219">
        <v>217</v>
      </c>
      <c r="B219" t="s">
        <v>480</v>
      </c>
      <c r="C219" t="s">
        <v>481</v>
      </c>
      <c r="D219">
        <v>100000</v>
      </c>
      <c r="E219">
        <v>11943</v>
      </c>
      <c r="F219" t="s">
        <v>363</v>
      </c>
      <c r="G219" t="s">
        <v>482</v>
      </c>
      <c r="H219" t="s">
        <v>483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364</v>
      </c>
      <c r="O219" s="8">
        <f>Data!$E219/Data!$D219</f>
        <v>0.11942999999999999</v>
      </c>
      <c r="P219" s="2">
        <f>IFERROR(Data!$E219/Data!$L219,0)</f>
        <v>314.28947368421052</v>
      </c>
      <c r="Q219" t="str">
        <f t="shared" si="12"/>
        <v>film &amp; video</v>
      </c>
      <c r="R219" t="str">
        <f t="shared" si="13"/>
        <v>drama</v>
      </c>
      <c r="S219" s="3">
        <f t="shared" si="14"/>
        <v>42001.39061342593</v>
      </c>
      <c r="T219" s="3">
        <f t="shared" si="15"/>
        <v>41970.39061342593</v>
      </c>
    </row>
    <row r="220" spans="1:20">
      <c r="A220">
        <v>218</v>
      </c>
      <c r="B220" t="s">
        <v>484</v>
      </c>
      <c r="C220" t="s">
        <v>485</v>
      </c>
      <c r="D220">
        <v>5000</v>
      </c>
      <c r="E220">
        <v>100</v>
      </c>
      <c r="F220" t="s">
        <v>363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364</v>
      </c>
      <c r="O220" s="8">
        <f>Data!$E220/Data!$D220</f>
        <v>0.02</v>
      </c>
      <c r="P220" s="2">
        <f>IFERROR(Data!$E220/Data!$L220,0)</f>
        <v>100</v>
      </c>
      <c r="Q220" t="str">
        <f t="shared" si="12"/>
        <v>film &amp; video</v>
      </c>
      <c r="R220" t="str">
        <f t="shared" si="13"/>
        <v>drama</v>
      </c>
      <c r="S220" s="3">
        <f t="shared" si="14"/>
        <v>42139.378344907411</v>
      </c>
      <c r="T220" s="3">
        <f t="shared" si="15"/>
        <v>42079.378344907411</v>
      </c>
    </row>
    <row r="221" spans="1:20">
      <c r="A221">
        <v>219</v>
      </c>
      <c r="B221" t="s">
        <v>486</v>
      </c>
      <c r="C221" t="s">
        <v>487</v>
      </c>
      <c r="D221">
        <v>50000</v>
      </c>
      <c r="E221">
        <v>8815</v>
      </c>
      <c r="F221" t="s">
        <v>363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364</v>
      </c>
      <c r="O221" s="8">
        <f>Data!$E221/Data!$D221</f>
        <v>0.17630000000000001</v>
      </c>
      <c r="P221" s="2">
        <f>IFERROR(Data!$E221/Data!$L221,0)</f>
        <v>115.98684210526316</v>
      </c>
      <c r="Q221" t="str">
        <f t="shared" si="12"/>
        <v>film &amp; video</v>
      </c>
      <c r="R221" t="str">
        <f t="shared" si="13"/>
        <v>drama</v>
      </c>
      <c r="S221" s="3">
        <f t="shared" si="14"/>
        <v>42461.040972222225</v>
      </c>
      <c r="T221" s="3">
        <f t="shared" si="15"/>
        <v>42429.076678240745</v>
      </c>
    </row>
    <row r="222" spans="1:20">
      <c r="A222">
        <v>220</v>
      </c>
      <c r="B222" t="s">
        <v>488</v>
      </c>
      <c r="C222" t="s">
        <v>489</v>
      </c>
      <c r="D222">
        <v>50000</v>
      </c>
      <c r="E222">
        <v>360</v>
      </c>
      <c r="F222" t="s">
        <v>363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364</v>
      </c>
      <c r="O222" s="8">
        <f>Data!$E222/Data!$D222</f>
        <v>7.1999999999999998E-3</v>
      </c>
      <c r="P222" s="2">
        <f>IFERROR(Data!$E222/Data!$L222,0)</f>
        <v>120</v>
      </c>
      <c r="Q222" t="str">
        <f t="shared" si="12"/>
        <v>film &amp; video</v>
      </c>
      <c r="R222" t="str">
        <f t="shared" si="13"/>
        <v>drama</v>
      </c>
      <c r="S222" s="3">
        <f t="shared" si="14"/>
        <v>42236.587499999994</v>
      </c>
      <c r="T222" s="3">
        <f t="shared" si="15"/>
        <v>42195.393865740742</v>
      </c>
    </row>
    <row r="223" spans="1:20">
      <c r="A223">
        <v>221</v>
      </c>
      <c r="B223" t="s">
        <v>490</v>
      </c>
      <c r="C223" t="s">
        <v>491</v>
      </c>
      <c r="D223">
        <v>50000</v>
      </c>
      <c r="E223">
        <v>0</v>
      </c>
      <c r="F223" t="s">
        <v>363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364</v>
      </c>
      <c r="O223" s="8">
        <f>Data!$E223/Data!$D223</f>
        <v>0</v>
      </c>
      <c r="P223" s="2">
        <f>IFERROR(Data!$E223/Data!$L223,0)</f>
        <v>0</v>
      </c>
      <c r="Q223" t="str">
        <f t="shared" si="12"/>
        <v>film &amp; video</v>
      </c>
      <c r="R223" t="str">
        <f t="shared" si="13"/>
        <v>drama</v>
      </c>
      <c r="S223" s="3">
        <f t="shared" si="14"/>
        <v>42091.54587962963</v>
      </c>
      <c r="T223" s="3">
        <f t="shared" si="15"/>
        <v>42031.587546296301</v>
      </c>
    </row>
    <row r="224" spans="1:20">
      <c r="A224">
        <v>222</v>
      </c>
      <c r="B224" t="s">
        <v>492</v>
      </c>
      <c r="C224" t="s">
        <v>493</v>
      </c>
      <c r="D224">
        <v>1000</v>
      </c>
      <c r="E224">
        <v>130</v>
      </c>
      <c r="F224" t="s">
        <v>363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364</v>
      </c>
      <c r="O224" s="8">
        <f>Data!$E224/Data!$D224</f>
        <v>0.13</v>
      </c>
      <c r="P224" s="2">
        <f>IFERROR(Data!$E224/Data!$L224,0)</f>
        <v>65</v>
      </c>
      <c r="Q224" t="str">
        <f t="shared" si="12"/>
        <v>film &amp; video</v>
      </c>
      <c r="R224" t="str">
        <f t="shared" si="13"/>
        <v>drama</v>
      </c>
      <c r="S224" s="3">
        <f t="shared" si="14"/>
        <v>42089.860416666663</v>
      </c>
      <c r="T224" s="3">
        <f t="shared" si="15"/>
        <v>42031.519884259258</v>
      </c>
    </row>
    <row r="225" spans="1:20">
      <c r="A225">
        <v>223</v>
      </c>
      <c r="B225" t="s">
        <v>494</v>
      </c>
      <c r="C225" t="s">
        <v>495</v>
      </c>
      <c r="D225">
        <v>1500000</v>
      </c>
      <c r="E225">
        <v>0</v>
      </c>
      <c r="F225" t="s">
        <v>363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364</v>
      </c>
      <c r="O225" s="8">
        <f>Data!$E225/Data!$D225</f>
        <v>0</v>
      </c>
      <c r="P225" s="2">
        <f>IFERROR(Data!$E225/Data!$L225,0)</f>
        <v>0</v>
      </c>
      <c r="Q225" t="str">
        <f t="shared" si="12"/>
        <v>film &amp; video</v>
      </c>
      <c r="R225" t="str">
        <f t="shared" si="13"/>
        <v>drama</v>
      </c>
      <c r="S225" s="3">
        <f t="shared" si="14"/>
        <v>42511.795138888891</v>
      </c>
      <c r="T225" s="3">
        <f t="shared" si="15"/>
        <v>42481.798032407409</v>
      </c>
    </row>
    <row r="226" spans="1:20">
      <c r="A226">
        <v>224</v>
      </c>
      <c r="B226" t="s">
        <v>496</v>
      </c>
      <c r="C226" t="s">
        <v>497</v>
      </c>
      <c r="D226">
        <v>6000000</v>
      </c>
      <c r="E226">
        <v>0</v>
      </c>
      <c r="F226" t="s">
        <v>363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364</v>
      </c>
      <c r="O226" s="8">
        <f>Data!$E226/Data!$D226</f>
        <v>0</v>
      </c>
      <c r="P226" s="2">
        <f>IFERROR(Data!$E226/Data!$L226,0)</f>
        <v>0</v>
      </c>
      <c r="Q226" t="str">
        <f t="shared" si="12"/>
        <v>film &amp; video</v>
      </c>
      <c r="R226" t="str">
        <f t="shared" si="13"/>
        <v>drama</v>
      </c>
      <c r="S226" s="3">
        <f t="shared" si="14"/>
        <v>42194.985254629632</v>
      </c>
      <c r="T226" s="3">
        <f t="shared" si="15"/>
        <v>42134.985254629632</v>
      </c>
    </row>
    <row r="227" spans="1:20">
      <c r="A227">
        <v>225</v>
      </c>
      <c r="B227" t="s">
        <v>498</v>
      </c>
      <c r="C227" t="s">
        <v>499</v>
      </c>
      <c r="D227">
        <v>200</v>
      </c>
      <c r="E227">
        <v>0</v>
      </c>
      <c r="F227" t="s">
        <v>363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364</v>
      </c>
      <c r="O227" s="8">
        <f>Data!$E227/Data!$D227</f>
        <v>0</v>
      </c>
      <c r="P227" s="2">
        <f>IFERROR(Data!$E227/Data!$L227,0)</f>
        <v>0</v>
      </c>
      <c r="Q227" t="str">
        <f t="shared" si="12"/>
        <v>film &amp; video</v>
      </c>
      <c r="R227" t="str">
        <f t="shared" si="13"/>
        <v>drama</v>
      </c>
      <c r="S227" s="3">
        <f t="shared" si="14"/>
        <v>42468.669606481482</v>
      </c>
      <c r="T227" s="3">
        <f t="shared" si="15"/>
        <v>42438.711273148147</v>
      </c>
    </row>
    <row r="228" spans="1:20">
      <c r="A228">
        <v>226</v>
      </c>
      <c r="B228" t="s">
        <v>500</v>
      </c>
      <c r="C228" t="s">
        <v>501</v>
      </c>
      <c r="D228">
        <v>29000</v>
      </c>
      <c r="E228">
        <v>250</v>
      </c>
      <c r="F228" t="s">
        <v>363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364</v>
      </c>
      <c r="O228" s="8">
        <f>Data!$E228/Data!$D228</f>
        <v>8.6206896551724137E-3</v>
      </c>
      <c r="P228" s="2">
        <f>IFERROR(Data!$E228/Data!$L228,0)</f>
        <v>125</v>
      </c>
      <c r="Q228" t="str">
        <f t="shared" si="12"/>
        <v>film &amp; video</v>
      </c>
      <c r="R228" t="str">
        <f t="shared" si="13"/>
        <v>drama</v>
      </c>
      <c r="S228" s="3">
        <f t="shared" si="14"/>
        <v>42155.145138888889</v>
      </c>
      <c r="T228" s="3">
        <f t="shared" si="15"/>
        <v>42106.416018518517</v>
      </c>
    </row>
    <row r="229" spans="1:20">
      <c r="A229">
        <v>227</v>
      </c>
      <c r="B229" t="s">
        <v>502</v>
      </c>
      <c r="C229" t="s">
        <v>503</v>
      </c>
      <c r="D229">
        <v>28000</v>
      </c>
      <c r="E229">
        <v>0</v>
      </c>
      <c r="F229" t="s">
        <v>363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364</v>
      </c>
      <c r="O229" s="8">
        <f>Data!$E229/Data!$D229</f>
        <v>0</v>
      </c>
      <c r="P229" s="2">
        <f>IFERROR(Data!$E229/Data!$L229,0)</f>
        <v>0</v>
      </c>
      <c r="Q229" t="str">
        <f t="shared" si="12"/>
        <v>film &amp; video</v>
      </c>
      <c r="R229" t="str">
        <f t="shared" si="13"/>
        <v>drama</v>
      </c>
      <c r="S229" s="3">
        <f t="shared" si="14"/>
        <v>42194.643993055557</v>
      </c>
      <c r="T229" s="3">
        <f t="shared" si="15"/>
        <v>42164.643993055557</v>
      </c>
    </row>
    <row r="230" spans="1:20">
      <c r="A230">
        <v>228</v>
      </c>
      <c r="B230" t="s">
        <v>504</v>
      </c>
      <c r="C230" t="s">
        <v>505</v>
      </c>
      <c r="D230">
        <v>8000</v>
      </c>
      <c r="E230">
        <v>0</v>
      </c>
      <c r="F230" t="s">
        <v>363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364</v>
      </c>
      <c r="O230" s="8">
        <f>Data!$E230/Data!$D230</f>
        <v>0</v>
      </c>
      <c r="P230" s="2">
        <f>IFERROR(Data!$E230/Data!$L230,0)</f>
        <v>0</v>
      </c>
      <c r="Q230" t="str">
        <f t="shared" si="12"/>
        <v>film &amp; video</v>
      </c>
      <c r="R230" t="str">
        <f t="shared" si="13"/>
        <v>drama</v>
      </c>
      <c r="S230" s="3">
        <f t="shared" si="14"/>
        <v>42156.436400462961</v>
      </c>
      <c r="T230" s="3">
        <f t="shared" si="15"/>
        <v>42096.436400462961</v>
      </c>
    </row>
    <row r="231" spans="1:20">
      <c r="A231">
        <v>229</v>
      </c>
      <c r="B231" t="s">
        <v>506</v>
      </c>
      <c r="C231" t="s">
        <v>507</v>
      </c>
      <c r="D231">
        <v>3000</v>
      </c>
      <c r="E231">
        <v>0</v>
      </c>
      <c r="F231" t="s">
        <v>363</v>
      </c>
      <c r="G231" t="s">
        <v>508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364</v>
      </c>
      <c r="O231" s="8">
        <f>Data!$E231/Data!$D231</f>
        <v>0</v>
      </c>
      <c r="P231" s="2">
        <f>IFERROR(Data!$E231/Data!$L231,0)</f>
        <v>0</v>
      </c>
      <c r="Q231" t="str">
        <f t="shared" si="12"/>
        <v>film &amp; video</v>
      </c>
      <c r="R231" t="str">
        <f t="shared" si="13"/>
        <v>drama</v>
      </c>
      <c r="S231" s="3">
        <f t="shared" si="14"/>
        <v>42413.683993055558</v>
      </c>
      <c r="T231" s="3">
        <f t="shared" si="15"/>
        <v>42383.683993055558</v>
      </c>
    </row>
    <row r="232" spans="1:20">
      <c r="A232">
        <v>230</v>
      </c>
      <c r="B232" t="s">
        <v>509</v>
      </c>
      <c r="C232" t="s">
        <v>510</v>
      </c>
      <c r="D232">
        <v>15000</v>
      </c>
      <c r="E232">
        <v>60</v>
      </c>
      <c r="F232" t="s">
        <v>363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364</v>
      </c>
      <c r="O232" s="8">
        <f>Data!$E232/Data!$D232</f>
        <v>4.0000000000000001E-3</v>
      </c>
      <c r="P232" s="2">
        <f>IFERROR(Data!$E232/Data!$L232,0)</f>
        <v>30</v>
      </c>
      <c r="Q232" t="str">
        <f t="shared" si="12"/>
        <v>film &amp; video</v>
      </c>
      <c r="R232" t="str">
        <f t="shared" si="13"/>
        <v>drama</v>
      </c>
      <c r="S232" s="3">
        <f t="shared" si="14"/>
        <v>42159.527210648142</v>
      </c>
      <c r="T232" s="3">
        <f t="shared" si="15"/>
        <v>42129.527210648142</v>
      </c>
    </row>
    <row r="233" spans="1:20">
      <c r="A233">
        <v>231</v>
      </c>
      <c r="B233" t="s">
        <v>511</v>
      </c>
      <c r="C233" t="s">
        <v>512</v>
      </c>
      <c r="D233">
        <v>1500000</v>
      </c>
      <c r="E233">
        <v>0</v>
      </c>
      <c r="F233" t="s">
        <v>363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364</v>
      </c>
      <c r="O233" s="8">
        <f>Data!$E233/Data!$D233</f>
        <v>0</v>
      </c>
      <c r="P233" s="2">
        <f>IFERROR(Data!$E233/Data!$L233,0)</f>
        <v>0</v>
      </c>
      <c r="Q233" t="str">
        <f t="shared" si="12"/>
        <v>film &amp; video</v>
      </c>
      <c r="R233" t="str">
        <f t="shared" si="13"/>
        <v>drama</v>
      </c>
      <c r="S233" s="3">
        <f t="shared" si="14"/>
        <v>42371.708923611113</v>
      </c>
      <c r="T233" s="3">
        <f t="shared" si="15"/>
        <v>42341.708923611113</v>
      </c>
    </row>
    <row r="234" spans="1:20">
      <c r="A234">
        <v>232</v>
      </c>
      <c r="B234" t="s">
        <v>513</v>
      </c>
      <c r="C234" t="s">
        <v>514</v>
      </c>
      <c r="D234">
        <v>4000</v>
      </c>
      <c r="E234">
        <v>110</v>
      </c>
      <c r="F234" t="s">
        <v>363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364</v>
      </c>
      <c r="O234" s="8">
        <f>Data!$E234/Data!$D234</f>
        <v>2.75E-2</v>
      </c>
      <c r="P234" s="2">
        <f>IFERROR(Data!$E234/Data!$L234,0)</f>
        <v>15.714285714285714</v>
      </c>
      <c r="Q234" t="str">
        <f t="shared" si="12"/>
        <v>film &amp; video</v>
      </c>
      <c r="R234" t="str">
        <f t="shared" si="13"/>
        <v>drama</v>
      </c>
      <c r="S234" s="3">
        <f t="shared" si="14"/>
        <v>42062.57576388889</v>
      </c>
      <c r="T234" s="3">
        <f t="shared" si="15"/>
        <v>42032.57576388889</v>
      </c>
    </row>
    <row r="235" spans="1:20">
      <c r="A235">
        <v>233</v>
      </c>
      <c r="B235" t="s">
        <v>515</v>
      </c>
      <c r="C235" t="s">
        <v>516</v>
      </c>
      <c r="D235">
        <v>350000</v>
      </c>
      <c r="E235">
        <v>0</v>
      </c>
      <c r="F235" t="s">
        <v>363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364</v>
      </c>
      <c r="O235" s="8">
        <f>Data!$E235/Data!$D235</f>
        <v>0</v>
      </c>
      <c r="P235" s="2">
        <f>IFERROR(Data!$E235/Data!$L235,0)</f>
        <v>0</v>
      </c>
      <c r="Q235" t="str">
        <f t="shared" si="12"/>
        <v>film &amp; video</v>
      </c>
      <c r="R235" t="str">
        <f t="shared" si="13"/>
        <v>drama</v>
      </c>
      <c r="S235" s="3">
        <f t="shared" si="14"/>
        <v>42642.661712962959</v>
      </c>
      <c r="T235" s="3">
        <f t="shared" si="15"/>
        <v>42612.661712962959</v>
      </c>
    </row>
    <row r="236" spans="1:20">
      <c r="A236">
        <v>234</v>
      </c>
      <c r="B236" t="s">
        <v>517</v>
      </c>
      <c r="C236" t="s">
        <v>518</v>
      </c>
      <c r="D236">
        <v>1000</v>
      </c>
      <c r="E236">
        <v>401</v>
      </c>
      <c r="F236" t="s">
        <v>363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364</v>
      </c>
      <c r="O236" s="8">
        <f>Data!$E236/Data!$D236</f>
        <v>0.40100000000000002</v>
      </c>
      <c r="P236" s="2">
        <f>IFERROR(Data!$E236/Data!$L236,0)</f>
        <v>80.2</v>
      </c>
      <c r="Q236" t="str">
        <f t="shared" si="12"/>
        <v>film &amp; video</v>
      </c>
      <c r="R236" t="str">
        <f t="shared" si="13"/>
        <v>drama</v>
      </c>
      <c r="S236" s="3">
        <f t="shared" si="14"/>
        <v>42175.785405092596</v>
      </c>
      <c r="T236" s="3">
        <f t="shared" si="15"/>
        <v>42135.785405092596</v>
      </c>
    </row>
    <row r="237" spans="1:20">
      <c r="A237">
        <v>235</v>
      </c>
      <c r="B237" t="s">
        <v>519</v>
      </c>
      <c r="C237" t="s">
        <v>520</v>
      </c>
      <c r="D237">
        <v>10000</v>
      </c>
      <c r="E237">
        <v>0</v>
      </c>
      <c r="F237" t="s">
        <v>363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364</v>
      </c>
      <c r="O237" s="8">
        <f>Data!$E237/Data!$D237</f>
        <v>0</v>
      </c>
      <c r="P237" s="2">
        <f>IFERROR(Data!$E237/Data!$L237,0)</f>
        <v>0</v>
      </c>
      <c r="Q237" t="str">
        <f t="shared" si="12"/>
        <v>film &amp; video</v>
      </c>
      <c r="R237" t="str">
        <f t="shared" si="13"/>
        <v>drama</v>
      </c>
      <c r="S237" s="3">
        <f t="shared" si="14"/>
        <v>42194.658530092594</v>
      </c>
      <c r="T237" s="3">
        <f t="shared" si="15"/>
        <v>42164.658530092594</v>
      </c>
    </row>
    <row r="238" spans="1:20">
      <c r="A238">
        <v>236</v>
      </c>
      <c r="B238" t="s">
        <v>521</v>
      </c>
      <c r="C238" t="s">
        <v>522</v>
      </c>
      <c r="D238">
        <v>150000</v>
      </c>
      <c r="E238">
        <v>0</v>
      </c>
      <c r="F238" t="s">
        <v>363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364</v>
      </c>
      <c r="O238" s="8">
        <f>Data!$E238/Data!$D238</f>
        <v>0</v>
      </c>
      <c r="P238" s="2">
        <f>IFERROR(Data!$E238/Data!$L238,0)</f>
        <v>0</v>
      </c>
      <c r="Q238" t="str">
        <f t="shared" si="12"/>
        <v>film &amp; video</v>
      </c>
      <c r="R238" t="str">
        <f t="shared" si="13"/>
        <v>drama</v>
      </c>
      <c r="S238" s="3">
        <f t="shared" si="14"/>
        <v>42373.75</v>
      </c>
      <c r="T238" s="3">
        <f t="shared" si="15"/>
        <v>42320.83447916666</v>
      </c>
    </row>
    <row r="239" spans="1:20">
      <c r="A239">
        <v>237</v>
      </c>
      <c r="B239" t="s">
        <v>523</v>
      </c>
      <c r="C239" t="s">
        <v>524</v>
      </c>
      <c r="D239">
        <v>15000</v>
      </c>
      <c r="E239">
        <v>50</v>
      </c>
      <c r="F239" t="s">
        <v>363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364</v>
      </c>
      <c r="O239" s="8">
        <f>Data!$E239/Data!$D239</f>
        <v>3.3333333333333335E-3</v>
      </c>
      <c r="P239" s="2">
        <f>IFERROR(Data!$E239/Data!$L239,0)</f>
        <v>50</v>
      </c>
      <c r="Q239" t="str">
        <f t="shared" si="12"/>
        <v>film &amp; video</v>
      </c>
      <c r="R239" t="str">
        <f t="shared" si="13"/>
        <v>drama</v>
      </c>
      <c r="S239" s="3">
        <f t="shared" si="14"/>
        <v>42437.327187499999</v>
      </c>
      <c r="T239" s="3">
        <f t="shared" si="15"/>
        <v>42377.327187499999</v>
      </c>
    </row>
    <row r="240" spans="1:20">
      <c r="A240">
        <v>238</v>
      </c>
      <c r="B240" t="s">
        <v>525</v>
      </c>
      <c r="C240" t="s">
        <v>526</v>
      </c>
      <c r="D240">
        <v>26000</v>
      </c>
      <c r="E240">
        <v>0</v>
      </c>
      <c r="F240" t="s">
        <v>363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364</v>
      </c>
      <c r="O240" s="8">
        <f>Data!$E240/Data!$D240</f>
        <v>0</v>
      </c>
      <c r="P240" s="2">
        <f>IFERROR(Data!$E240/Data!$L240,0)</f>
        <v>0</v>
      </c>
      <c r="Q240" t="str">
        <f t="shared" si="12"/>
        <v>film &amp; video</v>
      </c>
      <c r="R240" t="str">
        <f t="shared" si="13"/>
        <v>drama</v>
      </c>
      <c r="S240" s="3">
        <f t="shared" si="14"/>
        <v>42734.125</v>
      </c>
      <c r="T240" s="3">
        <f t="shared" si="15"/>
        <v>42713.712499999994</v>
      </c>
    </row>
    <row r="241" spans="1:20">
      <c r="A241">
        <v>239</v>
      </c>
      <c r="B241" t="s">
        <v>527</v>
      </c>
      <c r="C241" t="s">
        <v>528</v>
      </c>
      <c r="D241">
        <v>1000</v>
      </c>
      <c r="E241">
        <v>250</v>
      </c>
      <c r="F241" t="s">
        <v>363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364</v>
      </c>
      <c r="O241" s="8">
        <f>Data!$E241/Data!$D241</f>
        <v>0.25</v>
      </c>
      <c r="P241" s="2">
        <f>IFERROR(Data!$E241/Data!$L241,0)</f>
        <v>50</v>
      </c>
      <c r="Q241" t="str">
        <f t="shared" si="12"/>
        <v>film &amp; video</v>
      </c>
      <c r="R241" t="str">
        <f t="shared" si="13"/>
        <v>drama</v>
      </c>
      <c r="S241" s="3">
        <f t="shared" si="14"/>
        <v>42316.25</v>
      </c>
      <c r="T241" s="3">
        <f t="shared" si="15"/>
        <v>42296.860300925924</v>
      </c>
    </row>
    <row r="242" spans="1:20">
      <c r="A242">
        <v>240</v>
      </c>
      <c r="B242" t="s">
        <v>529</v>
      </c>
      <c r="C242" t="s">
        <v>530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531</v>
      </c>
      <c r="O242" s="8">
        <f>Data!$E242/Data!$D242</f>
        <v>1.0763413333333334</v>
      </c>
      <c r="P242" s="2">
        <f>IFERROR(Data!$E242/Data!$L242,0)</f>
        <v>117.84759124087591</v>
      </c>
      <c r="Q242" t="str">
        <f t="shared" si="12"/>
        <v>film &amp; video</v>
      </c>
      <c r="R242" t="str">
        <f t="shared" si="13"/>
        <v>documentary</v>
      </c>
      <c r="S242" s="3">
        <f t="shared" si="14"/>
        <v>41399.458460648151</v>
      </c>
      <c r="T242" s="3">
        <f t="shared" si="15"/>
        <v>41354.458460648151</v>
      </c>
    </row>
    <row r="243" spans="1:20">
      <c r="A243">
        <v>241</v>
      </c>
      <c r="B243" t="s">
        <v>532</v>
      </c>
      <c r="C243" t="s">
        <v>533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531</v>
      </c>
      <c r="O243" s="8">
        <f>Data!$E243/Data!$D243</f>
        <v>1.1263736263736264</v>
      </c>
      <c r="P243" s="2">
        <f>IFERROR(Data!$E243/Data!$L243,0)</f>
        <v>109.04255319148936</v>
      </c>
      <c r="Q243" t="str">
        <f t="shared" si="12"/>
        <v>film &amp; video</v>
      </c>
      <c r="R243" t="str">
        <f t="shared" si="13"/>
        <v>documentary</v>
      </c>
      <c r="S243" s="3">
        <f t="shared" si="14"/>
        <v>41994.447962962964</v>
      </c>
      <c r="T243" s="3">
        <f t="shared" si="15"/>
        <v>41949.447962962964</v>
      </c>
    </row>
    <row r="244" spans="1:20">
      <c r="A244">
        <v>242</v>
      </c>
      <c r="B244" t="s">
        <v>534</v>
      </c>
      <c r="C244" t="s">
        <v>535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531</v>
      </c>
      <c r="O244" s="8">
        <f>Data!$E244/Data!$D244</f>
        <v>1.1346153846153846</v>
      </c>
      <c r="P244" s="2">
        <f>IFERROR(Data!$E244/Data!$L244,0)</f>
        <v>73.019801980198025</v>
      </c>
      <c r="Q244" t="str">
        <f t="shared" si="12"/>
        <v>film &amp; video</v>
      </c>
      <c r="R244" t="str">
        <f t="shared" si="13"/>
        <v>documentary</v>
      </c>
      <c r="S244" s="3">
        <f t="shared" si="14"/>
        <v>40897.242939814816</v>
      </c>
      <c r="T244" s="3">
        <f t="shared" si="15"/>
        <v>40862.242939814816</v>
      </c>
    </row>
    <row r="245" spans="1:20">
      <c r="A245">
        <v>243</v>
      </c>
      <c r="B245" t="s">
        <v>536</v>
      </c>
      <c r="C245" t="s">
        <v>537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531</v>
      </c>
      <c r="O245" s="8">
        <f>Data!$E245/Data!$D245</f>
        <v>1.0259199999999999</v>
      </c>
      <c r="P245" s="2">
        <f>IFERROR(Data!$E245/Data!$L245,0)</f>
        <v>78.195121951219505</v>
      </c>
      <c r="Q245" t="str">
        <f t="shared" si="12"/>
        <v>film &amp; video</v>
      </c>
      <c r="R245" t="str">
        <f t="shared" si="13"/>
        <v>documentary</v>
      </c>
      <c r="S245" s="3">
        <f t="shared" si="14"/>
        <v>41691.797500000001</v>
      </c>
      <c r="T245" s="3">
        <f t="shared" si="15"/>
        <v>41661.797500000001</v>
      </c>
    </row>
    <row r="246" spans="1:20">
      <c r="A246">
        <v>244</v>
      </c>
      <c r="B246">
        <v>39756</v>
      </c>
      <c r="C246" t="s">
        <v>538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531</v>
      </c>
      <c r="O246" s="8">
        <f>Data!$E246/Data!$D246</f>
        <v>1.1375714285714287</v>
      </c>
      <c r="P246" s="2">
        <f>IFERROR(Data!$E246/Data!$L246,0)</f>
        <v>47.398809523809526</v>
      </c>
      <c r="Q246" t="str">
        <f t="shared" si="12"/>
        <v>film &amp; video</v>
      </c>
      <c r="R246" t="str">
        <f t="shared" si="13"/>
        <v>documentary</v>
      </c>
      <c r="S246" s="3">
        <f t="shared" si="14"/>
        <v>40253.04583333333</v>
      </c>
      <c r="T246" s="3">
        <f t="shared" si="15"/>
        <v>40213.073599537034</v>
      </c>
    </row>
    <row r="247" spans="1:20">
      <c r="A247">
        <v>245</v>
      </c>
      <c r="B247" t="s">
        <v>539</v>
      </c>
      <c r="C247" t="s">
        <v>540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531</v>
      </c>
      <c r="O247" s="8">
        <f>Data!$E247/Data!$D247</f>
        <v>1.0371999999999999</v>
      </c>
      <c r="P247" s="2">
        <f>IFERROR(Data!$E247/Data!$L247,0)</f>
        <v>54.020833333333336</v>
      </c>
      <c r="Q247" t="str">
        <f t="shared" si="12"/>
        <v>film &amp; video</v>
      </c>
      <c r="R247" t="str">
        <f t="shared" si="13"/>
        <v>documentary</v>
      </c>
      <c r="S247" s="3">
        <f t="shared" si="14"/>
        <v>41136.803067129629</v>
      </c>
      <c r="T247" s="3">
        <f t="shared" si="15"/>
        <v>41106.803067129629</v>
      </c>
    </row>
    <row r="248" spans="1:20">
      <c r="A248">
        <v>246</v>
      </c>
      <c r="B248" t="s">
        <v>541</v>
      </c>
      <c r="C248" t="s">
        <v>542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531</v>
      </c>
      <c r="O248" s="8">
        <f>Data!$E248/Data!$D248</f>
        <v>3.0546000000000002</v>
      </c>
      <c r="P248" s="2">
        <f>IFERROR(Data!$E248/Data!$L248,0)</f>
        <v>68.488789237668158</v>
      </c>
      <c r="Q248" t="str">
        <f t="shared" si="12"/>
        <v>film &amp; video</v>
      </c>
      <c r="R248" t="str">
        <f t="shared" si="13"/>
        <v>documentary</v>
      </c>
      <c r="S248" s="3">
        <f t="shared" si="14"/>
        <v>40530.155150462961</v>
      </c>
      <c r="T248" s="3">
        <f t="shared" si="15"/>
        <v>40480.113483796296</v>
      </c>
    </row>
    <row r="249" spans="1:20">
      <c r="A249">
        <v>247</v>
      </c>
      <c r="B249" t="s">
        <v>543</v>
      </c>
      <c r="C249" t="s">
        <v>544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531</v>
      </c>
      <c r="O249" s="8">
        <f>Data!$E249/Data!$D249</f>
        <v>1.341</v>
      </c>
      <c r="P249" s="2">
        <f>IFERROR(Data!$E249/Data!$L249,0)</f>
        <v>108.14516129032258</v>
      </c>
      <c r="Q249" t="str">
        <f t="shared" si="12"/>
        <v>film &amp; video</v>
      </c>
      <c r="R249" t="str">
        <f t="shared" si="13"/>
        <v>documentary</v>
      </c>
      <c r="S249" s="3">
        <f t="shared" si="14"/>
        <v>40466.902083333334</v>
      </c>
      <c r="T249" s="3">
        <f t="shared" si="15"/>
        <v>40430.354328703703</v>
      </c>
    </row>
    <row r="250" spans="1:20">
      <c r="A250">
        <v>248</v>
      </c>
      <c r="B250" t="s">
        <v>545</v>
      </c>
      <c r="C250" t="s">
        <v>546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531</v>
      </c>
      <c r="O250" s="8">
        <f>Data!$E250/Data!$D250</f>
        <v>1.0133294117647058</v>
      </c>
      <c r="P250" s="2">
        <f>IFERROR(Data!$E250/Data!$L250,0)</f>
        <v>589.95205479452056</v>
      </c>
      <c r="Q250" t="str">
        <f t="shared" si="12"/>
        <v>film &amp; video</v>
      </c>
      <c r="R250" t="str">
        <f t="shared" si="13"/>
        <v>documentary</v>
      </c>
      <c r="S250" s="3">
        <f t="shared" si="14"/>
        <v>40915.524409722224</v>
      </c>
      <c r="T250" s="3">
        <f t="shared" si="15"/>
        <v>40870.524409722224</v>
      </c>
    </row>
    <row r="251" spans="1:20">
      <c r="A251">
        <v>249</v>
      </c>
      <c r="B251" t="s">
        <v>547</v>
      </c>
      <c r="C251" t="s">
        <v>548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531</v>
      </c>
      <c r="O251" s="8">
        <f>Data!$E251/Data!$D251</f>
        <v>1.1292</v>
      </c>
      <c r="P251" s="2">
        <f>IFERROR(Data!$E251/Data!$L251,0)</f>
        <v>48.051063829787232</v>
      </c>
      <c r="Q251" t="str">
        <f t="shared" si="12"/>
        <v>film &amp; video</v>
      </c>
      <c r="R251" t="str">
        <f t="shared" si="13"/>
        <v>documentary</v>
      </c>
      <c r="S251" s="3">
        <f t="shared" si="14"/>
        <v>40412.486111111109</v>
      </c>
      <c r="T251" s="3">
        <f t="shared" si="15"/>
        <v>40332.673842592594</v>
      </c>
    </row>
    <row r="252" spans="1:20">
      <c r="A252">
        <v>250</v>
      </c>
      <c r="B252" t="s">
        <v>549</v>
      </c>
      <c r="C252" t="s">
        <v>550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531</v>
      </c>
      <c r="O252" s="8">
        <f>Data!$E252/Data!$D252</f>
        <v>1.0558333333333334</v>
      </c>
      <c r="P252" s="2">
        <f>IFERROR(Data!$E252/Data!$L252,0)</f>
        <v>72.482837528604122</v>
      </c>
      <c r="Q252" t="str">
        <f t="shared" si="12"/>
        <v>film &amp; video</v>
      </c>
      <c r="R252" t="str">
        <f t="shared" si="13"/>
        <v>documentary</v>
      </c>
      <c r="S252" s="3">
        <f t="shared" si="14"/>
        <v>41431.315868055557</v>
      </c>
      <c r="T252" s="3">
        <f t="shared" si="15"/>
        <v>41401.315868055557</v>
      </c>
    </row>
    <row r="253" spans="1:20">
      <c r="A253">
        <v>251</v>
      </c>
      <c r="B253" t="s">
        <v>551</v>
      </c>
      <c r="C253" t="s">
        <v>552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531</v>
      </c>
      <c r="O253" s="8">
        <f>Data!$E253/Data!$D253</f>
        <v>1.2557142857142858</v>
      </c>
      <c r="P253" s="2">
        <f>IFERROR(Data!$E253/Data!$L253,0)</f>
        <v>57.077922077922075</v>
      </c>
      <c r="Q253" t="str">
        <f t="shared" si="12"/>
        <v>film &amp; video</v>
      </c>
      <c r="R253" t="str">
        <f t="shared" si="13"/>
        <v>documentary</v>
      </c>
      <c r="S253" s="3">
        <f t="shared" si="14"/>
        <v>41045.541666666664</v>
      </c>
      <c r="T253" s="3">
        <f t="shared" si="15"/>
        <v>41013.537569444445</v>
      </c>
    </row>
    <row r="254" spans="1:20">
      <c r="A254">
        <v>252</v>
      </c>
      <c r="B254" t="s">
        <v>553</v>
      </c>
      <c r="C254" t="s">
        <v>554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531</v>
      </c>
      <c r="O254" s="8">
        <f>Data!$E254/Data!$D254</f>
        <v>1.8455999999999999</v>
      </c>
      <c r="P254" s="2">
        <f>IFERROR(Data!$E254/Data!$L254,0)</f>
        <v>85.444444444444443</v>
      </c>
      <c r="Q254" t="str">
        <f t="shared" si="12"/>
        <v>film &amp; video</v>
      </c>
      <c r="R254" t="str">
        <f t="shared" si="13"/>
        <v>documentary</v>
      </c>
      <c r="S254" s="3">
        <f t="shared" si="14"/>
        <v>40329.915972222225</v>
      </c>
      <c r="T254" s="3">
        <f t="shared" si="15"/>
        <v>40266.412708333337</v>
      </c>
    </row>
    <row r="255" spans="1:20">
      <c r="A255">
        <v>253</v>
      </c>
      <c r="B255" t="s">
        <v>555</v>
      </c>
      <c r="C255" t="s">
        <v>556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531</v>
      </c>
      <c r="O255" s="8">
        <f>Data!$E255/Data!$D255</f>
        <v>1.0073333333333334</v>
      </c>
      <c r="P255" s="2">
        <f>IFERROR(Data!$E255/Data!$L255,0)</f>
        <v>215.85714285714286</v>
      </c>
      <c r="Q255" t="str">
        <f t="shared" si="12"/>
        <v>film &amp; video</v>
      </c>
      <c r="R255" t="str">
        <f t="shared" si="13"/>
        <v>documentary</v>
      </c>
      <c r="S255" s="3">
        <f t="shared" si="14"/>
        <v>40954.400868055556</v>
      </c>
      <c r="T255" s="3">
        <f t="shared" si="15"/>
        <v>40924.400868055556</v>
      </c>
    </row>
    <row r="256" spans="1:20">
      <c r="A256">
        <v>254</v>
      </c>
      <c r="B256" t="s">
        <v>557</v>
      </c>
      <c r="C256" t="s">
        <v>558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531</v>
      </c>
      <c r="O256" s="8">
        <f>Data!$E256/Data!$D256</f>
        <v>1.1694724999999999</v>
      </c>
      <c r="P256" s="2">
        <f>IFERROR(Data!$E256/Data!$L256,0)</f>
        <v>89.38643312101911</v>
      </c>
      <c r="Q256" t="str">
        <f t="shared" si="12"/>
        <v>film &amp; video</v>
      </c>
      <c r="R256" t="str">
        <f t="shared" si="13"/>
        <v>documentary</v>
      </c>
      <c r="S256" s="3">
        <f t="shared" si="14"/>
        <v>42293.833333333328</v>
      </c>
      <c r="T256" s="3">
        <f t="shared" si="15"/>
        <v>42263.702662037031</v>
      </c>
    </row>
    <row r="257" spans="1:20">
      <c r="A257">
        <v>255</v>
      </c>
      <c r="B257" t="s">
        <v>559</v>
      </c>
      <c r="C257" t="s">
        <v>560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531</v>
      </c>
      <c r="O257" s="8">
        <f>Data!$E257/Data!$D257</f>
        <v>1.0673325</v>
      </c>
      <c r="P257" s="2">
        <f>IFERROR(Data!$E257/Data!$L257,0)</f>
        <v>45.418404255319146</v>
      </c>
      <c r="Q257" t="str">
        <f t="shared" si="12"/>
        <v>film &amp; video</v>
      </c>
      <c r="R257" t="str">
        <f t="shared" si="13"/>
        <v>documentary</v>
      </c>
      <c r="S257" s="3">
        <f t="shared" si="14"/>
        <v>40618.23474537037</v>
      </c>
      <c r="T257" s="3">
        <f t="shared" si="15"/>
        <v>40588.276412037041</v>
      </c>
    </row>
    <row r="258" spans="1:20">
      <c r="A258">
        <v>256</v>
      </c>
      <c r="B258" t="s">
        <v>561</v>
      </c>
      <c r="C258" t="s">
        <v>562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531</v>
      </c>
      <c r="O258" s="8">
        <f>Data!$E258/Data!$D258</f>
        <v>1.391</v>
      </c>
      <c r="P258" s="2">
        <f>IFERROR(Data!$E258/Data!$L258,0)</f>
        <v>65.756363636363631</v>
      </c>
      <c r="Q258" t="str">
        <f t="shared" si="12"/>
        <v>film &amp; video</v>
      </c>
      <c r="R258" t="str">
        <f t="shared" si="13"/>
        <v>documentary</v>
      </c>
      <c r="S258" s="3">
        <f t="shared" si="14"/>
        <v>41349.519293981481</v>
      </c>
      <c r="T258" s="3">
        <f t="shared" si="15"/>
        <v>41319.519293981481</v>
      </c>
    </row>
    <row r="259" spans="1:20">
      <c r="A259">
        <v>257</v>
      </c>
      <c r="B259" t="s">
        <v>563</v>
      </c>
      <c r="C259" t="s">
        <v>564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531</v>
      </c>
      <c r="O259" s="8">
        <f>Data!$E259/Data!$D259</f>
        <v>1.0672648571428571</v>
      </c>
      <c r="P259" s="2">
        <f>IFERROR(Data!$E259/Data!$L259,0)</f>
        <v>66.70405357142856</v>
      </c>
      <c r="Q259" t="str">
        <f t="shared" ref="Q259:Q322" si="16">LEFT(N259,SEARCH("/",N259,1)-1)</f>
        <v>film &amp; video</v>
      </c>
      <c r="R259" t="str">
        <f t="shared" ref="R259:R322" si="17">RIGHT(N259,LEN(N259)-SEARCH("/",N259,1))</f>
        <v>documentary</v>
      </c>
      <c r="S259" s="3">
        <f t="shared" ref="S259:S322" si="18">(((I259/60)/60)/24)+DATE(1970,1,1)+(-6/24)</f>
        <v>42509.376875000002</v>
      </c>
      <c r="T259" s="3">
        <f t="shared" ref="T259:T322" si="19">(((J259/60)/60)/24)+DATE(1970,1,1)+(-6/24)</f>
        <v>42479.376875000002</v>
      </c>
    </row>
    <row r="260" spans="1:20">
      <c r="A260">
        <v>258</v>
      </c>
      <c r="B260" t="s">
        <v>565</v>
      </c>
      <c r="C260" t="s">
        <v>566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531</v>
      </c>
      <c r="O260" s="8">
        <f>Data!$E260/Data!$D260</f>
        <v>1.9114</v>
      </c>
      <c r="P260" s="2">
        <f>IFERROR(Data!$E260/Data!$L260,0)</f>
        <v>83.345930232558146</v>
      </c>
      <c r="Q260" t="str">
        <f t="shared" si="16"/>
        <v>film &amp; video</v>
      </c>
      <c r="R260" t="str">
        <f t="shared" si="17"/>
        <v>documentary</v>
      </c>
      <c r="S260" s="3">
        <f t="shared" si="18"/>
        <v>40711.801689814813</v>
      </c>
      <c r="T260" s="3">
        <f t="shared" si="19"/>
        <v>40681.801689814813</v>
      </c>
    </row>
    <row r="261" spans="1:20">
      <c r="A261">
        <v>259</v>
      </c>
      <c r="B261" t="s">
        <v>567</v>
      </c>
      <c r="C261" t="s">
        <v>568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531</v>
      </c>
      <c r="O261" s="8">
        <f>Data!$E261/Data!$D261</f>
        <v>1.3193789333333332</v>
      </c>
      <c r="P261" s="2">
        <f>IFERROR(Data!$E261/Data!$L261,0)</f>
        <v>105.04609341825902</v>
      </c>
      <c r="Q261" t="str">
        <f t="shared" si="16"/>
        <v>film &amp; video</v>
      </c>
      <c r="R261" t="str">
        <f t="shared" si="17"/>
        <v>documentary</v>
      </c>
      <c r="S261" s="3">
        <f t="shared" si="18"/>
        <v>42102.488067129627</v>
      </c>
      <c r="T261" s="3">
        <f t="shared" si="19"/>
        <v>42072.488067129627</v>
      </c>
    </row>
    <row r="262" spans="1:20">
      <c r="A262">
        <v>260</v>
      </c>
      <c r="B262" t="s">
        <v>569</v>
      </c>
      <c r="C262" t="s">
        <v>570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531</v>
      </c>
      <c r="O262" s="8">
        <f>Data!$E262/Data!$D262</f>
        <v>1.0640000000000001</v>
      </c>
      <c r="P262" s="2">
        <f>IFERROR(Data!$E262/Data!$L262,0)</f>
        <v>120.90909090909091</v>
      </c>
      <c r="Q262" t="str">
        <f t="shared" si="16"/>
        <v>film &amp; video</v>
      </c>
      <c r="R262" t="str">
        <f t="shared" si="17"/>
        <v>documentary</v>
      </c>
      <c r="S262" s="3">
        <f t="shared" si="18"/>
        <v>40376.165972222225</v>
      </c>
      <c r="T262" s="3">
        <f t="shared" si="19"/>
        <v>40330.505543981482</v>
      </c>
    </row>
    <row r="263" spans="1:20">
      <c r="A263">
        <v>261</v>
      </c>
      <c r="B263" t="s">
        <v>571</v>
      </c>
      <c r="C263" t="s">
        <v>572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531</v>
      </c>
      <c r="O263" s="8">
        <f>Data!$E263/Data!$D263</f>
        <v>1.0740000000000001</v>
      </c>
      <c r="P263" s="2">
        <f>IFERROR(Data!$E263/Data!$L263,0)</f>
        <v>97.63636363636364</v>
      </c>
      <c r="Q263" t="str">
        <f t="shared" si="16"/>
        <v>film &amp; video</v>
      </c>
      <c r="R263" t="str">
        <f t="shared" si="17"/>
        <v>documentary</v>
      </c>
      <c r="S263" s="3">
        <f t="shared" si="18"/>
        <v>41067.371527777781</v>
      </c>
      <c r="T263" s="3">
        <f t="shared" si="19"/>
        <v>41017.635462962964</v>
      </c>
    </row>
    <row r="264" spans="1:20">
      <c r="A264">
        <v>262</v>
      </c>
      <c r="B264" t="s">
        <v>573</v>
      </c>
      <c r="C264" t="s">
        <v>574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531</v>
      </c>
      <c r="O264" s="8">
        <f>Data!$E264/Data!$D264</f>
        <v>2.4</v>
      </c>
      <c r="P264" s="2">
        <f>IFERROR(Data!$E264/Data!$L264,0)</f>
        <v>41.379310344827587</v>
      </c>
      <c r="Q264" t="str">
        <f t="shared" si="16"/>
        <v>film &amp; video</v>
      </c>
      <c r="R264" t="str">
        <f t="shared" si="17"/>
        <v>documentary</v>
      </c>
      <c r="S264" s="3">
        <f t="shared" si="18"/>
        <v>40599.99800925926</v>
      </c>
      <c r="T264" s="3">
        <f t="shared" si="19"/>
        <v>40554.99800925926</v>
      </c>
    </row>
    <row r="265" spans="1:20">
      <c r="A265">
        <v>263</v>
      </c>
      <c r="B265" t="s">
        <v>575</v>
      </c>
      <c r="C265" t="s">
        <v>576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531</v>
      </c>
      <c r="O265" s="8">
        <f>Data!$E265/Data!$D265</f>
        <v>1.1808107999999999</v>
      </c>
      <c r="P265" s="2">
        <f>IFERROR(Data!$E265/Data!$L265,0)</f>
        <v>30.654485981308412</v>
      </c>
      <c r="Q265" t="str">
        <f t="shared" si="16"/>
        <v>film &amp; video</v>
      </c>
      <c r="R265" t="str">
        <f t="shared" si="17"/>
        <v>documentary</v>
      </c>
      <c r="S265" s="3">
        <f t="shared" si="18"/>
        <v>41179.704791666663</v>
      </c>
      <c r="T265" s="3">
        <f t="shared" si="19"/>
        <v>41149.704791666663</v>
      </c>
    </row>
    <row r="266" spans="1:20">
      <c r="A266">
        <v>264</v>
      </c>
      <c r="B266" t="s">
        <v>577</v>
      </c>
      <c r="C266" t="s">
        <v>578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531</v>
      </c>
      <c r="O266" s="8">
        <f>Data!$E266/Data!$D266</f>
        <v>1.1819999999999999</v>
      </c>
      <c r="P266" s="2">
        <f>IFERROR(Data!$E266/Data!$L266,0)</f>
        <v>64.945054945054949</v>
      </c>
      <c r="Q266" t="str">
        <f t="shared" si="16"/>
        <v>film &amp; video</v>
      </c>
      <c r="R266" t="str">
        <f t="shared" si="17"/>
        <v>documentary</v>
      </c>
      <c r="S266" s="3">
        <f t="shared" si="18"/>
        <v>41040.370312500003</v>
      </c>
      <c r="T266" s="3">
        <f t="shared" si="19"/>
        <v>41010.370312500003</v>
      </c>
    </row>
    <row r="267" spans="1:20">
      <c r="A267">
        <v>265</v>
      </c>
      <c r="B267" t="s">
        <v>579</v>
      </c>
      <c r="C267" t="s">
        <v>580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531</v>
      </c>
      <c r="O267" s="8">
        <f>Data!$E267/Data!$D267</f>
        <v>1.111</v>
      </c>
      <c r="P267" s="2">
        <f>IFERROR(Data!$E267/Data!$L267,0)</f>
        <v>95.775862068965523</v>
      </c>
      <c r="Q267" t="str">
        <f t="shared" si="16"/>
        <v>film &amp; video</v>
      </c>
      <c r="R267" t="str">
        <f t="shared" si="17"/>
        <v>documentary</v>
      </c>
      <c r="S267" s="3">
        <f t="shared" si="18"/>
        <v>40308.594444444447</v>
      </c>
      <c r="T267" s="3">
        <f t="shared" si="19"/>
        <v>40266.995717592588</v>
      </c>
    </row>
    <row r="268" spans="1:20">
      <c r="A268">
        <v>266</v>
      </c>
      <c r="B268" t="s">
        <v>581</v>
      </c>
      <c r="C268" t="s">
        <v>582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531</v>
      </c>
      <c r="O268" s="8">
        <f>Data!$E268/Data!$D268</f>
        <v>1.4550000000000001</v>
      </c>
      <c r="P268" s="2">
        <f>IFERROR(Data!$E268/Data!$L268,0)</f>
        <v>40.416666666666664</v>
      </c>
      <c r="Q268" t="str">
        <f t="shared" si="16"/>
        <v>film &amp; video</v>
      </c>
      <c r="R268" t="str">
        <f t="shared" si="17"/>
        <v>documentary</v>
      </c>
      <c r="S268" s="3">
        <f t="shared" si="18"/>
        <v>40290.910416666666</v>
      </c>
      <c r="T268" s="3">
        <f t="shared" si="19"/>
        <v>40204.924849537041</v>
      </c>
    </row>
    <row r="269" spans="1:20">
      <c r="A269">
        <v>267</v>
      </c>
      <c r="B269" t="s">
        <v>583</v>
      </c>
      <c r="C269" t="s">
        <v>584</v>
      </c>
      <c r="D269">
        <v>9850</v>
      </c>
      <c r="E269">
        <v>12965.44</v>
      </c>
      <c r="F269" t="s">
        <v>22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531</v>
      </c>
      <c r="O269" s="8">
        <f>Data!$E269/Data!$D269</f>
        <v>1.3162883248730965</v>
      </c>
      <c r="P269" s="2">
        <f>IFERROR(Data!$E269/Data!$L269,0)</f>
        <v>78.578424242424248</v>
      </c>
      <c r="Q269" t="str">
        <f t="shared" si="16"/>
        <v>film &amp; video</v>
      </c>
      <c r="R269" t="str">
        <f t="shared" si="17"/>
        <v>documentary</v>
      </c>
      <c r="S269" s="3">
        <f t="shared" si="18"/>
        <v>41815.202534722222</v>
      </c>
      <c r="T269" s="3">
        <f t="shared" si="19"/>
        <v>41785.202534722222</v>
      </c>
    </row>
    <row r="270" spans="1:20">
      <c r="A270">
        <v>268</v>
      </c>
      <c r="B270" t="s">
        <v>585</v>
      </c>
      <c r="C270" t="s">
        <v>586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531</v>
      </c>
      <c r="O270" s="8">
        <f>Data!$E270/Data!$D270</f>
        <v>1.1140000000000001</v>
      </c>
      <c r="P270" s="2">
        <f>IFERROR(Data!$E270/Data!$L270,0)</f>
        <v>50.18018018018018</v>
      </c>
      <c r="Q270" t="str">
        <f t="shared" si="16"/>
        <v>film &amp; video</v>
      </c>
      <c r="R270" t="str">
        <f t="shared" si="17"/>
        <v>documentary</v>
      </c>
      <c r="S270" s="3">
        <f t="shared" si="18"/>
        <v>40853.944189814814</v>
      </c>
      <c r="T270" s="3">
        <f t="shared" si="19"/>
        <v>40808.90252314815</v>
      </c>
    </row>
    <row r="271" spans="1:20">
      <c r="A271">
        <v>269</v>
      </c>
      <c r="B271" t="s">
        <v>587</v>
      </c>
      <c r="C271" t="s">
        <v>588</v>
      </c>
      <c r="D271">
        <v>100000</v>
      </c>
      <c r="E271">
        <v>147233.76999999999</v>
      </c>
      <c r="F271" t="s">
        <v>22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531</v>
      </c>
      <c r="O271" s="8">
        <f>Data!$E271/Data!$D271</f>
        <v>1.4723377</v>
      </c>
      <c r="P271" s="2">
        <f>IFERROR(Data!$E271/Data!$L271,0)</f>
        <v>92.251735588972423</v>
      </c>
      <c r="Q271" t="str">
        <f t="shared" si="16"/>
        <v>film &amp; video</v>
      </c>
      <c r="R271" t="str">
        <f t="shared" si="17"/>
        <v>documentary</v>
      </c>
      <c r="S271" s="3">
        <f t="shared" si="18"/>
        <v>42787.947013888886</v>
      </c>
      <c r="T271" s="3">
        <f t="shared" si="19"/>
        <v>42757.947013888886</v>
      </c>
    </row>
    <row r="272" spans="1:20">
      <c r="A272">
        <v>270</v>
      </c>
      <c r="B272" t="s">
        <v>589</v>
      </c>
      <c r="C272" t="s">
        <v>590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531</v>
      </c>
      <c r="O272" s="8">
        <f>Data!$E272/Data!$D272</f>
        <v>1.5260869565217392</v>
      </c>
      <c r="P272" s="2">
        <f>IFERROR(Data!$E272/Data!$L272,0)</f>
        <v>57.540983606557376</v>
      </c>
      <c r="Q272" t="str">
        <f t="shared" si="16"/>
        <v>film &amp; video</v>
      </c>
      <c r="R272" t="str">
        <f t="shared" si="17"/>
        <v>documentary</v>
      </c>
      <c r="S272" s="3">
        <f t="shared" si="18"/>
        <v>40687.916666666664</v>
      </c>
      <c r="T272" s="3">
        <f t="shared" si="19"/>
        <v>40637.616550925923</v>
      </c>
    </row>
    <row r="273" spans="1:20">
      <c r="A273">
        <v>271</v>
      </c>
      <c r="B273" t="s">
        <v>591</v>
      </c>
      <c r="C273" t="s">
        <v>592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531</v>
      </c>
      <c r="O273" s="8">
        <f>Data!$E273/Data!$D273</f>
        <v>1.0468</v>
      </c>
      <c r="P273" s="2">
        <f>IFERROR(Data!$E273/Data!$L273,0)</f>
        <v>109.42160278745645</v>
      </c>
      <c r="Q273" t="str">
        <f t="shared" si="16"/>
        <v>film &amp; video</v>
      </c>
      <c r="R273" t="str">
        <f t="shared" si="17"/>
        <v>documentary</v>
      </c>
      <c r="S273" s="3">
        <f t="shared" si="18"/>
        <v>41641.083333333336</v>
      </c>
      <c r="T273" s="3">
        <f t="shared" si="19"/>
        <v>41611.85024305556</v>
      </c>
    </row>
    <row r="274" spans="1:20">
      <c r="A274">
        <v>272</v>
      </c>
      <c r="B274" t="s">
        <v>593</v>
      </c>
      <c r="C274" t="s">
        <v>594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531</v>
      </c>
      <c r="O274" s="8">
        <f>Data!$E274/Data!$D274</f>
        <v>1.7743366666666667</v>
      </c>
      <c r="P274" s="2">
        <f>IFERROR(Data!$E274/Data!$L274,0)</f>
        <v>81.892461538461546</v>
      </c>
      <c r="Q274" t="str">
        <f t="shared" si="16"/>
        <v>film &amp; video</v>
      </c>
      <c r="R274" t="str">
        <f t="shared" si="17"/>
        <v>documentary</v>
      </c>
      <c r="S274" s="3">
        <f t="shared" si="18"/>
        <v>40296.53402777778</v>
      </c>
      <c r="T274" s="3">
        <f t="shared" si="19"/>
        <v>40235.650358796294</v>
      </c>
    </row>
    <row r="275" spans="1:20">
      <c r="A275">
        <v>273</v>
      </c>
      <c r="B275" t="s">
        <v>595</v>
      </c>
      <c r="C275" t="s">
        <v>596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531</v>
      </c>
      <c r="O275" s="8">
        <f>Data!$E275/Data!$D275</f>
        <v>1.077758</v>
      </c>
      <c r="P275" s="2">
        <f>IFERROR(Data!$E275/Data!$L275,0)</f>
        <v>45.667711864406776</v>
      </c>
      <c r="Q275" t="str">
        <f t="shared" si="16"/>
        <v>film &amp; video</v>
      </c>
      <c r="R275" t="str">
        <f t="shared" si="17"/>
        <v>documentary</v>
      </c>
      <c r="S275" s="3">
        <f t="shared" si="18"/>
        <v>40727.248449074075</v>
      </c>
      <c r="T275" s="3">
        <f t="shared" si="19"/>
        <v>40697.248449074075</v>
      </c>
    </row>
    <row r="276" spans="1:20">
      <c r="A276">
        <v>274</v>
      </c>
      <c r="B276" t="s">
        <v>597</v>
      </c>
      <c r="C276" t="s">
        <v>598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531</v>
      </c>
      <c r="O276" s="8">
        <f>Data!$E276/Data!$D276</f>
        <v>1.56</v>
      </c>
      <c r="P276" s="2">
        <f>IFERROR(Data!$E276/Data!$L276,0)</f>
        <v>55.221238938053098</v>
      </c>
      <c r="Q276" t="str">
        <f t="shared" si="16"/>
        <v>film &amp; video</v>
      </c>
      <c r="R276" t="str">
        <f t="shared" si="17"/>
        <v>documentary</v>
      </c>
      <c r="S276" s="3">
        <f t="shared" si="18"/>
        <v>41004.040972222225</v>
      </c>
      <c r="T276" s="3">
        <f t="shared" si="19"/>
        <v>40969.662372685183</v>
      </c>
    </row>
    <row r="277" spans="1:20">
      <c r="A277">
        <v>275</v>
      </c>
      <c r="B277" t="s">
        <v>599</v>
      </c>
      <c r="C277" t="s">
        <v>600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531</v>
      </c>
      <c r="O277" s="8">
        <f>Data!$E277/Data!$D277</f>
        <v>1.08395</v>
      </c>
      <c r="P277" s="2">
        <f>IFERROR(Data!$E277/Data!$L277,0)</f>
        <v>65.298192771084331</v>
      </c>
      <c r="Q277" t="str">
        <f t="shared" si="16"/>
        <v>film &amp; video</v>
      </c>
      <c r="R277" t="str">
        <f t="shared" si="17"/>
        <v>documentary</v>
      </c>
      <c r="S277" s="3">
        <f t="shared" si="18"/>
        <v>41222.823680555557</v>
      </c>
      <c r="T277" s="3">
        <f t="shared" si="19"/>
        <v>41192.782013888893</v>
      </c>
    </row>
    <row r="278" spans="1:20">
      <c r="A278">
        <v>276</v>
      </c>
      <c r="B278" t="s">
        <v>601</v>
      </c>
      <c r="C278" t="s">
        <v>602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531</v>
      </c>
      <c r="O278" s="8">
        <f>Data!$E278/Data!$D278</f>
        <v>1.476</v>
      </c>
      <c r="P278" s="2">
        <f>IFERROR(Data!$E278/Data!$L278,0)</f>
        <v>95.225806451612897</v>
      </c>
      <c r="Q278" t="str">
        <f t="shared" si="16"/>
        <v>film &amp; video</v>
      </c>
      <c r="R278" t="str">
        <f t="shared" si="17"/>
        <v>documentary</v>
      </c>
      <c r="S278" s="3">
        <f t="shared" si="18"/>
        <v>41026.790208333332</v>
      </c>
      <c r="T278" s="3">
        <f t="shared" si="19"/>
        <v>40966.831874999996</v>
      </c>
    </row>
    <row r="279" spans="1:20">
      <c r="A279">
        <v>277</v>
      </c>
      <c r="B279" t="s">
        <v>603</v>
      </c>
      <c r="C279" t="s">
        <v>604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531</v>
      </c>
      <c r="O279" s="8">
        <f>Data!$E279/Data!$D279</f>
        <v>1.1038153846153846</v>
      </c>
      <c r="P279" s="2">
        <f>IFERROR(Data!$E279/Data!$L279,0)</f>
        <v>75.444794952681391</v>
      </c>
      <c r="Q279" t="str">
        <f t="shared" si="16"/>
        <v>film &amp; video</v>
      </c>
      <c r="R279" t="str">
        <f t="shared" si="17"/>
        <v>documentary</v>
      </c>
      <c r="S279" s="3">
        <f t="shared" si="18"/>
        <v>42147.641423611116</v>
      </c>
      <c r="T279" s="3">
        <f t="shared" si="19"/>
        <v>42117.641423611116</v>
      </c>
    </row>
    <row r="280" spans="1:20">
      <c r="A280">
        <v>278</v>
      </c>
      <c r="B280" t="s">
        <v>605</v>
      </c>
      <c r="C280" t="s">
        <v>606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531</v>
      </c>
      <c r="O280" s="8">
        <f>Data!$E280/Data!$D280</f>
        <v>1.5034814814814814</v>
      </c>
      <c r="P280" s="2">
        <f>IFERROR(Data!$E280/Data!$L280,0)</f>
        <v>97.816867469879512</v>
      </c>
      <c r="Q280" t="str">
        <f t="shared" si="16"/>
        <v>film &amp; video</v>
      </c>
      <c r="R280" t="str">
        <f t="shared" si="17"/>
        <v>documentary</v>
      </c>
      <c r="S280" s="3">
        <f t="shared" si="18"/>
        <v>41193.790960648148</v>
      </c>
      <c r="T280" s="3">
        <f t="shared" si="19"/>
        <v>41163.790960648148</v>
      </c>
    </row>
    <row r="281" spans="1:20">
      <c r="A281">
        <v>279</v>
      </c>
      <c r="B281" t="s">
        <v>607</v>
      </c>
      <c r="C281" t="s">
        <v>608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531</v>
      </c>
      <c r="O281" s="8">
        <f>Data!$E281/Data!$D281</f>
        <v>1.5731829411764706</v>
      </c>
      <c r="P281" s="2">
        <f>IFERROR(Data!$E281/Data!$L281,0)</f>
        <v>87.685606557377056</v>
      </c>
      <c r="Q281" t="str">
        <f t="shared" si="16"/>
        <v>film &amp; video</v>
      </c>
      <c r="R281" t="str">
        <f t="shared" si="17"/>
        <v>documentary</v>
      </c>
      <c r="S281" s="3">
        <f t="shared" si="18"/>
        <v>42792.834027777775</v>
      </c>
      <c r="T281" s="3">
        <f t="shared" si="19"/>
        <v>42758.994166666671</v>
      </c>
    </row>
    <row r="282" spans="1:20">
      <c r="A282">
        <v>280</v>
      </c>
      <c r="B282" t="s">
        <v>609</v>
      </c>
      <c r="C282" t="s">
        <v>610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531</v>
      </c>
      <c r="O282" s="8">
        <f>Data!$E282/Data!$D282</f>
        <v>1.5614399999999999</v>
      </c>
      <c r="P282" s="2">
        <f>IFERROR(Data!$E282/Data!$L282,0)</f>
        <v>54.748948106591868</v>
      </c>
      <c r="Q282" t="str">
        <f t="shared" si="16"/>
        <v>film &amp; video</v>
      </c>
      <c r="R282" t="str">
        <f t="shared" si="17"/>
        <v>documentary</v>
      </c>
      <c r="S282" s="3">
        <f t="shared" si="18"/>
        <v>41789.340682870366</v>
      </c>
      <c r="T282" s="3">
        <f t="shared" si="19"/>
        <v>41744.340682870366</v>
      </c>
    </row>
    <row r="283" spans="1:20">
      <c r="A283">
        <v>281</v>
      </c>
      <c r="B283" t="s">
        <v>611</v>
      </c>
      <c r="C283" t="s">
        <v>612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531</v>
      </c>
      <c r="O283" s="8">
        <f>Data!$E283/Data!$D283</f>
        <v>1.2058763636363636</v>
      </c>
      <c r="P283" s="2">
        <f>IFERROR(Data!$E283/Data!$L283,0)</f>
        <v>83.953417721518989</v>
      </c>
      <c r="Q283" t="str">
        <f t="shared" si="16"/>
        <v>film &amp; video</v>
      </c>
      <c r="R283" t="str">
        <f t="shared" si="17"/>
        <v>documentary</v>
      </c>
      <c r="S283" s="3">
        <f t="shared" si="18"/>
        <v>40035.55972222222</v>
      </c>
      <c r="T283" s="3">
        <f t="shared" si="19"/>
        <v>39949.913344907407</v>
      </c>
    </row>
    <row r="284" spans="1:20">
      <c r="A284">
        <v>282</v>
      </c>
      <c r="B284" t="s">
        <v>613</v>
      </c>
      <c r="C284" t="s">
        <v>614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531</v>
      </c>
      <c r="O284" s="8">
        <f>Data!$E284/Data!$D284</f>
        <v>1.0118888888888888</v>
      </c>
      <c r="P284" s="2">
        <f>IFERROR(Data!$E284/Data!$L284,0)</f>
        <v>254.38547486033519</v>
      </c>
      <c r="Q284" t="str">
        <f t="shared" si="16"/>
        <v>film &amp; video</v>
      </c>
      <c r="R284" t="str">
        <f t="shared" si="17"/>
        <v>documentary</v>
      </c>
      <c r="S284" s="3">
        <f t="shared" si="18"/>
        <v>40231.666666666664</v>
      </c>
      <c r="T284" s="3">
        <f t="shared" si="19"/>
        <v>40194.670046296298</v>
      </c>
    </row>
    <row r="285" spans="1:20">
      <c r="A285">
        <v>283</v>
      </c>
      <c r="B285" t="s">
        <v>615</v>
      </c>
      <c r="C285" t="s">
        <v>616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531</v>
      </c>
      <c r="O285" s="8">
        <f>Data!$E285/Data!$D285</f>
        <v>1.142725</v>
      </c>
      <c r="P285" s="2">
        <f>IFERROR(Data!$E285/Data!$L285,0)</f>
        <v>101.8269801980198</v>
      </c>
      <c r="Q285" t="str">
        <f t="shared" si="16"/>
        <v>film &amp; video</v>
      </c>
      <c r="R285" t="str">
        <f t="shared" si="17"/>
        <v>documentary</v>
      </c>
      <c r="S285" s="3">
        <f t="shared" si="18"/>
        <v>40694.957638888889</v>
      </c>
      <c r="T285" s="3">
        <f t="shared" si="19"/>
        <v>40675.46</v>
      </c>
    </row>
    <row r="286" spans="1:20">
      <c r="A286">
        <v>284</v>
      </c>
      <c r="B286" t="s">
        <v>617</v>
      </c>
      <c r="C286" t="s">
        <v>618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531</v>
      </c>
      <c r="O286" s="8">
        <f>Data!$E286/Data!$D286</f>
        <v>1.0462615</v>
      </c>
      <c r="P286" s="2">
        <f>IFERROR(Data!$E286/Data!$L286,0)</f>
        <v>55.066394736842106</v>
      </c>
      <c r="Q286" t="str">
        <f t="shared" si="16"/>
        <v>film &amp; video</v>
      </c>
      <c r="R286" t="str">
        <f t="shared" si="17"/>
        <v>documentary</v>
      </c>
      <c r="S286" s="3">
        <f t="shared" si="18"/>
        <v>40929.488194444442</v>
      </c>
      <c r="T286" s="3">
        <f t="shared" si="19"/>
        <v>40904.488194444442</v>
      </c>
    </row>
    <row r="287" spans="1:20">
      <c r="A287">
        <v>285</v>
      </c>
      <c r="B287" t="s">
        <v>619</v>
      </c>
      <c r="C287" t="s">
        <v>620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531</v>
      </c>
      <c r="O287" s="8">
        <f>Data!$E287/Data!$D287</f>
        <v>2.2882507142857142</v>
      </c>
      <c r="P287" s="2">
        <f>IFERROR(Data!$E287/Data!$L287,0)</f>
        <v>56.901438721136763</v>
      </c>
      <c r="Q287" t="str">
        <f t="shared" si="16"/>
        <v>film &amp; video</v>
      </c>
      <c r="R287" t="str">
        <f t="shared" si="17"/>
        <v>documentary</v>
      </c>
      <c r="S287" s="3">
        <f t="shared" si="18"/>
        <v>41536.506111111114</v>
      </c>
      <c r="T287" s="3">
        <f t="shared" si="19"/>
        <v>41506.506111111114</v>
      </c>
    </row>
    <row r="288" spans="1:20">
      <c r="A288">
        <v>286</v>
      </c>
      <c r="B288" t="s">
        <v>621</v>
      </c>
      <c r="C288" t="s">
        <v>622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531</v>
      </c>
      <c r="O288" s="8">
        <f>Data!$E288/Data!$D288</f>
        <v>1.0915333333333332</v>
      </c>
      <c r="P288" s="2">
        <f>IFERROR(Data!$E288/Data!$L288,0)</f>
        <v>121.28148148148148</v>
      </c>
      <c r="Q288" t="str">
        <f t="shared" si="16"/>
        <v>film &amp; video</v>
      </c>
      <c r="R288" t="str">
        <f t="shared" si="17"/>
        <v>documentary</v>
      </c>
      <c r="S288" s="3">
        <f t="shared" si="18"/>
        <v>41358.524583333332</v>
      </c>
      <c r="T288" s="3">
        <f t="shared" si="19"/>
        <v>41313.566249999996</v>
      </c>
    </row>
    <row r="289" spans="1:20">
      <c r="A289">
        <v>287</v>
      </c>
      <c r="B289" t="s">
        <v>623</v>
      </c>
      <c r="C289" t="s">
        <v>624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531</v>
      </c>
      <c r="O289" s="8">
        <f>Data!$E289/Data!$D289</f>
        <v>1.7629999999999999</v>
      </c>
      <c r="P289" s="2">
        <f>IFERROR(Data!$E289/Data!$L289,0)</f>
        <v>91.189655172413794</v>
      </c>
      <c r="Q289" t="str">
        <f t="shared" si="16"/>
        <v>film &amp; video</v>
      </c>
      <c r="R289" t="str">
        <f t="shared" si="17"/>
        <v>documentary</v>
      </c>
      <c r="S289" s="3">
        <f t="shared" si="18"/>
        <v>41214.916666666664</v>
      </c>
      <c r="T289" s="3">
        <f t="shared" si="19"/>
        <v>41184.027986111112</v>
      </c>
    </row>
    <row r="290" spans="1:20">
      <c r="A290">
        <v>288</v>
      </c>
      <c r="B290" t="s">
        <v>625</v>
      </c>
      <c r="C290" t="s">
        <v>626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531</v>
      </c>
      <c r="O290" s="8">
        <f>Data!$E290/Data!$D290</f>
        <v>1.0321061999999999</v>
      </c>
      <c r="P290" s="2">
        <f>IFERROR(Data!$E290/Data!$L290,0)</f>
        <v>115.44812080536913</v>
      </c>
      <c r="Q290" t="str">
        <f t="shared" si="16"/>
        <v>film &amp; video</v>
      </c>
      <c r="R290" t="str">
        <f t="shared" si="17"/>
        <v>documentary</v>
      </c>
      <c r="S290" s="3">
        <f t="shared" si="18"/>
        <v>41085.918900462959</v>
      </c>
      <c r="T290" s="3">
        <f t="shared" si="19"/>
        <v>41050.918900462959</v>
      </c>
    </row>
    <row r="291" spans="1:20">
      <c r="A291">
        <v>289</v>
      </c>
      <c r="B291" t="s">
        <v>627</v>
      </c>
      <c r="C291" t="s">
        <v>628</v>
      </c>
      <c r="D291">
        <v>15000</v>
      </c>
      <c r="E291">
        <v>15723</v>
      </c>
      <c r="F291" t="s">
        <v>22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531</v>
      </c>
      <c r="O291" s="8">
        <f>Data!$E291/Data!$D291</f>
        <v>1.0482</v>
      </c>
      <c r="P291" s="2">
        <f>IFERROR(Data!$E291/Data!$L291,0)</f>
        <v>67.771551724137936</v>
      </c>
      <c r="Q291" t="str">
        <f t="shared" si="16"/>
        <v>film &amp; video</v>
      </c>
      <c r="R291" t="str">
        <f t="shared" si="17"/>
        <v>documentary</v>
      </c>
      <c r="S291" s="3">
        <f t="shared" si="18"/>
        <v>41580.206412037034</v>
      </c>
      <c r="T291" s="3">
        <f t="shared" si="19"/>
        <v>41550.206412037034</v>
      </c>
    </row>
    <row r="292" spans="1:20">
      <c r="A292">
        <v>290</v>
      </c>
      <c r="B292" t="s">
        <v>629</v>
      </c>
      <c r="C292" t="s">
        <v>630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531</v>
      </c>
      <c r="O292" s="8">
        <f>Data!$E292/Data!$D292</f>
        <v>1.0668444444444445</v>
      </c>
      <c r="P292" s="2">
        <f>IFERROR(Data!$E292/Data!$L292,0)</f>
        <v>28.576190476190476</v>
      </c>
      <c r="Q292" t="str">
        <f t="shared" si="16"/>
        <v>film &amp; video</v>
      </c>
      <c r="R292" t="str">
        <f t="shared" si="17"/>
        <v>documentary</v>
      </c>
      <c r="S292" s="3">
        <f t="shared" si="18"/>
        <v>40576.082638888889</v>
      </c>
      <c r="T292" s="3">
        <f t="shared" si="19"/>
        <v>40526.11917824074</v>
      </c>
    </row>
    <row r="293" spans="1:20">
      <c r="A293">
        <v>291</v>
      </c>
      <c r="B293" t="s">
        <v>631</v>
      </c>
      <c r="C293" t="s">
        <v>632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531</v>
      </c>
      <c r="O293" s="8">
        <f>Data!$E293/Data!$D293</f>
        <v>1.2001999999999999</v>
      </c>
      <c r="P293" s="2">
        <f>IFERROR(Data!$E293/Data!$L293,0)</f>
        <v>46.8828125</v>
      </c>
      <c r="Q293" t="str">
        <f t="shared" si="16"/>
        <v>film &amp; video</v>
      </c>
      <c r="R293" t="str">
        <f t="shared" si="17"/>
        <v>documentary</v>
      </c>
      <c r="S293" s="3">
        <f t="shared" si="18"/>
        <v>41394.750694444447</v>
      </c>
      <c r="T293" s="3">
        <f t="shared" si="19"/>
        <v>41376.519050925926</v>
      </c>
    </row>
    <row r="294" spans="1:20">
      <c r="A294">
        <v>292</v>
      </c>
      <c r="B294" t="s">
        <v>633</v>
      </c>
      <c r="C294" t="s">
        <v>634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531</v>
      </c>
      <c r="O294" s="8">
        <f>Data!$E294/Data!$D294</f>
        <v>1.0150693333333334</v>
      </c>
      <c r="P294" s="2">
        <f>IFERROR(Data!$E294/Data!$L294,0)</f>
        <v>154.42231237322514</v>
      </c>
      <c r="Q294" t="str">
        <f t="shared" si="16"/>
        <v>film &amp; video</v>
      </c>
      <c r="R294" t="str">
        <f t="shared" si="17"/>
        <v>documentary</v>
      </c>
      <c r="S294" s="3">
        <f t="shared" si="18"/>
        <v>40844.915972222225</v>
      </c>
      <c r="T294" s="3">
        <f t="shared" si="19"/>
        <v>40812.553229166668</v>
      </c>
    </row>
    <row r="295" spans="1:20">
      <c r="A295">
        <v>293</v>
      </c>
      <c r="B295" t="s">
        <v>635</v>
      </c>
      <c r="C295" t="s">
        <v>636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531</v>
      </c>
      <c r="O295" s="8">
        <f>Data!$E295/Data!$D295</f>
        <v>1.0138461538461538</v>
      </c>
      <c r="P295" s="2">
        <f>IFERROR(Data!$E295/Data!$L295,0)</f>
        <v>201.22137404580153</v>
      </c>
      <c r="Q295" t="str">
        <f t="shared" si="16"/>
        <v>film &amp; video</v>
      </c>
      <c r="R295" t="str">
        <f t="shared" si="17"/>
        <v>documentary</v>
      </c>
      <c r="S295" s="3">
        <f t="shared" si="18"/>
        <v>41749.417986111112</v>
      </c>
      <c r="T295" s="3">
        <f t="shared" si="19"/>
        <v>41719.417986111112</v>
      </c>
    </row>
    <row r="296" spans="1:20">
      <c r="A296">
        <v>294</v>
      </c>
      <c r="B296" t="s">
        <v>637</v>
      </c>
      <c r="C296" t="s">
        <v>638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531</v>
      </c>
      <c r="O296" s="8">
        <f>Data!$E296/Data!$D296</f>
        <v>1</v>
      </c>
      <c r="P296" s="2">
        <f>IFERROR(Data!$E296/Data!$L296,0)</f>
        <v>100</v>
      </c>
      <c r="Q296" t="str">
        <f t="shared" si="16"/>
        <v>film &amp; video</v>
      </c>
      <c r="R296" t="str">
        <f t="shared" si="17"/>
        <v>documentary</v>
      </c>
      <c r="S296" s="3">
        <f t="shared" si="18"/>
        <v>40378.416666666664</v>
      </c>
      <c r="T296" s="3">
        <f t="shared" si="19"/>
        <v>40342.834421296298</v>
      </c>
    </row>
    <row r="297" spans="1:20">
      <c r="A297">
        <v>295</v>
      </c>
      <c r="B297" t="s">
        <v>639</v>
      </c>
      <c r="C297" t="s">
        <v>640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531</v>
      </c>
      <c r="O297" s="8">
        <f>Data!$E297/Data!$D297</f>
        <v>1.3310911999999999</v>
      </c>
      <c r="P297" s="2">
        <f>IFERROR(Data!$E297/Data!$L297,0)</f>
        <v>100.08204511278196</v>
      </c>
      <c r="Q297" t="str">
        <f t="shared" si="16"/>
        <v>film &amp; video</v>
      </c>
      <c r="R297" t="str">
        <f t="shared" si="17"/>
        <v>documentary</v>
      </c>
      <c r="S297" s="3">
        <f t="shared" si="18"/>
        <v>41578.75</v>
      </c>
      <c r="T297" s="3">
        <f t="shared" si="19"/>
        <v>41518.754733796297</v>
      </c>
    </row>
    <row r="298" spans="1:20">
      <c r="A298">
        <v>296</v>
      </c>
      <c r="B298" t="s">
        <v>641</v>
      </c>
      <c r="C298" t="s">
        <v>642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531</v>
      </c>
      <c r="O298" s="8">
        <f>Data!$E298/Data!$D298</f>
        <v>1.187262</v>
      </c>
      <c r="P298" s="2">
        <f>IFERROR(Data!$E298/Data!$L298,0)</f>
        <v>230.08953488372092</v>
      </c>
      <c r="Q298" t="str">
        <f t="shared" si="16"/>
        <v>film &amp; video</v>
      </c>
      <c r="R298" t="str">
        <f t="shared" si="17"/>
        <v>documentary</v>
      </c>
      <c r="S298" s="3">
        <f t="shared" si="18"/>
        <v>41159.225497685184</v>
      </c>
      <c r="T298" s="3">
        <f t="shared" si="19"/>
        <v>41134.225497685184</v>
      </c>
    </row>
    <row r="299" spans="1:20">
      <c r="A299">
        <v>297</v>
      </c>
      <c r="B299" t="s">
        <v>643</v>
      </c>
      <c r="C299" t="s">
        <v>644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531</v>
      </c>
      <c r="O299" s="8">
        <f>Data!$E299/Data!$D299</f>
        <v>1.0064</v>
      </c>
      <c r="P299" s="2">
        <f>IFERROR(Data!$E299/Data!$L299,0)</f>
        <v>141.74647887323943</v>
      </c>
      <c r="Q299" t="str">
        <f t="shared" si="16"/>
        <v>film &amp; video</v>
      </c>
      <c r="R299" t="str">
        <f t="shared" si="17"/>
        <v>documentary</v>
      </c>
      <c r="S299" s="3">
        <f t="shared" si="18"/>
        <v>42124.915972222225</v>
      </c>
      <c r="T299" s="3">
        <f t="shared" si="19"/>
        <v>42089.47802083334</v>
      </c>
    </row>
    <row r="300" spans="1:20">
      <c r="A300">
        <v>298</v>
      </c>
      <c r="B300" t="s">
        <v>645</v>
      </c>
      <c r="C300" t="s">
        <v>646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531</v>
      </c>
      <c r="O300" s="8">
        <f>Data!$E300/Data!$D300</f>
        <v>1.089324126984127</v>
      </c>
      <c r="P300" s="2">
        <f>IFERROR(Data!$E300/Data!$L300,0)</f>
        <v>56.344351395730705</v>
      </c>
      <c r="Q300" t="str">
        <f t="shared" si="16"/>
        <v>film &amp; video</v>
      </c>
      <c r="R300" t="str">
        <f t="shared" si="17"/>
        <v>documentary</v>
      </c>
      <c r="S300" s="3">
        <f t="shared" si="18"/>
        <v>41768.625</v>
      </c>
      <c r="T300" s="3">
        <f t="shared" si="19"/>
        <v>41709.213518518518</v>
      </c>
    </row>
    <row r="301" spans="1:20">
      <c r="A301">
        <v>299</v>
      </c>
      <c r="B301" t="s">
        <v>647</v>
      </c>
      <c r="C301" t="s">
        <v>648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531</v>
      </c>
      <c r="O301" s="8">
        <f>Data!$E301/Data!$D301</f>
        <v>1.789525</v>
      </c>
      <c r="P301" s="2">
        <f>IFERROR(Data!$E301/Data!$L301,0)</f>
        <v>73.341188524590166</v>
      </c>
      <c r="Q301" t="str">
        <f t="shared" si="16"/>
        <v>film &amp; video</v>
      </c>
      <c r="R301" t="str">
        <f t="shared" si="17"/>
        <v>documentary</v>
      </c>
      <c r="S301" s="3">
        <f t="shared" si="18"/>
        <v>40499.016898148147</v>
      </c>
      <c r="T301" s="3">
        <f t="shared" si="19"/>
        <v>40468.975231481483</v>
      </c>
    </row>
    <row r="302" spans="1:20">
      <c r="A302">
        <v>300</v>
      </c>
      <c r="B302" t="s">
        <v>649</v>
      </c>
      <c r="C302" t="s">
        <v>650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531</v>
      </c>
      <c r="O302" s="8">
        <f>Data!$E302/Data!$D302</f>
        <v>1.0172264</v>
      </c>
      <c r="P302" s="2">
        <f>IFERROR(Data!$E302/Data!$L302,0)</f>
        <v>85.337785234899329</v>
      </c>
      <c r="Q302" t="str">
        <f t="shared" si="16"/>
        <v>film &amp; video</v>
      </c>
      <c r="R302" t="str">
        <f t="shared" si="17"/>
        <v>documentary</v>
      </c>
      <c r="S302" s="3">
        <f t="shared" si="18"/>
        <v>40657.709930555553</v>
      </c>
      <c r="T302" s="3">
        <f t="shared" si="19"/>
        <v>40626.709930555553</v>
      </c>
    </row>
    <row r="303" spans="1:20">
      <c r="A303">
        <v>301</v>
      </c>
      <c r="B303" t="s">
        <v>651</v>
      </c>
      <c r="C303" t="s">
        <v>652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531</v>
      </c>
      <c r="O303" s="8">
        <f>Data!$E303/Data!$D303</f>
        <v>1.1873499999999999</v>
      </c>
      <c r="P303" s="2">
        <f>IFERROR(Data!$E303/Data!$L303,0)</f>
        <v>61.496215139442228</v>
      </c>
      <c r="Q303" t="str">
        <f t="shared" si="16"/>
        <v>film &amp; video</v>
      </c>
      <c r="R303" t="str">
        <f t="shared" si="17"/>
        <v>documentary</v>
      </c>
      <c r="S303" s="3">
        <f t="shared" si="18"/>
        <v>41352.446006944447</v>
      </c>
      <c r="T303" s="3">
        <f t="shared" si="19"/>
        <v>41312.487673611111</v>
      </c>
    </row>
    <row r="304" spans="1:20">
      <c r="A304">
        <v>302</v>
      </c>
      <c r="B304" t="s">
        <v>653</v>
      </c>
      <c r="C304" t="s">
        <v>654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531</v>
      </c>
      <c r="O304" s="8">
        <f>Data!$E304/Data!$D304</f>
        <v>1.0045999999999999</v>
      </c>
      <c r="P304" s="2">
        <f>IFERROR(Data!$E304/Data!$L304,0)</f>
        <v>93.018518518518519</v>
      </c>
      <c r="Q304" t="str">
        <f t="shared" si="16"/>
        <v>film &amp; video</v>
      </c>
      <c r="R304" t="str">
        <f t="shared" si="17"/>
        <v>documentary</v>
      </c>
      <c r="S304" s="3">
        <f t="shared" si="18"/>
        <v>40963.606921296298</v>
      </c>
      <c r="T304" s="3">
        <f t="shared" si="19"/>
        <v>40933.606921296298</v>
      </c>
    </row>
    <row r="305" spans="1:20">
      <c r="A305">
        <v>303</v>
      </c>
      <c r="B305" t="s">
        <v>655</v>
      </c>
      <c r="C305" t="s">
        <v>656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531</v>
      </c>
      <c r="O305" s="8">
        <f>Data!$E305/Data!$D305</f>
        <v>1.3746666666666667</v>
      </c>
      <c r="P305" s="2">
        <f>IFERROR(Data!$E305/Data!$L305,0)</f>
        <v>50.292682926829265</v>
      </c>
      <c r="Q305" t="str">
        <f t="shared" si="16"/>
        <v>film &amp; video</v>
      </c>
      <c r="R305" t="str">
        <f t="shared" si="17"/>
        <v>documentary</v>
      </c>
      <c r="S305" s="3">
        <f t="shared" si="18"/>
        <v>41061.821134259262</v>
      </c>
      <c r="T305" s="3">
        <f t="shared" si="19"/>
        <v>41031.821134259262</v>
      </c>
    </row>
    <row r="306" spans="1:20">
      <c r="A306">
        <v>304</v>
      </c>
      <c r="B306" t="s">
        <v>657</v>
      </c>
      <c r="C306" t="s">
        <v>658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531</v>
      </c>
      <c r="O306" s="8">
        <f>Data!$E306/Data!$D306</f>
        <v>2.3164705882352941</v>
      </c>
      <c r="P306" s="2">
        <f>IFERROR(Data!$E306/Data!$L306,0)</f>
        <v>106.43243243243244</v>
      </c>
      <c r="Q306" t="str">
        <f t="shared" si="16"/>
        <v>film &amp; video</v>
      </c>
      <c r="R306" t="str">
        <f t="shared" si="17"/>
        <v>documentary</v>
      </c>
      <c r="S306" s="3">
        <f t="shared" si="18"/>
        <v>41152.833333333336</v>
      </c>
      <c r="T306" s="3">
        <f t="shared" si="19"/>
        <v>41113.844872685186</v>
      </c>
    </row>
    <row r="307" spans="1:20">
      <c r="A307">
        <v>305</v>
      </c>
      <c r="B307" t="s">
        <v>659</v>
      </c>
      <c r="C307" t="s">
        <v>660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531</v>
      </c>
      <c r="O307" s="8">
        <f>Data!$E307/Data!$D307</f>
        <v>1.3033333333333332</v>
      </c>
      <c r="P307" s="2">
        <f>IFERROR(Data!$E307/Data!$L307,0)</f>
        <v>51.719576719576722</v>
      </c>
      <c r="Q307" t="str">
        <f t="shared" si="16"/>
        <v>film &amp; video</v>
      </c>
      <c r="R307" t="str">
        <f t="shared" si="17"/>
        <v>documentary</v>
      </c>
      <c r="S307" s="3">
        <f t="shared" si="18"/>
        <v>40978.380196759259</v>
      </c>
      <c r="T307" s="3">
        <f t="shared" si="19"/>
        <v>40948.380196759259</v>
      </c>
    </row>
    <row r="308" spans="1:20">
      <c r="A308">
        <v>306</v>
      </c>
      <c r="B308" t="s">
        <v>661</v>
      </c>
      <c r="C308" t="s">
        <v>662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531</v>
      </c>
      <c r="O308" s="8">
        <f>Data!$E308/Data!$D308</f>
        <v>2.9289999999999998</v>
      </c>
      <c r="P308" s="2">
        <f>IFERROR(Data!$E308/Data!$L308,0)</f>
        <v>36.612499999999997</v>
      </c>
      <c r="Q308" t="str">
        <f t="shared" si="16"/>
        <v>film &amp; video</v>
      </c>
      <c r="R308" t="str">
        <f t="shared" si="17"/>
        <v>documentary</v>
      </c>
      <c r="S308" s="3">
        <f t="shared" si="18"/>
        <v>41353.545520833337</v>
      </c>
      <c r="T308" s="3">
        <f t="shared" si="19"/>
        <v>41333.587187500001</v>
      </c>
    </row>
    <row r="309" spans="1:20">
      <c r="A309">
        <v>307</v>
      </c>
      <c r="B309" t="s">
        <v>663</v>
      </c>
      <c r="C309" t="s">
        <v>664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531</v>
      </c>
      <c r="O309" s="8">
        <f>Data!$E309/Data!$D309</f>
        <v>1.1131818181818183</v>
      </c>
      <c r="P309" s="2">
        <f>IFERROR(Data!$E309/Data!$L309,0)</f>
        <v>42.517361111111114</v>
      </c>
      <c r="Q309" t="str">
        <f t="shared" si="16"/>
        <v>film &amp; video</v>
      </c>
      <c r="R309" t="str">
        <f t="shared" si="17"/>
        <v>documentary</v>
      </c>
      <c r="S309" s="3">
        <f t="shared" si="18"/>
        <v>41312.694456018515</v>
      </c>
      <c r="T309" s="3">
        <f t="shared" si="19"/>
        <v>41282.694456018515</v>
      </c>
    </row>
    <row r="310" spans="1:20">
      <c r="A310">
        <v>308</v>
      </c>
      <c r="B310" t="s">
        <v>665</v>
      </c>
      <c r="C310" t="s">
        <v>666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531</v>
      </c>
      <c r="O310" s="8">
        <f>Data!$E310/Data!$D310</f>
        <v>1.0556666666666668</v>
      </c>
      <c r="P310" s="2">
        <f>IFERROR(Data!$E310/Data!$L310,0)</f>
        <v>62.712871287128714</v>
      </c>
      <c r="Q310" t="str">
        <f t="shared" si="16"/>
        <v>film &amp; video</v>
      </c>
      <c r="R310" t="str">
        <f t="shared" si="17"/>
        <v>documentary</v>
      </c>
      <c r="S310" s="3">
        <f t="shared" si="18"/>
        <v>40612.444560185184</v>
      </c>
      <c r="T310" s="3">
        <f t="shared" si="19"/>
        <v>40567.444560185184</v>
      </c>
    </row>
    <row r="311" spans="1:20">
      <c r="A311">
        <v>309</v>
      </c>
      <c r="B311" t="s">
        <v>667</v>
      </c>
      <c r="C311" t="s">
        <v>668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531</v>
      </c>
      <c r="O311" s="8">
        <f>Data!$E311/Data!$D311</f>
        <v>1.1894444444444445</v>
      </c>
      <c r="P311" s="2">
        <f>IFERROR(Data!$E311/Data!$L311,0)</f>
        <v>89.957983193277315</v>
      </c>
      <c r="Q311" t="str">
        <f t="shared" si="16"/>
        <v>film &amp; video</v>
      </c>
      <c r="R311" t="str">
        <f t="shared" si="17"/>
        <v>documentary</v>
      </c>
      <c r="S311" s="3">
        <f t="shared" si="18"/>
        <v>41155.501550925925</v>
      </c>
      <c r="T311" s="3">
        <f t="shared" si="19"/>
        <v>41134.501550925925</v>
      </c>
    </row>
    <row r="312" spans="1:20">
      <c r="A312">
        <v>310</v>
      </c>
      <c r="B312" t="s">
        <v>669</v>
      </c>
      <c r="C312" t="s">
        <v>670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531</v>
      </c>
      <c r="O312" s="8">
        <f>Data!$E312/Data!$D312</f>
        <v>1.04129</v>
      </c>
      <c r="P312" s="2">
        <f>IFERROR(Data!$E312/Data!$L312,0)</f>
        <v>28.924722222222222</v>
      </c>
      <c r="Q312" t="str">
        <f t="shared" si="16"/>
        <v>film &amp; video</v>
      </c>
      <c r="R312" t="str">
        <f t="shared" si="17"/>
        <v>documentary</v>
      </c>
      <c r="S312" s="3">
        <f t="shared" si="18"/>
        <v>40835.833333333336</v>
      </c>
      <c r="T312" s="3">
        <f t="shared" si="19"/>
        <v>40820.933136574073</v>
      </c>
    </row>
    <row r="313" spans="1:20">
      <c r="A313">
        <v>311</v>
      </c>
      <c r="B313" t="s">
        <v>671</v>
      </c>
      <c r="C313" t="s">
        <v>672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531</v>
      </c>
      <c r="O313" s="8">
        <f>Data!$E313/Data!$D313</f>
        <v>1.0410165</v>
      </c>
      <c r="P313" s="2">
        <f>IFERROR(Data!$E313/Data!$L313,0)</f>
        <v>138.8022</v>
      </c>
      <c r="Q313" t="str">
        <f t="shared" si="16"/>
        <v>film &amp; video</v>
      </c>
      <c r="R313" t="str">
        <f t="shared" si="17"/>
        <v>documentary</v>
      </c>
      <c r="S313" s="3">
        <f t="shared" si="18"/>
        <v>40909.082638888889</v>
      </c>
      <c r="T313" s="3">
        <f t="shared" si="19"/>
        <v>40867.969814814816</v>
      </c>
    </row>
    <row r="314" spans="1:20">
      <c r="A314">
        <v>312</v>
      </c>
      <c r="B314" t="s">
        <v>673</v>
      </c>
      <c r="C314" t="s">
        <v>674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531</v>
      </c>
      <c r="O314" s="8">
        <f>Data!$E314/Data!$D314</f>
        <v>1.1187499999999999</v>
      </c>
      <c r="P314" s="2">
        <f>IFERROR(Data!$E314/Data!$L314,0)</f>
        <v>61.301369863013697</v>
      </c>
      <c r="Q314" t="str">
        <f t="shared" si="16"/>
        <v>film &amp; video</v>
      </c>
      <c r="R314" t="str">
        <f t="shared" si="17"/>
        <v>documentary</v>
      </c>
      <c r="S314" s="3">
        <f t="shared" si="18"/>
        <v>41378.627685185187</v>
      </c>
      <c r="T314" s="3">
        <f t="shared" si="19"/>
        <v>41348.627685185187</v>
      </c>
    </row>
    <row r="315" spans="1:20">
      <c r="A315">
        <v>313</v>
      </c>
      <c r="B315" t="s">
        <v>675</v>
      </c>
      <c r="C315" t="s">
        <v>676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531</v>
      </c>
      <c r="O315" s="8">
        <f>Data!$E315/Data!$D315</f>
        <v>1.0473529411764706</v>
      </c>
      <c r="P315" s="2">
        <f>IFERROR(Data!$E315/Data!$L315,0)</f>
        <v>80.202702702702709</v>
      </c>
      <c r="Q315" t="str">
        <f t="shared" si="16"/>
        <v>film &amp; video</v>
      </c>
      <c r="R315" t="str">
        <f t="shared" si="17"/>
        <v>documentary</v>
      </c>
      <c r="S315" s="3">
        <f t="shared" si="18"/>
        <v>40401.415972222225</v>
      </c>
      <c r="T315" s="3">
        <f t="shared" si="19"/>
        <v>40356.977939814817</v>
      </c>
    </row>
    <row r="316" spans="1:20">
      <c r="A316">
        <v>314</v>
      </c>
      <c r="B316" t="s">
        <v>677</v>
      </c>
      <c r="C316" t="s">
        <v>678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531</v>
      </c>
      <c r="O316" s="8">
        <f>Data!$E316/Data!$D316</f>
        <v>3.8515000000000001</v>
      </c>
      <c r="P316" s="2">
        <f>IFERROR(Data!$E316/Data!$L316,0)</f>
        <v>32.095833333333331</v>
      </c>
      <c r="Q316" t="str">
        <f t="shared" si="16"/>
        <v>film &amp; video</v>
      </c>
      <c r="R316" t="str">
        <f t="shared" si="17"/>
        <v>documentary</v>
      </c>
      <c r="S316" s="3">
        <f t="shared" si="18"/>
        <v>41334.583194444444</v>
      </c>
      <c r="T316" s="3">
        <f t="shared" si="19"/>
        <v>41304.583194444444</v>
      </c>
    </row>
    <row r="317" spans="1:20">
      <c r="A317">
        <v>315</v>
      </c>
      <c r="B317" t="s">
        <v>679</v>
      </c>
      <c r="C317" t="s">
        <v>680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531</v>
      </c>
      <c r="O317" s="8">
        <f>Data!$E317/Data!$D317</f>
        <v>1.01248</v>
      </c>
      <c r="P317" s="2">
        <f>IFERROR(Data!$E317/Data!$L317,0)</f>
        <v>200.88888888888889</v>
      </c>
      <c r="Q317" t="str">
        <f t="shared" si="16"/>
        <v>film &amp; video</v>
      </c>
      <c r="R317" t="str">
        <f t="shared" si="17"/>
        <v>documentary</v>
      </c>
      <c r="S317" s="3">
        <f t="shared" si="18"/>
        <v>41143.52238425926</v>
      </c>
      <c r="T317" s="3">
        <f t="shared" si="19"/>
        <v>41113.52238425926</v>
      </c>
    </row>
    <row r="318" spans="1:20">
      <c r="A318">
        <v>316</v>
      </c>
      <c r="B318" t="s">
        <v>681</v>
      </c>
      <c r="C318" t="s">
        <v>682</v>
      </c>
      <c r="D318">
        <v>15000</v>
      </c>
      <c r="E318">
        <v>17066</v>
      </c>
      <c r="F318" t="s">
        <v>22</v>
      </c>
      <c r="G318" t="s">
        <v>165</v>
      </c>
      <c r="H318" t="s">
        <v>166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531</v>
      </c>
      <c r="O318" s="8">
        <f>Data!$E318/Data!$D318</f>
        <v>1.1377333333333333</v>
      </c>
      <c r="P318" s="2">
        <f>IFERROR(Data!$E318/Data!$L318,0)</f>
        <v>108.01265822784811</v>
      </c>
      <c r="Q318" t="str">
        <f t="shared" si="16"/>
        <v>film &amp; video</v>
      </c>
      <c r="R318" t="str">
        <f t="shared" si="17"/>
        <v>documentary</v>
      </c>
      <c r="S318" s="3">
        <f t="shared" si="18"/>
        <v>41983.957638888889</v>
      </c>
      <c r="T318" s="3">
        <f t="shared" si="19"/>
        <v>41950.673576388886</v>
      </c>
    </row>
    <row r="319" spans="1:20">
      <c r="A319">
        <v>317</v>
      </c>
      <c r="B319" t="s">
        <v>683</v>
      </c>
      <c r="C319" t="s">
        <v>684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531</v>
      </c>
      <c r="O319" s="8">
        <f>Data!$E319/Data!$D319</f>
        <v>1.0080333333333333</v>
      </c>
      <c r="P319" s="2">
        <f>IFERROR(Data!$E319/Data!$L319,0)</f>
        <v>95.699367088607602</v>
      </c>
      <c r="Q319" t="str">
        <f t="shared" si="16"/>
        <v>film &amp; video</v>
      </c>
      <c r="R319" t="str">
        <f t="shared" si="17"/>
        <v>documentary</v>
      </c>
      <c r="S319" s="3">
        <f t="shared" si="18"/>
        <v>41619.426886574074</v>
      </c>
      <c r="T319" s="3">
        <f t="shared" si="19"/>
        <v>41589.426886574074</v>
      </c>
    </row>
    <row r="320" spans="1:20">
      <c r="A320">
        <v>318</v>
      </c>
      <c r="B320" t="s">
        <v>685</v>
      </c>
      <c r="C320" t="s">
        <v>686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531</v>
      </c>
      <c r="O320" s="8">
        <f>Data!$E320/Data!$D320</f>
        <v>2.8332000000000002</v>
      </c>
      <c r="P320" s="2">
        <f>IFERROR(Data!$E320/Data!$L320,0)</f>
        <v>49.880281690140848</v>
      </c>
      <c r="Q320" t="str">
        <f t="shared" si="16"/>
        <v>film &amp; video</v>
      </c>
      <c r="R320" t="str">
        <f t="shared" si="17"/>
        <v>documentary</v>
      </c>
      <c r="S320" s="3">
        <f t="shared" si="18"/>
        <v>41359.747118055559</v>
      </c>
      <c r="T320" s="3">
        <f t="shared" si="19"/>
        <v>41329.788784722223</v>
      </c>
    </row>
    <row r="321" spans="1:20">
      <c r="A321">
        <v>319</v>
      </c>
      <c r="B321" t="s">
        <v>687</v>
      </c>
      <c r="C321" t="s">
        <v>688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531</v>
      </c>
      <c r="O321" s="8">
        <f>Data!$E321/Data!$D321</f>
        <v>1.1268</v>
      </c>
      <c r="P321" s="2">
        <f>IFERROR(Data!$E321/Data!$L321,0)</f>
        <v>110.47058823529412</v>
      </c>
      <c r="Q321" t="str">
        <f t="shared" si="16"/>
        <v>film &amp; video</v>
      </c>
      <c r="R321" t="str">
        <f t="shared" si="17"/>
        <v>documentary</v>
      </c>
      <c r="S321" s="3">
        <f t="shared" si="18"/>
        <v>40211.082638888889</v>
      </c>
      <c r="T321" s="3">
        <f t="shared" si="19"/>
        <v>40123.58829861111</v>
      </c>
    </row>
    <row r="322" spans="1:20">
      <c r="A322">
        <v>320</v>
      </c>
      <c r="B322" t="s">
        <v>689</v>
      </c>
      <c r="C322" t="s">
        <v>690</v>
      </c>
      <c r="D322">
        <v>20000</v>
      </c>
      <c r="E322">
        <v>21316</v>
      </c>
      <c r="F322" t="s">
        <v>22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531</v>
      </c>
      <c r="O322" s="8">
        <f>Data!$E322/Data!$D322</f>
        <v>1.0658000000000001</v>
      </c>
      <c r="P322" s="2">
        <f>IFERROR(Data!$E322/Data!$L322,0)</f>
        <v>134.91139240506328</v>
      </c>
      <c r="Q322" t="str">
        <f t="shared" si="16"/>
        <v>film &amp; video</v>
      </c>
      <c r="R322" t="str">
        <f t="shared" si="17"/>
        <v>documentary</v>
      </c>
      <c r="S322" s="3">
        <f t="shared" si="18"/>
        <v>42360.708333333328</v>
      </c>
      <c r="T322" s="3">
        <f t="shared" si="19"/>
        <v>42331.301307870366</v>
      </c>
    </row>
    <row r="323" spans="1:20">
      <c r="A323">
        <v>321</v>
      </c>
      <c r="B323" t="s">
        <v>691</v>
      </c>
      <c r="C323" t="s">
        <v>692</v>
      </c>
      <c r="D323">
        <v>35000</v>
      </c>
      <c r="E323">
        <v>35932</v>
      </c>
      <c r="F323" t="s">
        <v>22</v>
      </c>
      <c r="G323" t="s">
        <v>508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531</v>
      </c>
      <c r="O323" s="8">
        <f>Data!$E323/Data!$D323</f>
        <v>1.0266285714285714</v>
      </c>
      <c r="P323" s="2">
        <f>IFERROR(Data!$E323/Data!$L323,0)</f>
        <v>106.62314540059347</v>
      </c>
      <c r="Q323" t="str">
        <f t="shared" ref="Q323:Q386" si="20">LEFT(N323,SEARCH("/",N323,1)-1)</f>
        <v>film &amp; video</v>
      </c>
      <c r="R323" t="str">
        <f t="shared" ref="R323:R386" si="21">RIGHT(N323,LEN(N323)-SEARCH("/",N323,1))</f>
        <v>documentary</v>
      </c>
      <c r="S323" s="3">
        <f t="shared" ref="S323:S386" si="22">(((I323/60)/60)/24)+DATE(1970,1,1)+(-6/24)</f>
        <v>42682.238263888896</v>
      </c>
      <c r="T323" s="3">
        <f t="shared" ref="T323:T386" si="23">(((J323/60)/60)/24)+DATE(1970,1,1)+(-6/24)</f>
        <v>42647.196597222224</v>
      </c>
    </row>
    <row r="324" spans="1:20">
      <c r="A324">
        <v>322</v>
      </c>
      <c r="B324" t="s">
        <v>693</v>
      </c>
      <c r="C324" t="s">
        <v>694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531</v>
      </c>
      <c r="O324" s="8">
        <f>Data!$E324/Data!$D324</f>
        <v>1.0791200000000001</v>
      </c>
      <c r="P324" s="2">
        <f>IFERROR(Data!$E324/Data!$L324,0)</f>
        <v>145.04301075268816</v>
      </c>
      <c r="Q324" t="str">
        <f t="shared" si="20"/>
        <v>film &amp; video</v>
      </c>
      <c r="R324" t="str">
        <f t="shared" si="21"/>
        <v>documentary</v>
      </c>
      <c r="S324" s="3">
        <f t="shared" si="22"/>
        <v>42503.32</v>
      </c>
      <c r="T324" s="3">
        <f t="shared" si="23"/>
        <v>42473.32</v>
      </c>
    </row>
    <row r="325" spans="1:20">
      <c r="A325">
        <v>323</v>
      </c>
      <c r="B325" t="s">
        <v>695</v>
      </c>
      <c r="C325" t="s">
        <v>696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531</v>
      </c>
      <c r="O325" s="8">
        <f>Data!$E325/Data!$D325</f>
        <v>1.2307407407407407</v>
      </c>
      <c r="P325" s="2">
        <f>IFERROR(Data!$E325/Data!$L325,0)</f>
        <v>114.58620689655173</v>
      </c>
      <c r="Q325" t="str">
        <f t="shared" si="20"/>
        <v>film &amp; video</v>
      </c>
      <c r="R325" t="str">
        <f t="shared" si="21"/>
        <v>documentary</v>
      </c>
      <c r="S325" s="3">
        <f t="shared" si="22"/>
        <v>42725.082638888889</v>
      </c>
      <c r="T325" s="3">
        <f t="shared" si="23"/>
        <v>42697.07136574074</v>
      </c>
    </row>
    <row r="326" spans="1:20">
      <c r="A326">
        <v>324</v>
      </c>
      <c r="B326" t="s">
        <v>697</v>
      </c>
      <c r="C326" t="s">
        <v>698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531</v>
      </c>
      <c r="O326" s="8">
        <f>Data!$E326/Data!$D326</f>
        <v>1.016</v>
      </c>
      <c r="P326" s="2">
        <f>IFERROR(Data!$E326/Data!$L326,0)</f>
        <v>105.3170731707317</v>
      </c>
      <c r="Q326" t="str">
        <f t="shared" si="20"/>
        <v>film &amp; video</v>
      </c>
      <c r="R326" t="str">
        <f t="shared" si="21"/>
        <v>documentary</v>
      </c>
      <c r="S326" s="3">
        <f t="shared" si="22"/>
        <v>42217.376250000001</v>
      </c>
      <c r="T326" s="3">
        <f t="shared" si="23"/>
        <v>42184.376250000001</v>
      </c>
    </row>
    <row r="327" spans="1:20">
      <c r="A327">
        <v>325</v>
      </c>
      <c r="B327" t="s">
        <v>699</v>
      </c>
      <c r="C327" t="s">
        <v>700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531</v>
      </c>
      <c r="O327" s="8">
        <f>Data!$E327/Data!$D327</f>
        <v>1.04396</v>
      </c>
      <c r="P327" s="2">
        <f>IFERROR(Data!$E327/Data!$L327,0)</f>
        <v>70.921195652173907</v>
      </c>
      <c r="Q327" t="str">
        <f t="shared" si="20"/>
        <v>film &amp; video</v>
      </c>
      <c r="R327" t="str">
        <f t="shared" si="21"/>
        <v>documentary</v>
      </c>
      <c r="S327" s="3">
        <f t="shared" si="22"/>
        <v>42723.937881944439</v>
      </c>
      <c r="T327" s="3">
        <f t="shared" si="23"/>
        <v>42688.937881944439</v>
      </c>
    </row>
    <row r="328" spans="1:20">
      <c r="A328">
        <v>326</v>
      </c>
      <c r="B328" t="s">
        <v>701</v>
      </c>
      <c r="C328" t="s">
        <v>702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531</v>
      </c>
      <c r="O328" s="8">
        <f>Data!$E328/Data!$D328</f>
        <v>1.1292973333333334</v>
      </c>
      <c r="P328" s="2">
        <f>IFERROR(Data!$E328/Data!$L328,0)</f>
        <v>147.17167680278018</v>
      </c>
      <c r="Q328" t="str">
        <f t="shared" si="20"/>
        <v>film &amp; video</v>
      </c>
      <c r="R328" t="str">
        <f t="shared" si="21"/>
        <v>documentary</v>
      </c>
      <c r="S328" s="3">
        <f t="shared" si="22"/>
        <v>42808.706250000003</v>
      </c>
      <c r="T328" s="3">
        <f t="shared" si="23"/>
        <v>42775.064884259264</v>
      </c>
    </row>
    <row r="329" spans="1:20">
      <c r="A329">
        <v>327</v>
      </c>
      <c r="B329" t="s">
        <v>703</v>
      </c>
      <c r="C329" t="s">
        <v>704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531</v>
      </c>
      <c r="O329" s="8">
        <f>Data!$E329/Data!$D329</f>
        <v>1.3640000000000001</v>
      </c>
      <c r="P329" s="2">
        <f>IFERROR(Data!$E329/Data!$L329,0)</f>
        <v>160.47058823529412</v>
      </c>
      <c r="Q329" t="str">
        <f t="shared" si="20"/>
        <v>film &amp; video</v>
      </c>
      <c r="R329" t="str">
        <f t="shared" si="21"/>
        <v>documentary</v>
      </c>
      <c r="S329" s="3">
        <f t="shared" si="22"/>
        <v>42085.083333333328</v>
      </c>
      <c r="T329" s="3">
        <f t="shared" si="23"/>
        <v>42057.985289351855</v>
      </c>
    </row>
    <row r="330" spans="1:20">
      <c r="A330">
        <v>328</v>
      </c>
      <c r="B330" t="s">
        <v>705</v>
      </c>
      <c r="C330" t="s">
        <v>706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531</v>
      </c>
      <c r="O330" s="8">
        <f>Data!$E330/Data!$D330</f>
        <v>1.036144</v>
      </c>
      <c r="P330" s="2">
        <f>IFERROR(Data!$E330/Data!$L330,0)</f>
        <v>156.04578313253012</v>
      </c>
      <c r="Q330" t="str">
        <f t="shared" si="20"/>
        <v>film &amp; video</v>
      </c>
      <c r="R330" t="str">
        <f t="shared" si="21"/>
        <v>documentary</v>
      </c>
      <c r="S330" s="3">
        <f t="shared" si="22"/>
        <v>42308.916666666672</v>
      </c>
      <c r="T330" s="3">
        <f t="shared" si="23"/>
        <v>42278.696620370371</v>
      </c>
    </row>
    <row r="331" spans="1:20">
      <c r="A331">
        <v>329</v>
      </c>
      <c r="B331" t="s">
        <v>707</v>
      </c>
      <c r="C331" t="s">
        <v>708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531</v>
      </c>
      <c r="O331" s="8">
        <f>Data!$E331/Data!$D331</f>
        <v>1.0549999999999999</v>
      </c>
      <c r="P331" s="2">
        <f>IFERROR(Data!$E331/Data!$L331,0)</f>
        <v>63.17365269461078</v>
      </c>
      <c r="Q331" t="str">
        <f t="shared" si="20"/>
        <v>film &amp; video</v>
      </c>
      <c r="R331" t="str">
        <f t="shared" si="21"/>
        <v>documentary</v>
      </c>
      <c r="S331" s="3">
        <f t="shared" si="22"/>
        <v>42314.916666666672</v>
      </c>
      <c r="T331" s="3">
        <f t="shared" si="23"/>
        <v>42291.21674768519</v>
      </c>
    </row>
    <row r="332" spans="1:20">
      <c r="A332">
        <v>330</v>
      </c>
      <c r="B332" t="s">
        <v>709</v>
      </c>
      <c r="C332" t="s">
        <v>710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531</v>
      </c>
      <c r="O332" s="8">
        <f>Data!$E332/Data!$D332</f>
        <v>1.0182857142857142</v>
      </c>
      <c r="P332" s="2">
        <f>IFERROR(Data!$E332/Data!$L332,0)</f>
        <v>104.82352941176471</v>
      </c>
      <c r="Q332" t="str">
        <f t="shared" si="20"/>
        <v>film &amp; video</v>
      </c>
      <c r="R332" t="str">
        <f t="shared" si="21"/>
        <v>documentary</v>
      </c>
      <c r="S332" s="3">
        <f t="shared" si="22"/>
        <v>41410.915972222225</v>
      </c>
      <c r="T332" s="3">
        <f t="shared" si="23"/>
        <v>41379.265775462962</v>
      </c>
    </row>
    <row r="333" spans="1:20">
      <c r="A333">
        <v>331</v>
      </c>
      <c r="B333" t="s">
        <v>711</v>
      </c>
      <c r="C333" t="s">
        <v>712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531</v>
      </c>
      <c r="O333" s="8">
        <f>Data!$E333/Data!$D333</f>
        <v>1.0660499999999999</v>
      </c>
      <c r="P333" s="2">
        <f>IFERROR(Data!$E333/Data!$L333,0)</f>
        <v>97.356164383561648</v>
      </c>
      <c r="Q333" t="str">
        <f t="shared" si="20"/>
        <v>film &amp; video</v>
      </c>
      <c r="R333" t="str">
        <f t="shared" si="21"/>
        <v>documentary</v>
      </c>
      <c r="S333" s="3">
        <f t="shared" si="22"/>
        <v>42538.331412037034</v>
      </c>
      <c r="T333" s="3">
        <f t="shared" si="23"/>
        <v>42507.331412037034</v>
      </c>
    </row>
    <row r="334" spans="1:20">
      <c r="A334">
        <v>332</v>
      </c>
      <c r="B334" t="s">
        <v>713</v>
      </c>
      <c r="C334" t="s">
        <v>714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531</v>
      </c>
      <c r="O334" s="8">
        <f>Data!$E334/Data!$D334</f>
        <v>1.13015</v>
      </c>
      <c r="P334" s="2">
        <f>IFERROR(Data!$E334/Data!$L334,0)</f>
        <v>203.63063063063063</v>
      </c>
      <c r="Q334" t="str">
        <f t="shared" si="20"/>
        <v>film &amp; video</v>
      </c>
      <c r="R334" t="str">
        <f t="shared" si="21"/>
        <v>documentary</v>
      </c>
      <c r="S334" s="3">
        <f t="shared" si="22"/>
        <v>42305.083333333328</v>
      </c>
      <c r="T334" s="3">
        <f t="shared" si="23"/>
        <v>42263.430289351847</v>
      </c>
    </row>
    <row r="335" spans="1:20">
      <c r="A335">
        <v>333</v>
      </c>
      <c r="B335" t="s">
        <v>715</v>
      </c>
      <c r="C335" t="s">
        <v>716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531</v>
      </c>
      <c r="O335" s="8">
        <f>Data!$E335/Data!$D335</f>
        <v>1.252275</v>
      </c>
      <c r="P335" s="2">
        <f>IFERROR(Data!$E335/Data!$L335,0)</f>
        <v>188.31203007518798</v>
      </c>
      <c r="Q335" t="str">
        <f t="shared" si="20"/>
        <v>film &amp; video</v>
      </c>
      <c r="R335" t="str">
        <f t="shared" si="21"/>
        <v>documentary</v>
      </c>
      <c r="S335" s="3">
        <f t="shared" si="22"/>
        <v>42467.34480324074</v>
      </c>
      <c r="T335" s="3">
        <f t="shared" si="23"/>
        <v>42437.386469907404</v>
      </c>
    </row>
    <row r="336" spans="1:20">
      <c r="A336">
        <v>334</v>
      </c>
      <c r="B336" t="s">
        <v>717</v>
      </c>
      <c r="C336" t="s">
        <v>718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531</v>
      </c>
      <c r="O336" s="8">
        <f>Data!$E336/Data!$D336</f>
        <v>1.0119</v>
      </c>
      <c r="P336" s="2">
        <f>IFERROR(Data!$E336/Data!$L336,0)</f>
        <v>146.65217391304347</v>
      </c>
      <c r="Q336" t="str">
        <f t="shared" si="20"/>
        <v>film &amp; video</v>
      </c>
      <c r="R336" t="str">
        <f t="shared" si="21"/>
        <v>documentary</v>
      </c>
      <c r="S336" s="3">
        <f t="shared" si="22"/>
        <v>42139.541666666672</v>
      </c>
      <c r="T336" s="3">
        <f t="shared" si="23"/>
        <v>42101.432372685187</v>
      </c>
    </row>
    <row r="337" spans="1:20">
      <c r="A337">
        <v>335</v>
      </c>
      <c r="B337" t="s">
        <v>719</v>
      </c>
      <c r="C337" t="s">
        <v>720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531</v>
      </c>
      <c r="O337" s="8">
        <f>Data!$E337/Data!$D337</f>
        <v>1.0276470588235294</v>
      </c>
      <c r="P337" s="2">
        <f>IFERROR(Data!$E337/Data!$L337,0)</f>
        <v>109.1875</v>
      </c>
      <c r="Q337" t="str">
        <f t="shared" si="20"/>
        <v>film &amp; video</v>
      </c>
      <c r="R337" t="str">
        <f t="shared" si="21"/>
        <v>documentary</v>
      </c>
      <c r="S337" s="3">
        <f t="shared" si="22"/>
        <v>42132.666666666672</v>
      </c>
      <c r="T337" s="3">
        <f t="shared" si="23"/>
        <v>42101.487442129626</v>
      </c>
    </row>
    <row r="338" spans="1:20">
      <c r="A338">
        <v>336</v>
      </c>
      <c r="B338" t="s">
        <v>721</v>
      </c>
      <c r="C338" t="s">
        <v>722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531</v>
      </c>
      <c r="O338" s="8">
        <f>Data!$E338/Data!$D338</f>
        <v>1.1683911999999999</v>
      </c>
      <c r="P338" s="2">
        <f>IFERROR(Data!$E338/Data!$L338,0)</f>
        <v>59.249046653144013</v>
      </c>
      <c r="Q338" t="str">
        <f t="shared" si="20"/>
        <v>film &amp; video</v>
      </c>
      <c r="R338" t="str">
        <f t="shared" si="21"/>
        <v>documentary</v>
      </c>
      <c r="S338" s="3">
        <f t="shared" si="22"/>
        <v>42321.387939814813</v>
      </c>
      <c r="T338" s="3">
        <f t="shared" si="23"/>
        <v>42291.346273148149</v>
      </c>
    </row>
    <row r="339" spans="1:20">
      <c r="A339">
        <v>337</v>
      </c>
      <c r="B339" t="s">
        <v>723</v>
      </c>
      <c r="C339" t="s">
        <v>724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531</v>
      </c>
      <c r="O339" s="8">
        <f>Data!$E339/Data!$D339</f>
        <v>1.0116833333333335</v>
      </c>
      <c r="P339" s="2">
        <f>IFERROR(Data!$E339/Data!$L339,0)</f>
        <v>97.904838709677421</v>
      </c>
      <c r="Q339" t="str">
        <f t="shared" si="20"/>
        <v>film &amp; video</v>
      </c>
      <c r="R339" t="str">
        <f t="shared" si="21"/>
        <v>documentary</v>
      </c>
      <c r="S339" s="3">
        <f t="shared" si="22"/>
        <v>42076.836898148147</v>
      </c>
      <c r="T339" s="3">
        <f t="shared" si="23"/>
        <v>42046.878564814819</v>
      </c>
    </row>
    <row r="340" spans="1:20">
      <c r="A340">
        <v>338</v>
      </c>
      <c r="B340" t="s">
        <v>725</v>
      </c>
      <c r="C340" t="s">
        <v>726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531</v>
      </c>
      <c r="O340" s="8">
        <f>Data!$E340/Data!$D340</f>
        <v>1.1013360000000001</v>
      </c>
      <c r="P340" s="2">
        <f>IFERROR(Data!$E340/Data!$L340,0)</f>
        <v>70.000169491525426</v>
      </c>
      <c r="Q340" t="str">
        <f t="shared" si="20"/>
        <v>film &amp; video</v>
      </c>
      <c r="R340" t="str">
        <f t="shared" si="21"/>
        <v>documentary</v>
      </c>
      <c r="S340" s="3">
        <f t="shared" si="22"/>
        <v>42615.791666666672</v>
      </c>
      <c r="T340" s="3">
        <f t="shared" si="23"/>
        <v>42559.505671296298</v>
      </c>
    </row>
    <row r="341" spans="1:20">
      <c r="A341">
        <v>339</v>
      </c>
      <c r="B341" t="s">
        <v>727</v>
      </c>
      <c r="C341" t="s">
        <v>728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531</v>
      </c>
      <c r="O341" s="8">
        <f>Data!$E341/Data!$D341</f>
        <v>1.0808333333333333</v>
      </c>
      <c r="P341" s="2">
        <f>IFERROR(Data!$E341/Data!$L341,0)</f>
        <v>72.865168539325836</v>
      </c>
      <c r="Q341" t="str">
        <f t="shared" si="20"/>
        <v>film &amp; video</v>
      </c>
      <c r="R341" t="str">
        <f t="shared" si="21"/>
        <v>documentary</v>
      </c>
      <c r="S341" s="3">
        <f t="shared" si="22"/>
        <v>42123.510046296295</v>
      </c>
      <c r="T341" s="3">
        <f t="shared" si="23"/>
        <v>42093.510046296295</v>
      </c>
    </row>
    <row r="342" spans="1:20">
      <c r="A342">
        <v>340</v>
      </c>
      <c r="B342" t="s">
        <v>729</v>
      </c>
      <c r="C342" t="s">
        <v>730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531</v>
      </c>
      <c r="O342" s="8">
        <f>Data!$E342/Data!$D342</f>
        <v>1.2502285714285715</v>
      </c>
      <c r="P342" s="2">
        <f>IFERROR(Data!$E342/Data!$L342,0)</f>
        <v>146.34782608695653</v>
      </c>
      <c r="Q342" t="str">
        <f t="shared" si="20"/>
        <v>film &amp; video</v>
      </c>
      <c r="R342" t="str">
        <f t="shared" si="21"/>
        <v>documentary</v>
      </c>
      <c r="S342" s="3">
        <f t="shared" si="22"/>
        <v>42802.625</v>
      </c>
      <c r="T342" s="3">
        <f t="shared" si="23"/>
        <v>42772.419062500005</v>
      </c>
    </row>
    <row r="343" spans="1:20">
      <c r="A343">
        <v>341</v>
      </c>
      <c r="B343" t="s">
        <v>731</v>
      </c>
      <c r="C343" t="s">
        <v>732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531</v>
      </c>
      <c r="O343" s="8">
        <f>Data!$E343/Data!$D343</f>
        <v>1.0671428571428572</v>
      </c>
      <c r="P343" s="2">
        <f>IFERROR(Data!$E343/Data!$L343,0)</f>
        <v>67.909090909090907</v>
      </c>
      <c r="Q343" t="str">
        <f t="shared" si="20"/>
        <v>film &amp; video</v>
      </c>
      <c r="R343" t="str">
        <f t="shared" si="21"/>
        <v>documentary</v>
      </c>
      <c r="S343" s="3">
        <f t="shared" si="22"/>
        <v>41912.915972222225</v>
      </c>
      <c r="T343" s="3">
        <f t="shared" si="23"/>
        <v>41894.629606481481</v>
      </c>
    </row>
    <row r="344" spans="1:20">
      <c r="A344">
        <v>342</v>
      </c>
      <c r="B344" t="s">
        <v>733</v>
      </c>
      <c r="C344" t="s">
        <v>734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531</v>
      </c>
      <c r="O344" s="8">
        <f>Data!$E344/Data!$D344</f>
        <v>1.0036639999999999</v>
      </c>
      <c r="P344" s="2">
        <f>IFERROR(Data!$E344/Data!$L344,0)</f>
        <v>169.85083076923075</v>
      </c>
      <c r="Q344" t="str">
        <f t="shared" si="20"/>
        <v>film &amp; video</v>
      </c>
      <c r="R344" t="str">
        <f t="shared" si="21"/>
        <v>documentary</v>
      </c>
      <c r="S344" s="3">
        <f t="shared" si="22"/>
        <v>42489.530844907407</v>
      </c>
      <c r="T344" s="3">
        <f t="shared" si="23"/>
        <v>42459.530844907407</v>
      </c>
    </row>
    <row r="345" spans="1:20">
      <c r="A345">
        <v>343</v>
      </c>
      <c r="B345" t="s">
        <v>735</v>
      </c>
      <c r="C345" t="s">
        <v>736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531</v>
      </c>
      <c r="O345" s="8">
        <f>Data!$E345/Data!$D345</f>
        <v>1.0202863333333334</v>
      </c>
      <c r="P345" s="2">
        <f>IFERROR(Data!$E345/Data!$L345,0)</f>
        <v>58.413339694656486</v>
      </c>
      <c r="Q345" t="str">
        <f t="shared" si="20"/>
        <v>film &amp; video</v>
      </c>
      <c r="R345" t="str">
        <f t="shared" si="21"/>
        <v>documentary</v>
      </c>
      <c r="S345" s="3">
        <f t="shared" si="22"/>
        <v>41956.875</v>
      </c>
      <c r="T345" s="3">
        <f t="shared" si="23"/>
        <v>41926.48778935185</v>
      </c>
    </row>
    <row r="346" spans="1:20">
      <c r="A346">
        <v>344</v>
      </c>
      <c r="B346" t="s">
        <v>737</v>
      </c>
      <c r="C346" t="s">
        <v>738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531</v>
      </c>
      <c r="O346" s="8">
        <f>Data!$E346/Data!$D346</f>
        <v>1.0208358208955224</v>
      </c>
      <c r="P346" s="2">
        <f>IFERROR(Data!$E346/Data!$L346,0)</f>
        <v>119.99298245614035</v>
      </c>
      <c r="Q346" t="str">
        <f t="shared" si="20"/>
        <v>film &amp; video</v>
      </c>
      <c r="R346" t="str">
        <f t="shared" si="21"/>
        <v>documentary</v>
      </c>
      <c r="S346" s="3">
        <f t="shared" si="22"/>
        <v>42155.847222222219</v>
      </c>
      <c r="T346" s="3">
        <f t="shared" si="23"/>
        <v>42111.720995370371</v>
      </c>
    </row>
    <row r="347" spans="1:20">
      <c r="A347">
        <v>345</v>
      </c>
      <c r="B347" t="s">
        <v>739</v>
      </c>
      <c r="C347" t="s">
        <v>740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531</v>
      </c>
      <c r="O347" s="8">
        <f>Data!$E347/Data!$D347</f>
        <v>1.2327586206896552</v>
      </c>
      <c r="P347" s="2">
        <f>IFERROR(Data!$E347/Data!$L347,0)</f>
        <v>99.860335195530723</v>
      </c>
      <c r="Q347" t="str">
        <f t="shared" si="20"/>
        <v>film &amp; video</v>
      </c>
      <c r="R347" t="str">
        <f t="shared" si="21"/>
        <v>documentary</v>
      </c>
      <c r="S347" s="3">
        <f t="shared" si="22"/>
        <v>42144.694328703699</v>
      </c>
      <c r="T347" s="3">
        <f t="shared" si="23"/>
        <v>42114.694328703699</v>
      </c>
    </row>
    <row r="348" spans="1:20">
      <c r="A348">
        <v>346</v>
      </c>
      <c r="B348" t="s">
        <v>741</v>
      </c>
      <c r="C348" t="s">
        <v>742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531</v>
      </c>
      <c r="O348" s="8">
        <f>Data!$E348/Data!$D348</f>
        <v>1.7028880000000002</v>
      </c>
      <c r="P348" s="2">
        <f>IFERROR(Data!$E348/Data!$L348,0)</f>
        <v>90.579148936170213</v>
      </c>
      <c r="Q348" t="str">
        <f t="shared" si="20"/>
        <v>film &amp; video</v>
      </c>
      <c r="R348" t="str">
        <f t="shared" si="21"/>
        <v>documentary</v>
      </c>
      <c r="S348" s="3">
        <f t="shared" si="22"/>
        <v>42291.250243055561</v>
      </c>
      <c r="T348" s="3">
        <f t="shared" si="23"/>
        <v>42261.250243055561</v>
      </c>
    </row>
    <row r="349" spans="1:20">
      <c r="A349">
        <v>347</v>
      </c>
      <c r="B349" t="s">
        <v>743</v>
      </c>
      <c r="C349" t="s">
        <v>744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531</v>
      </c>
      <c r="O349" s="8">
        <f>Data!$E349/Data!$D349</f>
        <v>1.1159049999999999</v>
      </c>
      <c r="P349" s="2">
        <f>IFERROR(Data!$E349/Data!$L349,0)</f>
        <v>117.77361477572559</v>
      </c>
      <c r="Q349" t="str">
        <f t="shared" si="20"/>
        <v>film &amp; video</v>
      </c>
      <c r="R349" t="str">
        <f t="shared" si="21"/>
        <v>documentary</v>
      </c>
      <c r="S349" s="3">
        <f t="shared" si="22"/>
        <v>42322.287141203706</v>
      </c>
      <c r="T349" s="3">
        <f t="shared" si="23"/>
        <v>42292.245474537034</v>
      </c>
    </row>
    <row r="350" spans="1:20">
      <c r="A350">
        <v>348</v>
      </c>
      <c r="B350" t="s">
        <v>745</v>
      </c>
      <c r="C350" t="s">
        <v>746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531</v>
      </c>
      <c r="O350" s="8">
        <f>Data!$E350/Data!$D350</f>
        <v>1.03</v>
      </c>
      <c r="P350" s="2">
        <f>IFERROR(Data!$E350/Data!$L350,0)</f>
        <v>86.554621848739501</v>
      </c>
      <c r="Q350" t="str">
        <f t="shared" si="20"/>
        <v>film &amp; video</v>
      </c>
      <c r="R350" t="str">
        <f t="shared" si="21"/>
        <v>documentary</v>
      </c>
      <c r="S350" s="3">
        <f t="shared" si="22"/>
        <v>42237.33699074074</v>
      </c>
      <c r="T350" s="3">
        <f t="shared" si="23"/>
        <v>42207.33699074074</v>
      </c>
    </row>
    <row r="351" spans="1:20">
      <c r="A351">
        <v>349</v>
      </c>
      <c r="B351" t="s">
        <v>747</v>
      </c>
      <c r="C351" t="s">
        <v>748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531</v>
      </c>
      <c r="O351" s="8">
        <f>Data!$E351/Data!$D351</f>
        <v>1.0663570159857905</v>
      </c>
      <c r="P351" s="2">
        <f>IFERROR(Data!$E351/Data!$L351,0)</f>
        <v>71.899281437125751</v>
      </c>
      <c r="Q351" t="str">
        <f t="shared" si="20"/>
        <v>film &amp; video</v>
      </c>
      <c r="R351" t="str">
        <f t="shared" si="21"/>
        <v>documentary</v>
      </c>
      <c r="S351" s="3">
        <f t="shared" si="22"/>
        <v>42790.248935185184</v>
      </c>
      <c r="T351" s="3">
        <f t="shared" si="23"/>
        <v>42760.248935185184</v>
      </c>
    </row>
    <row r="352" spans="1:20">
      <c r="A352">
        <v>350</v>
      </c>
      <c r="B352" t="s">
        <v>749</v>
      </c>
      <c r="C352" t="s">
        <v>750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531</v>
      </c>
      <c r="O352" s="8">
        <f>Data!$E352/Data!$D352</f>
        <v>1.1476</v>
      </c>
      <c r="P352" s="2">
        <f>IFERROR(Data!$E352/Data!$L352,0)</f>
        <v>129.81900452488688</v>
      </c>
      <c r="Q352" t="str">
        <f t="shared" si="20"/>
        <v>film &amp; video</v>
      </c>
      <c r="R352" t="str">
        <f t="shared" si="21"/>
        <v>documentary</v>
      </c>
      <c r="S352" s="3">
        <f t="shared" si="22"/>
        <v>42623.915972222225</v>
      </c>
      <c r="T352" s="3">
        <f t="shared" si="23"/>
        <v>42585.816076388888</v>
      </c>
    </row>
    <row r="353" spans="1:20">
      <c r="A353">
        <v>351</v>
      </c>
      <c r="B353" t="s">
        <v>751</v>
      </c>
      <c r="C353" t="s">
        <v>752</v>
      </c>
      <c r="D353">
        <v>34000</v>
      </c>
      <c r="E353">
        <v>43296</v>
      </c>
      <c r="F353" t="s">
        <v>22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531</v>
      </c>
      <c r="O353" s="8">
        <f>Data!$E353/Data!$D353</f>
        <v>1.2734117647058822</v>
      </c>
      <c r="P353" s="2">
        <f>IFERROR(Data!$E353/Data!$L353,0)</f>
        <v>44.912863070539416</v>
      </c>
      <c r="Q353" t="str">
        <f t="shared" si="20"/>
        <v>film &amp; video</v>
      </c>
      <c r="R353" t="str">
        <f t="shared" si="21"/>
        <v>documentary</v>
      </c>
      <c r="S353" s="3">
        <f t="shared" si="22"/>
        <v>42467.673078703709</v>
      </c>
      <c r="T353" s="3">
        <f t="shared" si="23"/>
        <v>42427.714745370366</v>
      </c>
    </row>
    <row r="354" spans="1:20">
      <c r="A354">
        <v>352</v>
      </c>
      <c r="B354" t="s">
        <v>753</v>
      </c>
      <c r="C354" t="s">
        <v>754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531</v>
      </c>
      <c r="O354" s="8">
        <f>Data!$E354/Data!$D354</f>
        <v>1.1656</v>
      </c>
      <c r="P354" s="2">
        <f>IFERROR(Data!$E354/Data!$L354,0)</f>
        <v>40.755244755244753</v>
      </c>
      <c r="Q354" t="str">
        <f t="shared" si="20"/>
        <v>film &amp; video</v>
      </c>
      <c r="R354" t="str">
        <f t="shared" si="21"/>
        <v>documentary</v>
      </c>
      <c r="S354" s="3">
        <f t="shared" si="22"/>
        <v>41919.917453703703</v>
      </c>
      <c r="T354" s="3">
        <f t="shared" si="23"/>
        <v>41889.917453703703</v>
      </c>
    </row>
    <row r="355" spans="1:20">
      <c r="A355">
        <v>353</v>
      </c>
      <c r="B355" t="s">
        <v>755</v>
      </c>
      <c r="C355" t="s">
        <v>756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531</v>
      </c>
      <c r="O355" s="8">
        <f>Data!$E355/Data!$D355</f>
        <v>1.0861819426615318</v>
      </c>
      <c r="P355" s="2">
        <f>IFERROR(Data!$E355/Data!$L355,0)</f>
        <v>103.52394779771615</v>
      </c>
      <c r="Q355" t="str">
        <f t="shared" si="20"/>
        <v>film &amp; video</v>
      </c>
      <c r="R355" t="str">
        <f t="shared" si="21"/>
        <v>documentary</v>
      </c>
      <c r="S355" s="3">
        <f t="shared" si="22"/>
        <v>42327.583553240736</v>
      </c>
      <c r="T355" s="3">
        <f t="shared" si="23"/>
        <v>42297.541886574079</v>
      </c>
    </row>
    <row r="356" spans="1:20">
      <c r="A356">
        <v>354</v>
      </c>
      <c r="B356" t="s">
        <v>757</v>
      </c>
      <c r="C356" t="s">
        <v>758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531</v>
      </c>
      <c r="O356" s="8">
        <f>Data!$E356/Data!$D356</f>
        <v>1.0394285714285714</v>
      </c>
      <c r="P356" s="2">
        <f>IFERROR(Data!$E356/Data!$L356,0)</f>
        <v>125.44827586206897</v>
      </c>
      <c r="Q356" t="str">
        <f t="shared" si="20"/>
        <v>film &amp; video</v>
      </c>
      <c r="R356" t="str">
        <f t="shared" si="21"/>
        <v>documentary</v>
      </c>
      <c r="S356" s="3">
        <f t="shared" si="22"/>
        <v>42468.536122685182</v>
      </c>
      <c r="T356" s="3">
        <f t="shared" si="23"/>
        <v>42438.577789351853</v>
      </c>
    </row>
    <row r="357" spans="1:20">
      <c r="A357">
        <v>355</v>
      </c>
      <c r="B357" t="s">
        <v>759</v>
      </c>
      <c r="C357" t="s">
        <v>760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531</v>
      </c>
      <c r="O357" s="8">
        <f>Data!$E357/Data!$D357</f>
        <v>1.1625714285714286</v>
      </c>
      <c r="P357" s="2">
        <f>IFERROR(Data!$E357/Data!$L357,0)</f>
        <v>246.60606060606059</v>
      </c>
      <c r="Q357" t="str">
        <f t="shared" si="20"/>
        <v>film &amp; video</v>
      </c>
      <c r="R357" t="str">
        <f t="shared" si="21"/>
        <v>documentary</v>
      </c>
      <c r="S357" s="3">
        <f t="shared" si="22"/>
        <v>41974.0855787037</v>
      </c>
      <c r="T357" s="3">
        <f t="shared" si="23"/>
        <v>41943.043912037036</v>
      </c>
    </row>
    <row r="358" spans="1:20">
      <c r="A358">
        <v>356</v>
      </c>
      <c r="B358" t="s">
        <v>761</v>
      </c>
      <c r="C358" t="s">
        <v>762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531</v>
      </c>
      <c r="O358" s="8">
        <f>Data!$E358/Data!$D358</f>
        <v>1.0269239999999999</v>
      </c>
      <c r="P358" s="2">
        <f>IFERROR(Data!$E358/Data!$L358,0)</f>
        <v>79.401340206185566</v>
      </c>
      <c r="Q358" t="str">
        <f t="shared" si="20"/>
        <v>film &amp; video</v>
      </c>
      <c r="R358" t="str">
        <f t="shared" si="21"/>
        <v>documentary</v>
      </c>
      <c r="S358" s="3">
        <f t="shared" si="22"/>
        <v>42445.511493055557</v>
      </c>
      <c r="T358" s="3">
        <f t="shared" si="23"/>
        <v>42415.553159722222</v>
      </c>
    </row>
    <row r="359" spans="1:20">
      <c r="A359">
        <v>357</v>
      </c>
      <c r="B359" t="s">
        <v>763</v>
      </c>
      <c r="C359" t="s">
        <v>764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531</v>
      </c>
      <c r="O359" s="8">
        <f>Data!$E359/Data!$D359</f>
        <v>1.74</v>
      </c>
      <c r="P359" s="2">
        <f>IFERROR(Data!$E359/Data!$L359,0)</f>
        <v>86.138613861386133</v>
      </c>
      <c r="Q359" t="str">
        <f t="shared" si="20"/>
        <v>film &amp; video</v>
      </c>
      <c r="R359" t="str">
        <f t="shared" si="21"/>
        <v>documentary</v>
      </c>
      <c r="S359" s="3">
        <f t="shared" si="22"/>
        <v>42117.972187499996</v>
      </c>
      <c r="T359" s="3">
        <f t="shared" si="23"/>
        <v>42077.972187499996</v>
      </c>
    </row>
    <row r="360" spans="1:20">
      <c r="A360">
        <v>358</v>
      </c>
      <c r="B360" t="s">
        <v>765</v>
      </c>
      <c r="C360" t="s">
        <v>766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531</v>
      </c>
      <c r="O360" s="8">
        <f>Data!$E360/Data!$D360</f>
        <v>1.03088</v>
      </c>
      <c r="P360" s="2">
        <f>IFERROR(Data!$E360/Data!$L360,0)</f>
        <v>193.04868913857678</v>
      </c>
      <c r="Q360" t="str">
        <f t="shared" si="20"/>
        <v>film &amp; video</v>
      </c>
      <c r="R360" t="str">
        <f t="shared" si="21"/>
        <v>documentary</v>
      </c>
      <c r="S360" s="3">
        <f t="shared" si="22"/>
        <v>42536.375</v>
      </c>
      <c r="T360" s="3">
        <f t="shared" si="23"/>
        <v>42507.610196759255</v>
      </c>
    </row>
    <row r="361" spans="1:20">
      <c r="A361">
        <v>359</v>
      </c>
      <c r="B361" t="s">
        <v>767</v>
      </c>
      <c r="C361" t="s">
        <v>768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531</v>
      </c>
      <c r="O361" s="8">
        <f>Data!$E361/Data!$D361</f>
        <v>1.0485537190082646</v>
      </c>
      <c r="P361" s="2">
        <f>IFERROR(Data!$E361/Data!$L361,0)</f>
        <v>84.023178807947019</v>
      </c>
      <c r="Q361" t="str">
        <f t="shared" si="20"/>
        <v>film &amp; video</v>
      </c>
      <c r="R361" t="str">
        <f t="shared" si="21"/>
        <v>documentary</v>
      </c>
      <c r="S361" s="3">
        <f t="shared" si="22"/>
        <v>41956.966666666667</v>
      </c>
      <c r="T361" s="3">
        <f t="shared" si="23"/>
        <v>41934.820486111108</v>
      </c>
    </row>
    <row r="362" spans="1:20">
      <c r="A362">
        <v>360</v>
      </c>
      <c r="B362" t="s">
        <v>769</v>
      </c>
      <c r="C362" t="s">
        <v>770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531</v>
      </c>
      <c r="O362" s="8">
        <f>Data!$E362/Data!$D362</f>
        <v>1.0137499999999999</v>
      </c>
      <c r="P362" s="2">
        <f>IFERROR(Data!$E362/Data!$L362,0)</f>
        <v>139.82758620689654</v>
      </c>
      <c r="Q362" t="str">
        <f t="shared" si="20"/>
        <v>film &amp; video</v>
      </c>
      <c r="R362" t="str">
        <f t="shared" si="21"/>
        <v>documentary</v>
      </c>
      <c r="S362" s="3">
        <f t="shared" si="22"/>
        <v>42207.882638888885</v>
      </c>
      <c r="T362" s="3">
        <f t="shared" si="23"/>
        <v>42163.647916666669</v>
      </c>
    </row>
    <row r="363" spans="1:20">
      <c r="A363">
        <v>361</v>
      </c>
      <c r="B363" t="s">
        <v>771</v>
      </c>
      <c r="C363" t="s">
        <v>772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531</v>
      </c>
      <c r="O363" s="8">
        <f>Data!$E363/Data!$D363</f>
        <v>1.1107699999999998</v>
      </c>
      <c r="P363" s="2">
        <f>IFERROR(Data!$E363/Data!$L363,0)</f>
        <v>109.82189265536722</v>
      </c>
      <c r="Q363" t="str">
        <f t="shared" si="20"/>
        <v>film &amp; video</v>
      </c>
      <c r="R363" t="str">
        <f t="shared" si="21"/>
        <v>documentary</v>
      </c>
      <c r="S363" s="3">
        <f t="shared" si="22"/>
        <v>41965.792893518519</v>
      </c>
      <c r="T363" s="3">
        <f t="shared" si="23"/>
        <v>41935.751226851848</v>
      </c>
    </row>
    <row r="364" spans="1:20">
      <c r="A364">
        <v>362</v>
      </c>
      <c r="B364" t="s">
        <v>773</v>
      </c>
      <c r="C364" t="s">
        <v>774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531</v>
      </c>
      <c r="O364" s="8">
        <f>Data!$E364/Data!$D364</f>
        <v>1.2415933781686497</v>
      </c>
      <c r="P364" s="2">
        <f>IFERROR(Data!$E364/Data!$L364,0)</f>
        <v>139.53488372093022</v>
      </c>
      <c r="Q364" t="str">
        <f t="shared" si="20"/>
        <v>film &amp; video</v>
      </c>
      <c r="R364" t="str">
        <f t="shared" si="21"/>
        <v>documentary</v>
      </c>
      <c r="S364" s="3">
        <f t="shared" si="22"/>
        <v>41858.75</v>
      </c>
      <c r="T364" s="3">
        <f t="shared" si="23"/>
        <v>41836.960543981484</v>
      </c>
    </row>
    <row r="365" spans="1:20">
      <c r="A365">
        <v>363</v>
      </c>
      <c r="B365" t="s">
        <v>775</v>
      </c>
      <c r="C365" t="s">
        <v>776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531</v>
      </c>
      <c r="O365" s="8">
        <f>Data!$E365/Data!$D365</f>
        <v>1.0133333333333334</v>
      </c>
      <c r="P365" s="2">
        <f>IFERROR(Data!$E365/Data!$L365,0)</f>
        <v>347.84615384615387</v>
      </c>
      <c r="Q365" t="str">
        <f t="shared" si="20"/>
        <v>film &amp; video</v>
      </c>
      <c r="R365" t="str">
        <f t="shared" si="21"/>
        <v>documentary</v>
      </c>
      <c r="S365" s="3">
        <f t="shared" si="22"/>
        <v>40300.556944444441</v>
      </c>
      <c r="T365" s="3">
        <f t="shared" si="23"/>
        <v>40255.494629629626</v>
      </c>
    </row>
    <row r="366" spans="1:20">
      <c r="A366">
        <v>364</v>
      </c>
      <c r="B366" t="s">
        <v>777</v>
      </c>
      <c r="C366" t="s">
        <v>778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531</v>
      </c>
      <c r="O366" s="8">
        <f>Data!$E366/Data!$D366</f>
        <v>1.1016142857142857</v>
      </c>
      <c r="P366" s="2">
        <f>IFERROR(Data!$E366/Data!$L366,0)</f>
        <v>68.24159292035398</v>
      </c>
      <c r="Q366" t="str">
        <f t="shared" si="20"/>
        <v>film &amp; video</v>
      </c>
      <c r="R366" t="str">
        <f t="shared" si="21"/>
        <v>documentary</v>
      </c>
      <c r="S366" s="3">
        <f t="shared" si="22"/>
        <v>41810.915972222225</v>
      </c>
      <c r="T366" s="3">
        <f t="shared" si="23"/>
        <v>41780.609629629631</v>
      </c>
    </row>
    <row r="367" spans="1:20">
      <c r="A367">
        <v>365</v>
      </c>
      <c r="B367" t="s">
        <v>779</v>
      </c>
      <c r="C367" t="s">
        <v>780</v>
      </c>
      <c r="D367">
        <v>15000</v>
      </c>
      <c r="E367">
        <v>15596</v>
      </c>
      <c r="F367" t="s">
        <v>22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531</v>
      </c>
      <c r="O367" s="8">
        <f>Data!$E367/Data!$D367</f>
        <v>1.0397333333333334</v>
      </c>
      <c r="P367" s="2">
        <f>IFERROR(Data!$E367/Data!$L367,0)</f>
        <v>239.93846153846152</v>
      </c>
      <c r="Q367" t="str">
        <f t="shared" si="20"/>
        <v>film &amp; video</v>
      </c>
      <c r="R367" t="str">
        <f t="shared" si="21"/>
        <v>documentary</v>
      </c>
      <c r="S367" s="3">
        <f t="shared" si="22"/>
        <v>41698.356469907405</v>
      </c>
      <c r="T367" s="3">
        <f t="shared" si="23"/>
        <v>41668.356469907405</v>
      </c>
    </row>
    <row r="368" spans="1:20">
      <c r="A368">
        <v>366</v>
      </c>
      <c r="B368" t="s">
        <v>781</v>
      </c>
      <c r="C368" t="s">
        <v>782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531</v>
      </c>
      <c r="O368" s="8">
        <f>Data!$E368/Data!$D368</f>
        <v>1.013157894736842</v>
      </c>
      <c r="P368" s="2">
        <f>IFERROR(Data!$E368/Data!$L368,0)</f>
        <v>287.31343283582089</v>
      </c>
      <c r="Q368" t="str">
        <f t="shared" si="20"/>
        <v>film &amp; video</v>
      </c>
      <c r="R368" t="str">
        <f t="shared" si="21"/>
        <v>documentary</v>
      </c>
      <c r="S368" s="3">
        <f t="shared" si="22"/>
        <v>41049.543032407404</v>
      </c>
      <c r="T368" s="3">
        <f t="shared" si="23"/>
        <v>41019.543032407404</v>
      </c>
    </row>
    <row r="369" spans="1:20">
      <c r="A369">
        <v>367</v>
      </c>
      <c r="B369" t="s">
        <v>783</v>
      </c>
      <c r="C369" t="s">
        <v>784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531</v>
      </c>
      <c r="O369" s="8">
        <f>Data!$E369/Data!$D369</f>
        <v>1.033501</v>
      </c>
      <c r="P369" s="2">
        <f>IFERROR(Data!$E369/Data!$L369,0)</f>
        <v>86.84882352941176</v>
      </c>
      <c r="Q369" t="str">
        <f t="shared" si="20"/>
        <v>film &amp; video</v>
      </c>
      <c r="R369" t="str">
        <f t="shared" si="21"/>
        <v>documentary</v>
      </c>
      <c r="S369" s="3">
        <f t="shared" si="22"/>
        <v>41394.957638888889</v>
      </c>
      <c r="T369" s="3">
        <f t="shared" si="23"/>
        <v>41355.327291666668</v>
      </c>
    </row>
    <row r="370" spans="1:20">
      <c r="A370">
        <v>368</v>
      </c>
      <c r="B370" t="s">
        <v>785</v>
      </c>
      <c r="C370" t="s">
        <v>786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531</v>
      </c>
      <c r="O370" s="8">
        <f>Data!$E370/Data!$D370</f>
        <v>1.04112</v>
      </c>
      <c r="P370" s="2">
        <f>IFERROR(Data!$E370/Data!$L370,0)</f>
        <v>81.84905660377359</v>
      </c>
      <c r="Q370" t="str">
        <f t="shared" si="20"/>
        <v>film &amp; video</v>
      </c>
      <c r="R370" t="str">
        <f t="shared" si="21"/>
        <v>documentary</v>
      </c>
      <c r="S370" s="3">
        <f t="shared" si="22"/>
        <v>42078.313912037032</v>
      </c>
      <c r="T370" s="3">
        <f t="shared" si="23"/>
        <v>42043.355578703704</v>
      </c>
    </row>
    <row r="371" spans="1:20">
      <c r="A371">
        <v>369</v>
      </c>
      <c r="B371" t="s">
        <v>787</v>
      </c>
      <c r="C371" t="s">
        <v>788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531</v>
      </c>
      <c r="O371" s="8">
        <f>Data!$E371/Data!$D371</f>
        <v>1.1015569230769231</v>
      </c>
      <c r="P371" s="2">
        <f>IFERROR(Data!$E371/Data!$L371,0)</f>
        <v>42.874970059880241</v>
      </c>
      <c r="Q371" t="str">
        <f t="shared" si="20"/>
        <v>film &amp; video</v>
      </c>
      <c r="R371" t="str">
        <f t="shared" si="21"/>
        <v>documentary</v>
      </c>
      <c r="S371" s="3">
        <f t="shared" si="22"/>
        <v>40923.301724537036</v>
      </c>
      <c r="T371" s="3">
        <f t="shared" si="23"/>
        <v>40893.301724537036</v>
      </c>
    </row>
    <row r="372" spans="1:20">
      <c r="A372">
        <v>370</v>
      </c>
      <c r="B372" t="s">
        <v>789</v>
      </c>
      <c r="C372" t="s">
        <v>790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531</v>
      </c>
      <c r="O372" s="8">
        <f>Data!$E372/Data!$D372</f>
        <v>1.2202</v>
      </c>
      <c r="P372" s="2">
        <f>IFERROR(Data!$E372/Data!$L372,0)</f>
        <v>709.41860465116281</v>
      </c>
      <c r="Q372" t="str">
        <f t="shared" si="20"/>
        <v>film &amp; video</v>
      </c>
      <c r="R372" t="str">
        <f t="shared" si="21"/>
        <v>documentary</v>
      </c>
      <c r="S372" s="3">
        <f t="shared" si="22"/>
        <v>42741.545138888891</v>
      </c>
      <c r="T372" s="3">
        <f t="shared" si="23"/>
        <v>42711.545138888891</v>
      </c>
    </row>
    <row r="373" spans="1:20">
      <c r="A373">
        <v>371</v>
      </c>
      <c r="B373" t="s">
        <v>791</v>
      </c>
      <c r="C373" t="s">
        <v>792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531</v>
      </c>
      <c r="O373" s="8">
        <f>Data!$E373/Data!$D373</f>
        <v>1.1416866666666667</v>
      </c>
      <c r="P373" s="2">
        <f>IFERROR(Data!$E373/Data!$L373,0)</f>
        <v>161.25517890772127</v>
      </c>
      <c r="Q373" t="str">
        <f t="shared" si="20"/>
        <v>film &amp; video</v>
      </c>
      <c r="R373" t="str">
        <f t="shared" si="21"/>
        <v>documentary</v>
      </c>
      <c r="S373" s="3">
        <f t="shared" si="22"/>
        <v>41306.517812500002</v>
      </c>
      <c r="T373" s="3">
        <f t="shared" si="23"/>
        <v>41261.517812500002</v>
      </c>
    </row>
    <row r="374" spans="1:20">
      <c r="A374">
        <v>372</v>
      </c>
      <c r="B374" t="s">
        <v>793</v>
      </c>
      <c r="C374" t="s">
        <v>794</v>
      </c>
      <c r="D374">
        <v>300</v>
      </c>
      <c r="E374">
        <v>376</v>
      </c>
      <c r="F374" t="s">
        <v>22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531</v>
      </c>
      <c r="O374" s="8">
        <f>Data!$E374/Data!$D374</f>
        <v>1.2533333333333334</v>
      </c>
      <c r="P374" s="2">
        <f>IFERROR(Data!$E374/Data!$L374,0)</f>
        <v>41.777777777777779</v>
      </c>
      <c r="Q374" t="str">
        <f t="shared" si="20"/>
        <v>film &amp; video</v>
      </c>
      <c r="R374" t="str">
        <f t="shared" si="21"/>
        <v>documentary</v>
      </c>
      <c r="S374" s="3">
        <f t="shared" si="22"/>
        <v>42465.416666666672</v>
      </c>
      <c r="T374" s="3">
        <f t="shared" si="23"/>
        <v>42425.326898148152</v>
      </c>
    </row>
    <row r="375" spans="1:20">
      <c r="A375">
        <v>373</v>
      </c>
      <c r="B375" t="s">
        <v>795</v>
      </c>
      <c r="C375" t="s">
        <v>796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531</v>
      </c>
      <c r="O375" s="8">
        <f>Data!$E375/Data!$D375</f>
        <v>1.0666666666666667</v>
      </c>
      <c r="P375" s="2">
        <f>IFERROR(Data!$E375/Data!$L375,0)</f>
        <v>89.887640449438209</v>
      </c>
      <c r="Q375" t="str">
        <f t="shared" si="20"/>
        <v>film &amp; video</v>
      </c>
      <c r="R375" t="str">
        <f t="shared" si="21"/>
        <v>documentary</v>
      </c>
      <c r="S375" s="3">
        <f t="shared" si="22"/>
        <v>41108.66201388889</v>
      </c>
      <c r="T375" s="3">
        <f t="shared" si="23"/>
        <v>41078.66201388889</v>
      </c>
    </row>
    <row r="376" spans="1:20">
      <c r="A376">
        <v>374</v>
      </c>
      <c r="B376" t="s">
        <v>797</v>
      </c>
      <c r="C376" t="s">
        <v>798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531</v>
      </c>
      <c r="O376" s="8">
        <f>Data!$E376/Data!$D376</f>
        <v>1.3065</v>
      </c>
      <c r="P376" s="2">
        <f>IFERROR(Data!$E376/Data!$L376,0)</f>
        <v>45.051724137931032</v>
      </c>
      <c r="Q376" t="str">
        <f t="shared" si="20"/>
        <v>film &amp; video</v>
      </c>
      <c r="R376" t="str">
        <f t="shared" si="21"/>
        <v>documentary</v>
      </c>
      <c r="S376" s="3">
        <f t="shared" si="22"/>
        <v>40802.639247685183</v>
      </c>
      <c r="T376" s="3">
        <f t="shared" si="23"/>
        <v>40757.639247685183</v>
      </c>
    </row>
    <row r="377" spans="1:20">
      <c r="A377">
        <v>375</v>
      </c>
      <c r="B377" t="s">
        <v>799</v>
      </c>
      <c r="C377" t="s">
        <v>800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531</v>
      </c>
      <c r="O377" s="8">
        <f>Data!$E377/Data!$D377</f>
        <v>1.2</v>
      </c>
      <c r="P377" s="2">
        <f>IFERROR(Data!$E377/Data!$L377,0)</f>
        <v>42.857142857142854</v>
      </c>
      <c r="Q377" t="str">
        <f t="shared" si="20"/>
        <v>film &amp; video</v>
      </c>
      <c r="R377" t="str">
        <f t="shared" si="21"/>
        <v>documentary</v>
      </c>
      <c r="S377" s="3">
        <f t="shared" si="22"/>
        <v>41699.470833333333</v>
      </c>
      <c r="T377" s="3">
        <f t="shared" si="23"/>
        <v>41657.735081018516</v>
      </c>
    </row>
    <row r="378" spans="1:20">
      <c r="A378">
        <v>376</v>
      </c>
      <c r="B378" t="s">
        <v>801</v>
      </c>
      <c r="C378" t="s">
        <v>802</v>
      </c>
      <c r="D378">
        <v>2450</v>
      </c>
      <c r="E378">
        <v>2596</v>
      </c>
      <c r="F378" t="s">
        <v>22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531</v>
      </c>
      <c r="O378" s="8">
        <f>Data!$E378/Data!$D378</f>
        <v>1.0595918367346939</v>
      </c>
      <c r="P378" s="2">
        <f>IFERROR(Data!$E378/Data!$L378,0)</f>
        <v>54.083333333333336</v>
      </c>
      <c r="Q378" t="str">
        <f t="shared" si="20"/>
        <v>film &amp; video</v>
      </c>
      <c r="R378" t="str">
        <f t="shared" si="21"/>
        <v>documentary</v>
      </c>
      <c r="S378" s="3">
        <f t="shared" si="22"/>
        <v>42607.202731481477</v>
      </c>
      <c r="T378" s="3">
        <f t="shared" si="23"/>
        <v>42576.202731481477</v>
      </c>
    </row>
    <row r="379" spans="1:20">
      <c r="A379">
        <v>377</v>
      </c>
      <c r="B379" t="s">
        <v>803</v>
      </c>
      <c r="C379" t="s">
        <v>804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531</v>
      </c>
      <c r="O379" s="8">
        <f>Data!$E379/Data!$D379</f>
        <v>1.1439999999999999</v>
      </c>
      <c r="P379" s="2">
        <f>IFERROR(Data!$E379/Data!$L379,0)</f>
        <v>103.21804511278195</v>
      </c>
      <c r="Q379" t="str">
        <f t="shared" si="20"/>
        <v>film &amp; video</v>
      </c>
      <c r="R379" t="str">
        <f t="shared" si="21"/>
        <v>documentary</v>
      </c>
      <c r="S379" s="3">
        <f t="shared" si="22"/>
        <v>42322.042361111111</v>
      </c>
      <c r="T379" s="3">
        <f t="shared" si="23"/>
        <v>42292.000787037032</v>
      </c>
    </row>
    <row r="380" spans="1:20">
      <c r="A380">
        <v>378</v>
      </c>
      <c r="B380" t="s">
        <v>805</v>
      </c>
      <c r="C380" t="s">
        <v>806</v>
      </c>
      <c r="D380">
        <v>3000</v>
      </c>
      <c r="E380">
        <v>3353</v>
      </c>
      <c r="F380" t="s">
        <v>22</v>
      </c>
      <c r="G380" t="s">
        <v>165</v>
      </c>
      <c r="H380" t="s">
        <v>166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531</v>
      </c>
      <c r="O380" s="8">
        <f>Data!$E380/Data!$D380</f>
        <v>1.1176666666666666</v>
      </c>
      <c r="P380" s="2">
        <f>IFERROR(Data!$E380/Data!$L380,0)</f>
        <v>40.397590361445786</v>
      </c>
      <c r="Q380" t="str">
        <f t="shared" si="20"/>
        <v>film &amp; video</v>
      </c>
      <c r="R380" t="str">
        <f t="shared" si="21"/>
        <v>documentary</v>
      </c>
      <c r="S380" s="3">
        <f t="shared" si="22"/>
        <v>42394.744444444441</v>
      </c>
      <c r="T380" s="3">
        <f t="shared" si="23"/>
        <v>42370.321851851855</v>
      </c>
    </row>
    <row r="381" spans="1:20">
      <c r="A381">
        <v>379</v>
      </c>
      <c r="B381" t="s">
        <v>807</v>
      </c>
      <c r="C381" t="s">
        <v>808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531</v>
      </c>
      <c r="O381" s="8">
        <f>Data!$E381/Data!$D381</f>
        <v>1.1608000000000001</v>
      </c>
      <c r="P381" s="2">
        <f>IFERROR(Data!$E381/Data!$L381,0)</f>
        <v>116.85906040268456</v>
      </c>
      <c r="Q381" t="str">
        <f t="shared" si="20"/>
        <v>film &amp; video</v>
      </c>
      <c r="R381" t="str">
        <f t="shared" si="21"/>
        <v>documentary</v>
      </c>
      <c r="S381" s="3">
        <f t="shared" si="22"/>
        <v>41032.438333333332</v>
      </c>
      <c r="T381" s="3">
        <f t="shared" si="23"/>
        <v>40987.438333333332</v>
      </c>
    </row>
    <row r="382" spans="1:20">
      <c r="A382">
        <v>380</v>
      </c>
      <c r="B382" t="s">
        <v>809</v>
      </c>
      <c r="C382" t="s">
        <v>810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531</v>
      </c>
      <c r="O382" s="8">
        <f>Data!$E382/Data!$D382</f>
        <v>1.415</v>
      </c>
      <c r="P382" s="2">
        <f>IFERROR(Data!$E382/Data!$L382,0)</f>
        <v>115.51020408163265</v>
      </c>
      <c r="Q382" t="str">
        <f t="shared" si="20"/>
        <v>film &amp; video</v>
      </c>
      <c r="R382" t="str">
        <f t="shared" si="21"/>
        <v>documentary</v>
      </c>
      <c r="S382" s="3">
        <f t="shared" si="22"/>
        <v>42392.469814814816</v>
      </c>
      <c r="T382" s="3">
        <f t="shared" si="23"/>
        <v>42367.469814814816</v>
      </c>
    </row>
    <row r="383" spans="1:20">
      <c r="A383">
        <v>381</v>
      </c>
      <c r="B383" t="s">
        <v>811</v>
      </c>
      <c r="C383" t="s">
        <v>812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531</v>
      </c>
      <c r="O383" s="8">
        <f>Data!$E383/Data!$D383</f>
        <v>1.0472999999999999</v>
      </c>
      <c r="P383" s="2">
        <f>IFERROR(Data!$E383/Data!$L383,0)</f>
        <v>104.31274900398407</v>
      </c>
      <c r="Q383" t="str">
        <f t="shared" si="20"/>
        <v>film &amp; video</v>
      </c>
      <c r="R383" t="str">
        <f t="shared" si="21"/>
        <v>documentary</v>
      </c>
      <c r="S383" s="3">
        <f t="shared" si="22"/>
        <v>41119.958333333336</v>
      </c>
      <c r="T383" s="3">
        <f t="shared" si="23"/>
        <v>41085.448113425926</v>
      </c>
    </row>
    <row r="384" spans="1:20">
      <c r="A384">
        <v>382</v>
      </c>
      <c r="B384" t="s">
        <v>813</v>
      </c>
      <c r="C384" t="s">
        <v>814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531</v>
      </c>
      <c r="O384" s="8">
        <f>Data!$E384/Data!$D384</f>
        <v>2.5583333333333331</v>
      </c>
      <c r="P384" s="2">
        <f>IFERROR(Data!$E384/Data!$L384,0)</f>
        <v>69.772727272727266</v>
      </c>
      <c r="Q384" t="str">
        <f t="shared" si="20"/>
        <v>film &amp; video</v>
      </c>
      <c r="R384" t="str">
        <f t="shared" si="21"/>
        <v>documentary</v>
      </c>
      <c r="S384" s="3">
        <f t="shared" si="22"/>
        <v>41158.459490740745</v>
      </c>
      <c r="T384" s="3">
        <f t="shared" si="23"/>
        <v>41144.459490740745</v>
      </c>
    </row>
    <row r="385" spans="1:20">
      <c r="A385">
        <v>383</v>
      </c>
      <c r="B385" t="s">
        <v>815</v>
      </c>
      <c r="C385" t="s">
        <v>816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531</v>
      </c>
      <c r="O385" s="8">
        <f>Data!$E385/Data!$D385</f>
        <v>2.0670670670670672</v>
      </c>
      <c r="P385" s="2">
        <f>IFERROR(Data!$E385/Data!$L385,0)</f>
        <v>43.020833333333336</v>
      </c>
      <c r="Q385" t="str">
        <f t="shared" si="20"/>
        <v>film &amp; video</v>
      </c>
      <c r="R385" t="str">
        <f t="shared" si="21"/>
        <v>documentary</v>
      </c>
      <c r="S385" s="3">
        <f t="shared" si="22"/>
        <v>41777.867581018516</v>
      </c>
      <c r="T385" s="3">
        <f t="shared" si="23"/>
        <v>41754.867581018516</v>
      </c>
    </row>
    <row r="386" spans="1:20">
      <c r="A386">
        <v>384</v>
      </c>
      <c r="B386" t="s">
        <v>817</v>
      </c>
      <c r="C386" t="s">
        <v>818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531</v>
      </c>
      <c r="O386" s="8">
        <f>Data!$E386/Data!$D386</f>
        <v>1.1210500000000001</v>
      </c>
      <c r="P386" s="2">
        <f>IFERROR(Data!$E386/Data!$L386,0)</f>
        <v>58.540469973890339</v>
      </c>
      <c r="Q386" t="str">
        <f t="shared" si="20"/>
        <v>film &amp; video</v>
      </c>
      <c r="R386" t="str">
        <f t="shared" si="21"/>
        <v>documentary</v>
      </c>
      <c r="S386" s="3">
        <f t="shared" si="22"/>
        <v>42010.531793981485</v>
      </c>
      <c r="T386" s="3">
        <f t="shared" si="23"/>
        <v>41980.531793981485</v>
      </c>
    </row>
    <row r="387" spans="1:20">
      <c r="A387">
        <v>385</v>
      </c>
      <c r="B387" t="s">
        <v>819</v>
      </c>
      <c r="C387" t="s">
        <v>820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531</v>
      </c>
      <c r="O387" s="8">
        <f>Data!$E387/Data!$D387</f>
        <v>1.05982</v>
      </c>
      <c r="P387" s="2">
        <f>IFERROR(Data!$E387/Data!$L387,0)</f>
        <v>111.79535864978902</v>
      </c>
      <c r="Q387" t="str">
        <f t="shared" ref="Q387:Q450" si="24">LEFT(N387,SEARCH("/",N387,1)-1)</f>
        <v>film &amp; video</v>
      </c>
      <c r="R387" t="str">
        <f t="shared" ref="R387:R450" si="25">RIGHT(N387,LEN(N387)-SEARCH("/",N387,1))</f>
        <v>documentary</v>
      </c>
      <c r="S387" s="3">
        <f t="shared" ref="S387:S450" si="26">(((I387/60)/60)/24)+DATE(1970,1,1)+(-6/24)</f>
        <v>41964.376168981486</v>
      </c>
      <c r="T387" s="3">
        <f t="shared" ref="T387:T450" si="27">(((J387/60)/60)/24)+DATE(1970,1,1)+(-6/24)</f>
        <v>41934.334502314814</v>
      </c>
    </row>
    <row r="388" spans="1:20">
      <c r="A388">
        <v>386</v>
      </c>
      <c r="B388" t="s">
        <v>821</v>
      </c>
      <c r="C388" t="s">
        <v>822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531</v>
      </c>
      <c r="O388" s="8">
        <f>Data!$E388/Data!$D388</f>
        <v>1.0016666666666667</v>
      </c>
      <c r="P388" s="2">
        <f>IFERROR(Data!$E388/Data!$L388,0)</f>
        <v>46.230769230769234</v>
      </c>
      <c r="Q388" t="str">
        <f t="shared" si="24"/>
        <v>film &amp; video</v>
      </c>
      <c r="R388" t="str">
        <f t="shared" si="25"/>
        <v>documentary</v>
      </c>
      <c r="S388" s="3">
        <f t="shared" si="26"/>
        <v>42226.701284722221</v>
      </c>
      <c r="T388" s="3">
        <f t="shared" si="27"/>
        <v>42211.701284722221</v>
      </c>
    </row>
    <row r="389" spans="1:20">
      <c r="A389">
        <v>387</v>
      </c>
      <c r="B389" t="s">
        <v>823</v>
      </c>
      <c r="C389" t="s">
        <v>824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531</v>
      </c>
      <c r="O389" s="8">
        <f>Data!$E389/Data!$D389</f>
        <v>2.1398947368421051</v>
      </c>
      <c r="P389" s="2">
        <f>IFERROR(Data!$E389/Data!$L389,0)</f>
        <v>144.69039145907473</v>
      </c>
      <c r="Q389" t="str">
        <f t="shared" si="24"/>
        <v>film &amp; video</v>
      </c>
      <c r="R389" t="str">
        <f t="shared" si="25"/>
        <v>documentary</v>
      </c>
      <c r="S389" s="3">
        <f t="shared" si="26"/>
        <v>42231</v>
      </c>
      <c r="T389" s="3">
        <f t="shared" si="27"/>
        <v>42200.42659722222</v>
      </c>
    </row>
    <row r="390" spans="1:20">
      <c r="A390">
        <v>388</v>
      </c>
      <c r="B390" t="s">
        <v>825</v>
      </c>
      <c r="C390" t="s">
        <v>826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531</v>
      </c>
      <c r="O390" s="8">
        <f>Data!$E390/Data!$D390</f>
        <v>1.2616000000000001</v>
      </c>
      <c r="P390" s="2">
        <f>IFERROR(Data!$E390/Data!$L390,0)</f>
        <v>88.845070422535215</v>
      </c>
      <c r="Q390" t="str">
        <f t="shared" si="24"/>
        <v>film &amp; video</v>
      </c>
      <c r="R390" t="str">
        <f t="shared" si="25"/>
        <v>documentary</v>
      </c>
      <c r="S390" s="3">
        <f t="shared" si="26"/>
        <v>42578.826157407413</v>
      </c>
      <c r="T390" s="3">
        <f t="shared" si="27"/>
        <v>42548.826157407413</v>
      </c>
    </row>
    <row r="391" spans="1:20">
      <c r="A391">
        <v>389</v>
      </c>
      <c r="B391" t="s">
        <v>827</v>
      </c>
      <c r="C391" t="s">
        <v>828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531</v>
      </c>
      <c r="O391" s="8">
        <f>Data!$E391/Data!$D391</f>
        <v>1.8153547058823529</v>
      </c>
      <c r="P391" s="2">
        <f>IFERROR(Data!$E391/Data!$L391,0)</f>
        <v>81.75107284768211</v>
      </c>
      <c r="Q391" t="str">
        <f t="shared" si="24"/>
        <v>film &amp; video</v>
      </c>
      <c r="R391" t="str">
        <f t="shared" si="25"/>
        <v>documentary</v>
      </c>
      <c r="S391" s="3">
        <f t="shared" si="26"/>
        <v>41705.707638888889</v>
      </c>
      <c r="T391" s="3">
        <f t="shared" si="27"/>
        <v>41673.813078703701</v>
      </c>
    </row>
    <row r="392" spans="1:20">
      <c r="A392">
        <v>390</v>
      </c>
      <c r="B392" t="s">
        <v>829</v>
      </c>
      <c r="C392" t="s">
        <v>830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531</v>
      </c>
      <c r="O392" s="8">
        <f>Data!$E392/Data!$D392</f>
        <v>1</v>
      </c>
      <c r="P392" s="2">
        <f>IFERROR(Data!$E392/Data!$L392,0)</f>
        <v>71.428571428571431</v>
      </c>
      <c r="Q392" t="str">
        <f t="shared" si="24"/>
        <v>film &amp; video</v>
      </c>
      <c r="R392" t="str">
        <f t="shared" si="25"/>
        <v>documentary</v>
      </c>
      <c r="S392" s="3">
        <f t="shared" si="26"/>
        <v>42131.786712962959</v>
      </c>
      <c r="T392" s="3">
        <f t="shared" si="27"/>
        <v>42111.786712962959</v>
      </c>
    </row>
    <row r="393" spans="1:20">
      <c r="A393">
        <v>391</v>
      </c>
      <c r="B393" t="s">
        <v>831</v>
      </c>
      <c r="C393" t="s">
        <v>832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531</v>
      </c>
      <c r="O393" s="8">
        <f>Data!$E393/Data!$D393</f>
        <v>1.0061</v>
      </c>
      <c r="P393" s="2">
        <f>IFERROR(Data!$E393/Data!$L393,0)</f>
        <v>104.25906735751295</v>
      </c>
      <c r="Q393" t="str">
        <f t="shared" si="24"/>
        <v>film &amp; video</v>
      </c>
      <c r="R393" t="str">
        <f t="shared" si="25"/>
        <v>documentary</v>
      </c>
      <c r="S393" s="3">
        <f t="shared" si="26"/>
        <v>40894.790972222225</v>
      </c>
      <c r="T393" s="3">
        <f t="shared" si="27"/>
        <v>40864.792256944449</v>
      </c>
    </row>
    <row r="394" spans="1:20">
      <c r="A394">
        <v>392</v>
      </c>
      <c r="B394" t="s">
        <v>833</v>
      </c>
      <c r="C394" t="s">
        <v>834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531</v>
      </c>
      <c r="O394" s="8">
        <f>Data!$E394/Data!$D394</f>
        <v>1.009027027027027</v>
      </c>
      <c r="P394" s="2">
        <f>IFERROR(Data!$E394/Data!$L394,0)</f>
        <v>90.616504854368927</v>
      </c>
      <c r="Q394" t="str">
        <f t="shared" si="24"/>
        <v>film &amp; video</v>
      </c>
      <c r="R394" t="str">
        <f t="shared" si="25"/>
        <v>documentary</v>
      </c>
      <c r="S394" s="3">
        <f t="shared" si="26"/>
        <v>40793.875</v>
      </c>
      <c r="T394" s="3">
        <f t="shared" si="27"/>
        <v>40763.467256944445</v>
      </c>
    </row>
    <row r="395" spans="1:20">
      <c r="A395">
        <v>393</v>
      </c>
      <c r="B395" t="s">
        <v>835</v>
      </c>
      <c r="C395" t="s">
        <v>836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531</v>
      </c>
      <c r="O395" s="8">
        <f>Data!$E395/Data!$D395</f>
        <v>1.10446</v>
      </c>
      <c r="P395" s="2">
        <f>IFERROR(Data!$E395/Data!$L395,0)</f>
        <v>157.33048433048432</v>
      </c>
      <c r="Q395" t="str">
        <f t="shared" si="24"/>
        <v>film &amp; video</v>
      </c>
      <c r="R395" t="str">
        <f t="shared" si="25"/>
        <v>documentary</v>
      </c>
      <c r="S395" s="3">
        <f t="shared" si="26"/>
        <v>41557.458935185183</v>
      </c>
      <c r="T395" s="3">
        <f t="shared" si="27"/>
        <v>41526.458935185183</v>
      </c>
    </row>
    <row r="396" spans="1:20">
      <c r="A396">
        <v>394</v>
      </c>
      <c r="B396" t="s">
        <v>837</v>
      </c>
      <c r="C396" t="s">
        <v>838</v>
      </c>
      <c r="D396">
        <v>4700</v>
      </c>
      <c r="E396">
        <v>5259</v>
      </c>
      <c r="F396" t="s">
        <v>22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531</v>
      </c>
      <c r="O396" s="8">
        <f>Data!$E396/Data!$D396</f>
        <v>1.118936170212766</v>
      </c>
      <c r="P396" s="2">
        <f>IFERROR(Data!$E396/Data!$L396,0)</f>
        <v>105.18</v>
      </c>
      <c r="Q396" t="str">
        <f t="shared" si="24"/>
        <v>film &amp; video</v>
      </c>
      <c r="R396" t="str">
        <f t="shared" si="25"/>
        <v>documentary</v>
      </c>
      <c r="S396" s="3">
        <f t="shared" si="26"/>
        <v>42477.526412037041</v>
      </c>
      <c r="T396" s="3">
        <f t="shared" si="27"/>
        <v>42417.568078703705</v>
      </c>
    </row>
    <row r="397" spans="1:20">
      <c r="A397">
        <v>395</v>
      </c>
      <c r="B397" t="s">
        <v>839</v>
      </c>
      <c r="C397" t="s">
        <v>840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531</v>
      </c>
      <c r="O397" s="8">
        <f>Data!$E397/Data!$D397</f>
        <v>1.0804450000000001</v>
      </c>
      <c r="P397" s="2">
        <f>IFERROR(Data!$E397/Data!$L397,0)</f>
        <v>58.719836956521746</v>
      </c>
      <c r="Q397" t="str">
        <f t="shared" si="24"/>
        <v>film &amp; video</v>
      </c>
      <c r="R397" t="str">
        <f t="shared" si="25"/>
        <v>documentary</v>
      </c>
      <c r="S397" s="3">
        <f t="shared" si="26"/>
        <v>41026.647222222222</v>
      </c>
      <c r="T397" s="3">
        <f t="shared" si="27"/>
        <v>40990.659259259257</v>
      </c>
    </row>
    <row r="398" spans="1:20">
      <c r="A398">
        <v>396</v>
      </c>
      <c r="B398" t="s">
        <v>841</v>
      </c>
      <c r="C398" t="s">
        <v>842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531</v>
      </c>
      <c r="O398" s="8">
        <f>Data!$E398/Data!$D398</f>
        <v>1.0666666666666667</v>
      </c>
      <c r="P398" s="2">
        <f>IFERROR(Data!$E398/Data!$L398,0)</f>
        <v>81.632653061224488</v>
      </c>
      <c r="Q398" t="str">
        <f t="shared" si="24"/>
        <v>film &amp; video</v>
      </c>
      <c r="R398" t="str">
        <f t="shared" si="25"/>
        <v>documentary</v>
      </c>
      <c r="S398" s="3">
        <f t="shared" si="26"/>
        <v>41097.314884259256</v>
      </c>
      <c r="T398" s="3">
        <f t="shared" si="27"/>
        <v>41082.314884259256</v>
      </c>
    </row>
    <row r="399" spans="1:20">
      <c r="A399">
        <v>397</v>
      </c>
      <c r="B399" t="s">
        <v>843</v>
      </c>
      <c r="C399" t="s">
        <v>844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531</v>
      </c>
      <c r="O399" s="8">
        <f>Data!$E399/Data!$D399</f>
        <v>1.0390027322404372</v>
      </c>
      <c r="P399" s="2">
        <f>IFERROR(Data!$E399/Data!$L399,0)</f>
        <v>56.460043668122275</v>
      </c>
      <c r="Q399" t="str">
        <f t="shared" si="24"/>
        <v>film &amp; video</v>
      </c>
      <c r="R399" t="str">
        <f t="shared" si="25"/>
        <v>documentary</v>
      </c>
      <c r="S399" s="3">
        <f t="shared" si="26"/>
        <v>40421.905555555553</v>
      </c>
      <c r="T399" s="3">
        <f t="shared" si="27"/>
        <v>40379.526435185187</v>
      </c>
    </row>
    <row r="400" spans="1:20">
      <c r="A400">
        <v>398</v>
      </c>
      <c r="B400" t="s">
        <v>845</v>
      </c>
      <c r="C400" t="s">
        <v>846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531</v>
      </c>
      <c r="O400" s="8">
        <f>Data!$E400/Data!$D400</f>
        <v>1.2516</v>
      </c>
      <c r="P400" s="2">
        <f>IFERROR(Data!$E400/Data!$L400,0)</f>
        <v>140.1044776119403</v>
      </c>
      <c r="Q400" t="str">
        <f t="shared" si="24"/>
        <v>film &amp; video</v>
      </c>
      <c r="R400" t="str">
        <f t="shared" si="25"/>
        <v>documentary</v>
      </c>
      <c r="S400" s="3">
        <f t="shared" si="26"/>
        <v>42123.543124999997</v>
      </c>
      <c r="T400" s="3">
        <f t="shared" si="27"/>
        <v>42078.543124999997</v>
      </c>
    </row>
    <row r="401" spans="1:20">
      <c r="A401">
        <v>399</v>
      </c>
      <c r="B401" t="s">
        <v>847</v>
      </c>
      <c r="C401" t="s">
        <v>848</v>
      </c>
      <c r="D401">
        <v>20000</v>
      </c>
      <c r="E401">
        <v>21361</v>
      </c>
      <c r="F401" t="s">
        <v>22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531</v>
      </c>
      <c r="O401" s="8">
        <f>Data!$E401/Data!$D401</f>
        <v>1.0680499999999999</v>
      </c>
      <c r="P401" s="2">
        <f>IFERROR(Data!$E401/Data!$L401,0)</f>
        <v>224.85263157894738</v>
      </c>
      <c r="Q401" t="str">
        <f t="shared" si="24"/>
        <v>film &amp; video</v>
      </c>
      <c r="R401" t="str">
        <f t="shared" si="25"/>
        <v>documentary</v>
      </c>
      <c r="S401" s="3">
        <f t="shared" si="26"/>
        <v>42718.25</v>
      </c>
      <c r="T401" s="3">
        <f t="shared" si="27"/>
        <v>42687.625775462962</v>
      </c>
    </row>
    <row r="402" spans="1:20">
      <c r="A402">
        <v>400</v>
      </c>
      <c r="B402" t="s">
        <v>849</v>
      </c>
      <c r="C402" t="s">
        <v>850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531</v>
      </c>
      <c r="O402" s="8">
        <f>Data!$E402/Data!$D402</f>
        <v>1.1230249999999999</v>
      </c>
      <c r="P402" s="2">
        <f>IFERROR(Data!$E402/Data!$L402,0)</f>
        <v>181.13306451612902</v>
      </c>
      <c r="Q402" t="str">
        <f t="shared" si="24"/>
        <v>film &amp; video</v>
      </c>
      <c r="R402" t="str">
        <f t="shared" si="25"/>
        <v>documentary</v>
      </c>
      <c r="S402" s="3">
        <f t="shared" si="26"/>
        <v>41775.895833333336</v>
      </c>
      <c r="T402" s="3">
        <f t="shared" si="27"/>
        <v>41745.385960648149</v>
      </c>
    </row>
    <row r="403" spans="1:20">
      <c r="A403">
        <v>401</v>
      </c>
      <c r="B403" t="s">
        <v>851</v>
      </c>
      <c r="C403" t="s">
        <v>852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531</v>
      </c>
      <c r="O403" s="8">
        <f>Data!$E403/Data!$D403</f>
        <v>1.0381199999999999</v>
      </c>
      <c r="P403" s="2">
        <f>IFERROR(Data!$E403/Data!$L403,0)</f>
        <v>711.04109589041093</v>
      </c>
      <c r="Q403" t="str">
        <f t="shared" si="24"/>
        <v>film &amp; video</v>
      </c>
      <c r="R403" t="str">
        <f t="shared" si="25"/>
        <v>documentary</v>
      </c>
      <c r="S403" s="3">
        <f t="shared" si="26"/>
        <v>40762.592245370368</v>
      </c>
      <c r="T403" s="3">
        <f t="shared" si="27"/>
        <v>40732.592245370368</v>
      </c>
    </row>
    <row r="404" spans="1:20">
      <c r="A404">
        <v>402</v>
      </c>
      <c r="B404" t="s">
        <v>853</v>
      </c>
      <c r="C404" t="s">
        <v>854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531</v>
      </c>
      <c r="O404" s="8">
        <f>Data!$E404/Data!$D404</f>
        <v>1.4165000000000001</v>
      </c>
      <c r="P404" s="2">
        <f>IFERROR(Data!$E404/Data!$L404,0)</f>
        <v>65.883720930232556</v>
      </c>
      <c r="Q404" t="str">
        <f t="shared" si="24"/>
        <v>film &amp; video</v>
      </c>
      <c r="R404" t="str">
        <f t="shared" si="25"/>
        <v>documentary</v>
      </c>
      <c r="S404" s="3">
        <f t="shared" si="26"/>
        <v>42313.33121527778</v>
      </c>
      <c r="T404" s="3">
        <f t="shared" si="27"/>
        <v>42292.289548611108</v>
      </c>
    </row>
    <row r="405" spans="1:20">
      <c r="A405">
        <v>403</v>
      </c>
      <c r="B405" t="s">
        <v>855</v>
      </c>
      <c r="C405" t="s">
        <v>856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531</v>
      </c>
      <c r="O405" s="8">
        <f>Data!$E405/Data!$D405</f>
        <v>1.0526</v>
      </c>
      <c r="P405" s="2">
        <f>IFERROR(Data!$E405/Data!$L405,0)</f>
        <v>75.185714285714283</v>
      </c>
      <c r="Q405" t="str">
        <f t="shared" si="24"/>
        <v>film &amp; video</v>
      </c>
      <c r="R405" t="str">
        <f t="shared" si="25"/>
        <v>documentary</v>
      </c>
      <c r="S405" s="3">
        <f t="shared" si="26"/>
        <v>40765.047222222223</v>
      </c>
      <c r="T405" s="3">
        <f t="shared" si="27"/>
        <v>40718.060659722221</v>
      </c>
    </row>
    <row r="406" spans="1:20">
      <c r="A406">
        <v>404</v>
      </c>
      <c r="B406" t="s">
        <v>857</v>
      </c>
      <c r="C406" t="s">
        <v>858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531</v>
      </c>
      <c r="O406" s="8">
        <f>Data!$E406/Data!$D406</f>
        <v>1.0309142857142857</v>
      </c>
      <c r="P406" s="2">
        <f>IFERROR(Data!$E406/Data!$L406,0)</f>
        <v>133.14391143911439</v>
      </c>
      <c r="Q406" t="str">
        <f t="shared" si="24"/>
        <v>film &amp; video</v>
      </c>
      <c r="R406" t="str">
        <f t="shared" si="25"/>
        <v>documentary</v>
      </c>
      <c r="S406" s="3">
        <f t="shared" si="26"/>
        <v>41675.711111111108</v>
      </c>
      <c r="T406" s="3">
        <f t="shared" si="27"/>
        <v>41646.378032407411</v>
      </c>
    </row>
    <row r="407" spans="1:20">
      <c r="A407">
        <v>405</v>
      </c>
      <c r="B407" t="s">
        <v>859</v>
      </c>
      <c r="C407" t="s">
        <v>860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531</v>
      </c>
      <c r="O407" s="8">
        <f>Data!$E407/Data!$D407</f>
        <v>1.0765957446808512</v>
      </c>
      <c r="P407" s="2">
        <f>IFERROR(Data!$E407/Data!$L407,0)</f>
        <v>55.2</v>
      </c>
      <c r="Q407" t="str">
        <f t="shared" si="24"/>
        <v>film &amp; video</v>
      </c>
      <c r="R407" t="str">
        <f t="shared" si="25"/>
        <v>documentary</v>
      </c>
      <c r="S407" s="3">
        <f t="shared" si="26"/>
        <v>41703.83494212963</v>
      </c>
      <c r="T407" s="3">
        <f t="shared" si="27"/>
        <v>41673.83494212963</v>
      </c>
    </row>
    <row r="408" spans="1:20">
      <c r="A408">
        <v>406</v>
      </c>
      <c r="B408" t="s">
        <v>861</v>
      </c>
      <c r="C408" t="s">
        <v>862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531</v>
      </c>
      <c r="O408" s="8">
        <f>Data!$E408/Data!$D408</f>
        <v>1.0770464285714285</v>
      </c>
      <c r="P408" s="2">
        <f>IFERROR(Data!$E408/Data!$L408,0)</f>
        <v>86.163714285714292</v>
      </c>
      <c r="Q408" t="str">
        <f t="shared" si="24"/>
        <v>film &amp; video</v>
      </c>
      <c r="R408" t="str">
        <f t="shared" si="25"/>
        <v>documentary</v>
      </c>
      <c r="S408" s="3">
        <f t="shared" si="26"/>
        <v>40671.999305555553</v>
      </c>
      <c r="T408" s="3">
        <f t="shared" si="27"/>
        <v>40637.912465277775</v>
      </c>
    </row>
    <row r="409" spans="1:20">
      <c r="A409">
        <v>407</v>
      </c>
      <c r="B409" t="s">
        <v>863</v>
      </c>
      <c r="C409" t="s">
        <v>864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531</v>
      </c>
      <c r="O409" s="8">
        <f>Data!$E409/Data!$D409</f>
        <v>1.0155000000000001</v>
      </c>
      <c r="P409" s="2">
        <f>IFERROR(Data!$E409/Data!$L409,0)</f>
        <v>92.318181818181813</v>
      </c>
      <c r="Q409" t="str">
        <f t="shared" si="24"/>
        <v>film &amp; video</v>
      </c>
      <c r="R409" t="str">
        <f t="shared" si="25"/>
        <v>documentary</v>
      </c>
      <c r="S409" s="3">
        <f t="shared" si="26"/>
        <v>40866.662615740745</v>
      </c>
      <c r="T409" s="3">
        <f t="shared" si="27"/>
        <v>40806.620949074073</v>
      </c>
    </row>
    <row r="410" spans="1:20">
      <c r="A410">
        <v>408</v>
      </c>
      <c r="B410" t="s">
        <v>865</v>
      </c>
      <c r="C410" t="s">
        <v>866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531</v>
      </c>
      <c r="O410" s="8">
        <f>Data!$E410/Data!$D410</f>
        <v>1.0143766666666667</v>
      </c>
      <c r="P410" s="2">
        <f>IFERROR(Data!$E410/Data!$L410,0)</f>
        <v>160.16473684210527</v>
      </c>
      <c r="Q410" t="str">
        <f t="shared" si="24"/>
        <v>film &amp; video</v>
      </c>
      <c r="R410" t="str">
        <f t="shared" si="25"/>
        <v>documentary</v>
      </c>
      <c r="S410" s="3">
        <f t="shared" si="26"/>
        <v>41583.527662037035</v>
      </c>
      <c r="T410" s="3">
        <f t="shared" si="27"/>
        <v>41543.485995370371</v>
      </c>
    </row>
    <row r="411" spans="1:20">
      <c r="A411">
        <v>409</v>
      </c>
      <c r="B411" t="s">
        <v>867</v>
      </c>
      <c r="C411" t="s">
        <v>868</v>
      </c>
      <c r="D411">
        <v>500</v>
      </c>
      <c r="E411">
        <v>684</v>
      </c>
      <c r="F411" t="s">
        <v>22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531</v>
      </c>
      <c r="O411" s="8">
        <f>Data!$E411/Data!$D411</f>
        <v>1.3680000000000001</v>
      </c>
      <c r="P411" s="2">
        <f>IFERROR(Data!$E411/Data!$L411,0)</f>
        <v>45.6</v>
      </c>
      <c r="Q411" t="str">
        <f t="shared" si="24"/>
        <v>film &amp; video</v>
      </c>
      <c r="R411" t="str">
        <f t="shared" si="25"/>
        <v>documentary</v>
      </c>
      <c r="S411" s="3">
        <f t="shared" si="26"/>
        <v>42573.612777777773</v>
      </c>
      <c r="T411" s="3">
        <f t="shared" si="27"/>
        <v>42543.612777777773</v>
      </c>
    </row>
    <row r="412" spans="1:20">
      <c r="A412">
        <v>410</v>
      </c>
      <c r="B412" t="s">
        <v>869</v>
      </c>
      <c r="C412" t="s">
        <v>870</v>
      </c>
      <c r="D412">
        <v>1000</v>
      </c>
      <c r="E412">
        <v>1283</v>
      </c>
      <c r="F412" t="s">
        <v>22</v>
      </c>
      <c r="G412" t="s">
        <v>165</v>
      </c>
      <c r="H412" t="s">
        <v>166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531</v>
      </c>
      <c r="O412" s="8">
        <f>Data!$E412/Data!$D412</f>
        <v>1.2829999999999999</v>
      </c>
      <c r="P412" s="2">
        <f>IFERROR(Data!$E412/Data!$L412,0)</f>
        <v>183.28571428571428</v>
      </c>
      <c r="Q412" t="str">
        <f t="shared" si="24"/>
        <v>film &amp; video</v>
      </c>
      <c r="R412" t="str">
        <f t="shared" si="25"/>
        <v>documentary</v>
      </c>
      <c r="S412" s="3">
        <f t="shared" si="26"/>
        <v>42173.731446759266</v>
      </c>
      <c r="T412" s="3">
        <f t="shared" si="27"/>
        <v>42113.731446759266</v>
      </c>
    </row>
    <row r="413" spans="1:20">
      <c r="A413">
        <v>411</v>
      </c>
      <c r="B413" t="s">
        <v>871</v>
      </c>
      <c r="C413" t="s">
        <v>872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531</v>
      </c>
      <c r="O413" s="8">
        <f>Data!$E413/Data!$D413</f>
        <v>1.0105</v>
      </c>
      <c r="P413" s="2">
        <f>IFERROR(Data!$E413/Data!$L413,0)</f>
        <v>125.78838174273859</v>
      </c>
      <c r="Q413" t="str">
        <f t="shared" si="24"/>
        <v>film &amp; video</v>
      </c>
      <c r="R413" t="str">
        <f t="shared" si="25"/>
        <v>documentary</v>
      </c>
      <c r="S413" s="3">
        <f t="shared" si="26"/>
        <v>41629.958333333336</v>
      </c>
      <c r="T413" s="3">
        <f t="shared" si="27"/>
        <v>41597.92597222222</v>
      </c>
    </row>
    <row r="414" spans="1:20">
      <c r="A414">
        <v>412</v>
      </c>
      <c r="B414" t="s">
        <v>873</v>
      </c>
      <c r="C414" t="s">
        <v>874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531</v>
      </c>
      <c r="O414" s="8">
        <f>Data!$E414/Data!$D414</f>
        <v>1.2684</v>
      </c>
      <c r="P414" s="2">
        <f>IFERROR(Data!$E414/Data!$L414,0)</f>
        <v>57.654545454545456</v>
      </c>
      <c r="Q414" t="str">
        <f t="shared" si="24"/>
        <v>film &amp; video</v>
      </c>
      <c r="R414" t="str">
        <f t="shared" si="25"/>
        <v>documentary</v>
      </c>
      <c r="S414" s="3">
        <f t="shared" si="26"/>
        <v>41115.492800925924</v>
      </c>
      <c r="T414" s="3">
        <f t="shared" si="27"/>
        <v>41099.492800925924</v>
      </c>
    </row>
    <row r="415" spans="1:20">
      <c r="A415">
        <v>413</v>
      </c>
      <c r="B415" t="s">
        <v>875</v>
      </c>
      <c r="C415" t="s">
        <v>876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531</v>
      </c>
      <c r="O415" s="8">
        <f>Data!$E415/Data!$D415</f>
        <v>1.0508593749999999</v>
      </c>
      <c r="P415" s="2">
        <f>IFERROR(Data!$E415/Data!$L415,0)</f>
        <v>78.660818713450297</v>
      </c>
      <c r="Q415" t="str">
        <f t="shared" si="24"/>
        <v>film &amp; video</v>
      </c>
      <c r="R415" t="str">
        <f t="shared" si="25"/>
        <v>documentary</v>
      </c>
      <c r="S415" s="3">
        <f t="shared" si="26"/>
        <v>41109.627442129626</v>
      </c>
      <c r="T415" s="3">
        <f t="shared" si="27"/>
        <v>41079.627442129626</v>
      </c>
    </row>
    <row r="416" spans="1:20">
      <c r="A416">
        <v>414</v>
      </c>
      <c r="B416" t="s">
        <v>877</v>
      </c>
      <c r="C416" t="s">
        <v>878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531</v>
      </c>
      <c r="O416" s="8">
        <f>Data!$E416/Data!$D416</f>
        <v>1.0285405405405406</v>
      </c>
      <c r="P416" s="2">
        <f>IFERROR(Data!$E416/Data!$L416,0)</f>
        <v>91.480769230769226</v>
      </c>
      <c r="Q416" t="str">
        <f t="shared" si="24"/>
        <v>film &amp; video</v>
      </c>
      <c r="R416" t="str">
        <f t="shared" si="25"/>
        <v>documentary</v>
      </c>
      <c r="S416" s="3">
        <f t="shared" si="26"/>
        <v>41558.813252314816</v>
      </c>
      <c r="T416" s="3">
        <f t="shared" si="27"/>
        <v>41528.813252314816</v>
      </c>
    </row>
    <row r="417" spans="1:20">
      <c r="A417">
        <v>415</v>
      </c>
      <c r="B417" t="s">
        <v>879</v>
      </c>
      <c r="C417" t="s">
        <v>880</v>
      </c>
      <c r="D417">
        <v>1400</v>
      </c>
      <c r="E417">
        <v>1430.06</v>
      </c>
      <c r="F417" t="s">
        <v>22</v>
      </c>
      <c r="G417" t="s">
        <v>165</v>
      </c>
      <c r="H417" t="s">
        <v>166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531</v>
      </c>
      <c r="O417" s="8">
        <f>Data!$E417/Data!$D417</f>
        <v>1.0214714285714286</v>
      </c>
      <c r="P417" s="2">
        <f>IFERROR(Data!$E417/Data!$L417,0)</f>
        <v>68.09809523809524</v>
      </c>
      <c r="Q417" t="str">
        <f t="shared" si="24"/>
        <v>film &amp; video</v>
      </c>
      <c r="R417" t="str">
        <f t="shared" si="25"/>
        <v>documentary</v>
      </c>
      <c r="S417" s="3">
        <f t="shared" si="26"/>
        <v>41929.25</v>
      </c>
      <c r="T417" s="3">
        <f t="shared" si="27"/>
        <v>41904.601875</v>
      </c>
    </row>
    <row r="418" spans="1:20">
      <c r="A418">
        <v>416</v>
      </c>
      <c r="B418" t="s">
        <v>881</v>
      </c>
      <c r="C418" t="s">
        <v>882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531</v>
      </c>
      <c r="O418" s="8">
        <f>Data!$E418/Data!$D418</f>
        <v>1.2021700000000002</v>
      </c>
      <c r="P418" s="2">
        <f>IFERROR(Data!$E418/Data!$L418,0)</f>
        <v>48.086800000000004</v>
      </c>
      <c r="Q418" t="str">
        <f t="shared" si="24"/>
        <v>film &amp; video</v>
      </c>
      <c r="R418" t="str">
        <f t="shared" si="25"/>
        <v>documentary</v>
      </c>
      <c r="S418" s="3">
        <f t="shared" si="26"/>
        <v>41678.146192129629</v>
      </c>
      <c r="T418" s="3">
        <f t="shared" si="27"/>
        <v>41648.146192129629</v>
      </c>
    </row>
    <row r="419" spans="1:20">
      <c r="A419">
        <v>417</v>
      </c>
      <c r="B419" t="s">
        <v>883</v>
      </c>
      <c r="C419" t="s">
        <v>884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531</v>
      </c>
      <c r="O419" s="8">
        <f>Data!$E419/Data!$D419</f>
        <v>1.0024761904761905</v>
      </c>
      <c r="P419" s="2">
        <f>IFERROR(Data!$E419/Data!$L419,0)</f>
        <v>202.42307692307693</v>
      </c>
      <c r="Q419" t="str">
        <f t="shared" si="24"/>
        <v>film &amp; video</v>
      </c>
      <c r="R419" t="str">
        <f t="shared" si="25"/>
        <v>documentary</v>
      </c>
      <c r="S419" s="3">
        <f t="shared" si="26"/>
        <v>41371.939583333333</v>
      </c>
      <c r="T419" s="3">
        <f t="shared" si="27"/>
        <v>41360.720601851855</v>
      </c>
    </row>
    <row r="420" spans="1:20">
      <c r="A420">
        <v>418</v>
      </c>
      <c r="B420" t="s">
        <v>885</v>
      </c>
      <c r="C420" t="s">
        <v>886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531</v>
      </c>
      <c r="O420" s="8">
        <f>Data!$E420/Data!$D420</f>
        <v>1.0063392857142857</v>
      </c>
      <c r="P420" s="2">
        <f>IFERROR(Data!$E420/Data!$L420,0)</f>
        <v>216.75</v>
      </c>
      <c r="Q420" t="str">
        <f t="shared" si="24"/>
        <v>film &amp; video</v>
      </c>
      <c r="R420" t="str">
        <f t="shared" si="25"/>
        <v>documentary</v>
      </c>
      <c r="S420" s="3">
        <f t="shared" si="26"/>
        <v>42208.032372685186</v>
      </c>
      <c r="T420" s="3">
        <f t="shared" si="27"/>
        <v>42178.032372685186</v>
      </c>
    </row>
    <row r="421" spans="1:20">
      <c r="A421">
        <v>419</v>
      </c>
      <c r="B421" t="s">
        <v>887</v>
      </c>
      <c r="C421" t="s">
        <v>888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531</v>
      </c>
      <c r="O421" s="8">
        <f>Data!$E421/Data!$D421</f>
        <v>1.004375</v>
      </c>
      <c r="P421" s="2">
        <f>IFERROR(Data!$E421/Data!$L421,0)</f>
        <v>110.06849315068493</v>
      </c>
      <c r="Q421" t="str">
        <f t="shared" si="24"/>
        <v>film &amp; video</v>
      </c>
      <c r="R421" t="str">
        <f t="shared" si="25"/>
        <v>documentary</v>
      </c>
      <c r="S421" s="3">
        <f t="shared" si="26"/>
        <v>41454.592442129629</v>
      </c>
      <c r="T421" s="3">
        <f t="shared" si="27"/>
        <v>41394.592442129629</v>
      </c>
    </row>
    <row r="422" spans="1:20">
      <c r="A422">
        <v>420</v>
      </c>
      <c r="B422" t="s">
        <v>889</v>
      </c>
      <c r="C422" t="s">
        <v>890</v>
      </c>
      <c r="D422">
        <v>3300</v>
      </c>
      <c r="E422">
        <v>14.5</v>
      </c>
      <c r="F422" t="s">
        <v>363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891</v>
      </c>
      <c r="O422" s="8">
        <f>Data!$E422/Data!$D422</f>
        <v>4.3939393939393936E-3</v>
      </c>
      <c r="P422" s="2">
        <f>IFERROR(Data!$E422/Data!$L422,0)</f>
        <v>4.833333333333333</v>
      </c>
      <c r="Q422" t="str">
        <f t="shared" si="24"/>
        <v>film &amp; video</v>
      </c>
      <c r="R422" t="str">
        <f t="shared" si="25"/>
        <v>animation</v>
      </c>
      <c r="S422" s="3">
        <f t="shared" si="26"/>
        <v>41711.944803240738</v>
      </c>
      <c r="T422" s="3">
        <f t="shared" si="27"/>
        <v>41681.98646990741</v>
      </c>
    </row>
    <row r="423" spans="1:20">
      <c r="A423">
        <v>421</v>
      </c>
      <c r="B423" t="s">
        <v>892</v>
      </c>
      <c r="C423" t="s">
        <v>893</v>
      </c>
      <c r="D423">
        <v>15000</v>
      </c>
      <c r="E423">
        <v>301</v>
      </c>
      <c r="F423" t="s">
        <v>363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891</v>
      </c>
      <c r="O423" s="8">
        <f>Data!$E423/Data!$D423</f>
        <v>2.0066666666666667E-2</v>
      </c>
      <c r="P423" s="2">
        <f>IFERROR(Data!$E423/Data!$L423,0)</f>
        <v>50.166666666666664</v>
      </c>
      <c r="Q423" t="str">
        <f t="shared" si="24"/>
        <v>film &amp; video</v>
      </c>
      <c r="R423" t="str">
        <f t="shared" si="25"/>
        <v>animation</v>
      </c>
      <c r="S423" s="3">
        <f t="shared" si="26"/>
        <v>42237.241388888884</v>
      </c>
      <c r="T423" s="3">
        <f t="shared" si="27"/>
        <v>42177.241388888884</v>
      </c>
    </row>
    <row r="424" spans="1:20">
      <c r="A424">
        <v>422</v>
      </c>
      <c r="B424" t="s">
        <v>894</v>
      </c>
      <c r="C424" t="s">
        <v>895</v>
      </c>
      <c r="D424">
        <v>40000</v>
      </c>
      <c r="E424">
        <v>430</v>
      </c>
      <c r="F424" t="s">
        <v>363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891</v>
      </c>
      <c r="O424" s="8">
        <f>Data!$E424/Data!$D424</f>
        <v>1.0749999999999999E-2</v>
      </c>
      <c r="P424" s="2">
        <f>IFERROR(Data!$E424/Data!$L424,0)</f>
        <v>35.833333333333336</v>
      </c>
      <c r="Q424" t="str">
        <f t="shared" si="24"/>
        <v>film &amp; video</v>
      </c>
      <c r="R424" t="str">
        <f t="shared" si="25"/>
        <v>animation</v>
      </c>
      <c r="S424" s="3">
        <f t="shared" si="26"/>
        <v>41893.010381944441</v>
      </c>
      <c r="T424" s="3">
        <f t="shared" si="27"/>
        <v>41863.010381944441</v>
      </c>
    </row>
    <row r="425" spans="1:20">
      <c r="A425">
        <v>423</v>
      </c>
      <c r="B425" t="s">
        <v>896</v>
      </c>
      <c r="C425" t="s">
        <v>897</v>
      </c>
      <c r="D425">
        <v>20000</v>
      </c>
      <c r="E425">
        <v>153</v>
      </c>
      <c r="F425" t="s">
        <v>363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891</v>
      </c>
      <c r="O425" s="8">
        <f>Data!$E425/Data!$D425</f>
        <v>7.6499999999999997E-3</v>
      </c>
      <c r="P425" s="2">
        <f>IFERROR(Data!$E425/Data!$L425,0)</f>
        <v>11.76923076923077</v>
      </c>
      <c r="Q425" t="str">
        <f t="shared" si="24"/>
        <v>film &amp; video</v>
      </c>
      <c r="R425" t="str">
        <f t="shared" si="25"/>
        <v>animation</v>
      </c>
      <c r="S425" s="3">
        <f t="shared" si="26"/>
        <v>41430.67627314815</v>
      </c>
      <c r="T425" s="3">
        <f t="shared" si="27"/>
        <v>41400.67627314815</v>
      </c>
    </row>
    <row r="426" spans="1:20">
      <c r="A426">
        <v>424</v>
      </c>
      <c r="B426" t="s">
        <v>898</v>
      </c>
      <c r="C426" t="s">
        <v>899</v>
      </c>
      <c r="D426">
        <v>3000</v>
      </c>
      <c r="E426">
        <v>203.9</v>
      </c>
      <c r="F426" t="s">
        <v>363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891</v>
      </c>
      <c r="O426" s="8">
        <f>Data!$E426/Data!$D426</f>
        <v>6.7966666666666675E-2</v>
      </c>
      <c r="P426" s="2">
        <f>IFERROR(Data!$E426/Data!$L426,0)</f>
        <v>40.78</v>
      </c>
      <c r="Q426" t="str">
        <f t="shared" si="24"/>
        <v>film &amp; video</v>
      </c>
      <c r="R426" t="str">
        <f t="shared" si="25"/>
        <v>animation</v>
      </c>
      <c r="S426" s="3">
        <f t="shared" si="26"/>
        <v>40994.084479166668</v>
      </c>
      <c r="T426" s="3">
        <f t="shared" si="27"/>
        <v>40934.126145833332</v>
      </c>
    </row>
    <row r="427" spans="1:20">
      <c r="A427">
        <v>425</v>
      </c>
      <c r="B427" t="s">
        <v>900</v>
      </c>
      <c r="C427" t="s">
        <v>901</v>
      </c>
      <c r="D427">
        <v>50000</v>
      </c>
      <c r="E427">
        <v>6</v>
      </c>
      <c r="F427" t="s">
        <v>363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891</v>
      </c>
      <c r="O427" s="8">
        <f>Data!$E427/Data!$D427</f>
        <v>1.2E-4</v>
      </c>
      <c r="P427" s="2">
        <f>IFERROR(Data!$E427/Data!$L427,0)</f>
        <v>3</v>
      </c>
      <c r="Q427" t="str">
        <f t="shared" si="24"/>
        <v>film &amp; video</v>
      </c>
      <c r="R427" t="str">
        <f t="shared" si="25"/>
        <v>animation</v>
      </c>
      <c r="S427" s="3">
        <f t="shared" si="26"/>
        <v>42335.652824074074</v>
      </c>
      <c r="T427" s="3">
        <f t="shared" si="27"/>
        <v>42275.611157407402</v>
      </c>
    </row>
    <row r="428" spans="1:20">
      <c r="A428">
        <v>426</v>
      </c>
      <c r="B428" t="s">
        <v>902</v>
      </c>
      <c r="C428" t="s">
        <v>903</v>
      </c>
      <c r="D428">
        <v>10000</v>
      </c>
      <c r="E428">
        <v>133</v>
      </c>
      <c r="F428" t="s">
        <v>363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891</v>
      </c>
      <c r="O428" s="8">
        <f>Data!$E428/Data!$D428</f>
        <v>1.3299999999999999E-2</v>
      </c>
      <c r="P428" s="2">
        <f>IFERROR(Data!$E428/Data!$L428,0)</f>
        <v>16.625</v>
      </c>
      <c r="Q428" t="str">
        <f t="shared" si="24"/>
        <v>film &amp; video</v>
      </c>
      <c r="R428" t="str">
        <f t="shared" si="25"/>
        <v>animation</v>
      </c>
      <c r="S428" s="3">
        <f t="shared" si="26"/>
        <v>42430.461967592593</v>
      </c>
      <c r="T428" s="3">
        <f t="shared" si="27"/>
        <v>42400.461967592593</v>
      </c>
    </row>
    <row r="429" spans="1:20">
      <c r="A429">
        <v>427</v>
      </c>
      <c r="B429" t="s">
        <v>904</v>
      </c>
      <c r="C429" t="s">
        <v>905</v>
      </c>
      <c r="D429">
        <v>6500</v>
      </c>
      <c r="E429">
        <v>0</v>
      </c>
      <c r="F429" t="s">
        <v>363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891</v>
      </c>
      <c r="O429" s="8">
        <f>Data!$E429/Data!$D429</f>
        <v>0</v>
      </c>
      <c r="P429" s="2">
        <f>IFERROR(Data!$E429/Data!$L429,0)</f>
        <v>0</v>
      </c>
      <c r="Q429" t="str">
        <f t="shared" si="24"/>
        <v>film &amp; video</v>
      </c>
      <c r="R429" t="str">
        <f t="shared" si="25"/>
        <v>animation</v>
      </c>
      <c r="S429" s="3">
        <f t="shared" si="26"/>
        <v>42299.540972222225</v>
      </c>
      <c r="T429" s="3">
        <f t="shared" si="27"/>
        <v>42285.659027777772</v>
      </c>
    </row>
    <row r="430" spans="1:20">
      <c r="A430">
        <v>428</v>
      </c>
      <c r="B430" t="s">
        <v>906</v>
      </c>
      <c r="C430" t="s">
        <v>907</v>
      </c>
      <c r="D430">
        <v>12000</v>
      </c>
      <c r="E430">
        <v>676</v>
      </c>
      <c r="F430" t="s">
        <v>363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891</v>
      </c>
      <c r="O430" s="8">
        <f>Data!$E430/Data!$D430</f>
        <v>5.6333333333333332E-2</v>
      </c>
      <c r="P430" s="2">
        <f>IFERROR(Data!$E430/Data!$L430,0)</f>
        <v>52</v>
      </c>
      <c r="Q430" t="str">
        <f t="shared" si="24"/>
        <v>film &amp; video</v>
      </c>
      <c r="R430" t="str">
        <f t="shared" si="25"/>
        <v>animation</v>
      </c>
      <c r="S430" s="3">
        <f t="shared" si="26"/>
        <v>41806.666666666664</v>
      </c>
      <c r="T430" s="3">
        <f t="shared" si="27"/>
        <v>41778.516724537039</v>
      </c>
    </row>
    <row r="431" spans="1:20">
      <c r="A431">
        <v>429</v>
      </c>
      <c r="B431" t="s">
        <v>908</v>
      </c>
      <c r="C431" t="s">
        <v>909</v>
      </c>
      <c r="D431">
        <v>5000</v>
      </c>
      <c r="E431">
        <v>0</v>
      </c>
      <c r="F431" t="s">
        <v>363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891</v>
      </c>
      <c r="O431" s="8">
        <f>Data!$E431/Data!$D431</f>
        <v>0</v>
      </c>
      <c r="P431" s="2">
        <f>IFERROR(Data!$E431/Data!$L431,0)</f>
        <v>0</v>
      </c>
      <c r="Q431" t="str">
        <f t="shared" si="24"/>
        <v>film &amp; video</v>
      </c>
      <c r="R431" t="str">
        <f t="shared" si="25"/>
        <v>animation</v>
      </c>
      <c r="S431" s="3">
        <f t="shared" si="26"/>
        <v>40143.957638888889</v>
      </c>
      <c r="T431" s="3">
        <f t="shared" si="27"/>
        <v>40070.651412037041</v>
      </c>
    </row>
    <row r="432" spans="1:20">
      <c r="A432">
        <v>430</v>
      </c>
      <c r="B432" t="s">
        <v>910</v>
      </c>
      <c r="C432" t="s">
        <v>911</v>
      </c>
      <c r="D432">
        <v>1000</v>
      </c>
      <c r="E432">
        <v>24</v>
      </c>
      <c r="F432" t="s">
        <v>363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891</v>
      </c>
      <c r="O432" s="8">
        <f>Data!$E432/Data!$D432</f>
        <v>2.4E-2</v>
      </c>
      <c r="P432" s="2">
        <f>IFERROR(Data!$E432/Data!$L432,0)</f>
        <v>4.8</v>
      </c>
      <c r="Q432" t="str">
        <f t="shared" si="24"/>
        <v>film &amp; video</v>
      </c>
      <c r="R432" t="str">
        <f t="shared" si="25"/>
        <v>animation</v>
      </c>
      <c r="S432" s="3">
        <f t="shared" si="26"/>
        <v>41527.857256944444</v>
      </c>
      <c r="T432" s="3">
        <f t="shared" si="27"/>
        <v>41512.857256944444</v>
      </c>
    </row>
    <row r="433" spans="1:20">
      <c r="A433">
        <v>431</v>
      </c>
      <c r="B433" t="s">
        <v>912</v>
      </c>
      <c r="C433" t="s">
        <v>913</v>
      </c>
      <c r="D433">
        <v>3000</v>
      </c>
      <c r="E433">
        <v>415</v>
      </c>
      <c r="F433" t="s">
        <v>363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891</v>
      </c>
      <c r="O433" s="8">
        <f>Data!$E433/Data!$D433</f>
        <v>0.13833333333333334</v>
      </c>
      <c r="P433" s="2">
        <f>IFERROR(Data!$E433/Data!$L433,0)</f>
        <v>51.875</v>
      </c>
      <c r="Q433" t="str">
        <f t="shared" si="24"/>
        <v>film &amp; video</v>
      </c>
      <c r="R433" t="str">
        <f t="shared" si="25"/>
        <v>animation</v>
      </c>
      <c r="S433" s="3">
        <f t="shared" si="26"/>
        <v>42556.621331018512</v>
      </c>
      <c r="T433" s="3">
        <f t="shared" si="27"/>
        <v>42526.621331018512</v>
      </c>
    </row>
    <row r="434" spans="1:20">
      <c r="A434">
        <v>432</v>
      </c>
      <c r="B434" t="s">
        <v>914</v>
      </c>
      <c r="C434" t="s">
        <v>915</v>
      </c>
      <c r="D434">
        <v>6000</v>
      </c>
      <c r="E434">
        <v>570</v>
      </c>
      <c r="F434" t="s">
        <v>363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891</v>
      </c>
      <c r="O434" s="8">
        <f>Data!$E434/Data!$D434</f>
        <v>9.5000000000000001E-2</v>
      </c>
      <c r="P434" s="2">
        <f>IFERROR(Data!$E434/Data!$L434,0)</f>
        <v>71.25</v>
      </c>
      <c r="Q434" t="str">
        <f t="shared" si="24"/>
        <v>film &amp; video</v>
      </c>
      <c r="R434" t="str">
        <f t="shared" si="25"/>
        <v>animation</v>
      </c>
      <c r="S434" s="3">
        <f t="shared" si="26"/>
        <v>42298.476631944446</v>
      </c>
      <c r="T434" s="3">
        <f t="shared" si="27"/>
        <v>42238.476631944446</v>
      </c>
    </row>
    <row r="435" spans="1:20">
      <c r="A435">
        <v>433</v>
      </c>
      <c r="B435" t="s">
        <v>916</v>
      </c>
      <c r="C435" t="s">
        <v>917</v>
      </c>
      <c r="D435">
        <v>3000</v>
      </c>
      <c r="E435">
        <v>0</v>
      </c>
      <c r="F435" t="s">
        <v>363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891</v>
      </c>
      <c r="O435" s="8">
        <f>Data!$E435/Data!$D435</f>
        <v>0</v>
      </c>
      <c r="P435" s="2">
        <f>IFERROR(Data!$E435/Data!$L435,0)</f>
        <v>0</v>
      </c>
      <c r="Q435" t="str">
        <f t="shared" si="24"/>
        <v>film &amp; video</v>
      </c>
      <c r="R435" t="str">
        <f t="shared" si="25"/>
        <v>animation</v>
      </c>
      <c r="S435" s="3">
        <f t="shared" si="26"/>
        <v>42288.379884259266</v>
      </c>
      <c r="T435" s="3">
        <f t="shared" si="27"/>
        <v>42228.379884259266</v>
      </c>
    </row>
    <row r="436" spans="1:20">
      <c r="A436">
        <v>434</v>
      </c>
      <c r="B436" t="s">
        <v>918</v>
      </c>
      <c r="C436" t="s">
        <v>919</v>
      </c>
      <c r="D436">
        <v>2500</v>
      </c>
      <c r="E436">
        <v>125</v>
      </c>
      <c r="F436" t="s">
        <v>363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891</v>
      </c>
      <c r="O436" s="8">
        <f>Data!$E436/Data!$D436</f>
        <v>0.05</v>
      </c>
      <c r="P436" s="2">
        <f>IFERROR(Data!$E436/Data!$L436,0)</f>
        <v>62.5</v>
      </c>
      <c r="Q436" t="str">
        <f t="shared" si="24"/>
        <v>film &amp; video</v>
      </c>
      <c r="R436" t="str">
        <f t="shared" si="25"/>
        <v>animation</v>
      </c>
      <c r="S436" s="3">
        <f t="shared" si="26"/>
        <v>41609.626180555555</v>
      </c>
      <c r="T436" s="3">
        <f t="shared" si="27"/>
        <v>41576.584513888891</v>
      </c>
    </row>
    <row r="437" spans="1:20">
      <c r="A437">
        <v>435</v>
      </c>
      <c r="B437" t="s">
        <v>920</v>
      </c>
      <c r="C437" t="s">
        <v>921</v>
      </c>
      <c r="D437">
        <v>110000</v>
      </c>
      <c r="E437">
        <v>3</v>
      </c>
      <c r="F437" t="s">
        <v>363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891</v>
      </c>
      <c r="O437" s="8">
        <f>Data!$E437/Data!$D437</f>
        <v>2.7272727272727273E-5</v>
      </c>
      <c r="P437" s="2">
        <f>IFERROR(Data!$E437/Data!$L437,0)</f>
        <v>1</v>
      </c>
      <c r="Q437" t="str">
        <f t="shared" si="24"/>
        <v>film &amp; video</v>
      </c>
      <c r="R437" t="str">
        <f t="shared" si="25"/>
        <v>animation</v>
      </c>
      <c r="S437" s="3">
        <f t="shared" si="26"/>
        <v>41530.497453703705</v>
      </c>
      <c r="T437" s="3">
        <f t="shared" si="27"/>
        <v>41500.497453703705</v>
      </c>
    </row>
    <row r="438" spans="1:20">
      <c r="A438">
        <v>436</v>
      </c>
      <c r="B438" t="s">
        <v>922</v>
      </c>
      <c r="C438" t="s">
        <v>923</v>
      </c>
      <c r="D438">
        <v>1000</v>
      </c>
      <c r="E438">
        <v>0</v>
      </c>
      <c r="F438" t="s">
        <v>363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891</v>
      </c>
      <c r="O438" s="8">
        <f>Data!$E438/Data!$D438</f>
        <v>0</v>
      </c>
      <c r="P438" s="2">
        <f>IFERROR(Data!$E438/Data!$L438,0)</f>
        <v>0</v>
      </c>
      <c r="Q438" t="str">
        <f t="shared" si="24"/>
        <v>film &amp; video</v>
      </c>
      <c r="R438" t="str">
        <f t="shared" si="25"/>
        <v>animation</v>
      </c>
      <c r="S438" s="3">
        <f t="shared" si="26"/>
        <v>41486.11241898148</v>
      </c>
      <c r="T438" s="3">
        <f t="shared" si="27"/>
        <v>41456.11241898148</v>
      </c>
    </row>
    <row r="439" spans="1:20">
      <c r="A439">
        <v>437</v>
      </c>
      <c r="B439" t="s">
        <v>924</v>
      </c>
      <c r="C439" t="s">
        <v>925</v>
      </c>
      <c r="D439">
        <v>7000</v>
      </c>
      <c r="E439">
        <v>0</v>
      </c>
      <c r="F439" t="s">
        <v>363</v>
      </c>
      <c r="G439" t="s">
        <v>165</v>
      </c>
      <c r="H439" t="s">
        <v>166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891</v>
      </c>
      <c r="O439" s="8">
        <f>Data!$E439/Data!$D439</f>
        <v>0</v>
      </c>
      <c r="P439" s="2">
        <f>IFERROR(Data!$E439/Data!$L439,0)</f>
        <v>0</v>
      </c>
      <c r="Q439" t="str">
        <f t="shared" si="24"/>
        <v>film &amp; video</v>
      </c>
      <c r="R439" t="str">
        <f t="shared" si="25"/>
        <v>animation</v>
      </c>
      <c r="S439" s="3">
        <f t="shared" si="26"/>
        <v>42651.06858796296</v>
      </c>
      <c r="T439" s="3">
        <f t="shared" si="27"/>
        <v>42591.06858796296</v>
      </c>
    </row>
    <row r="440" spans="1:20">
      <c r="A440">
        <v>438</v>
      </c>
      <c r="B440" t="s">
        <v>926</v>
      </c>
      <c r="C440" t="s">
        <v>927</v>
      </c>
      <c r="D440">
        <v>20000</v>
      </c>
      <c r="E440">
        <v>1876</v>
      </c>
      <c r="F440" t="s">
        <v>363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891</v>
      </c>
      <c r="O440" s="8">
        <f>Data!$E440/Data!$D440</f>
        <v>9.3799999999999994E-2</v>
      </c>
      <c r="P440" s="2">
        <f>IFERROR(Data!$E440/Data!$L440,0)</f>
        <v>170.54545454545453</v>
      </c>
      <c r="Q440" t="str">
        <f t="shared" si="24"/>
        <v>film &amp; video</v>
      </c>
      <c r="R440" t="str">
        <f t="shared" si="25"/>
        <v>animation</v>
      </c>
      <c r="S440" s="3">
        <f t="shared" si="26"/>
        <v>42326.052754629629</v>
      </c>
      <c r="T440" s="3">
        <f t="shared" si="27"/>
        <v>42296.011087962965</v>
      </c>
    </row>
    <row r="441" spans="1:20">
      <c r="A441">
        <v>439</v>
      </c>
      <c r="B441" t="s">
        <v>928</v>
      </c>
      <c r="C441" t="s">
        <v>929</v>
      </c>
      <c r="D441">
        <v>450</v>
      </c>
      <c r="E441">
        <v>0</v>
      </c>
      <c r="F441" t="s">
        <v>363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891</v>
      </c>
      <c r="O441" s="8">
        <f>Data!$E441/Data!$D441</f>
        <v>0</v>
      </c>
      <c r="P441" s="2">
        <f>IFERROR(Data!$E441/Data!$L441,0)</f>
        <v>0</v>
      </c>
      <c r="Q441" t="str">
        <f t="shared" si="24"/>
        <v>film &amp; video</v>
      </c>
      <c r="R441" t="str">
        <f t="shared" si="25"/>
        <v>animation</v>
      </c>
      <c r="S441" s="3">
        <f t="shared" si="26"/>
        <v>41929.511782407404</v>
      </c>
      <c r="T441" s="3">
        <f t="shared" si="27"/>
        <v>41919.511782407404</v>
      </c>
    </row>
    <row r="442" spans="1:20">
      <c r="A442">
        <v>440</v>
      </c>
      <c r="B442" t="s">
        <v>930</v>
      </c>
      <c r="C442" t="s">
        <v>931</v>
      </c>
      <c r="D442">
        <v>5000</v>
      </c>
      <c r="E442">
        <v>5</v>
      </c>
      <c r="F442" t="s">
        <v>363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891</v>
      </c>
      <c r="O442" s="8">
        <f>Data!$E442/Data!$D442</f>
        <v>1E-3</v>
      </c>
      <c r="P442" s="2">
        <f>IFERROR(Data!$E442/Data!$L442,0)</f>
        <v>5</v>
      </c>
      <c r="Q442" t="str">
        <f t="shared" si="24"/>
        <v>film &amp; video</v>
      </c>
      <c r="R442" t="str">
        <f t="shared" si="25"/>
        <v>animation</v>
      </c>
      <c r="S442" s="3">
        <f t="shared" si="26"/>
        <v>42453.693900462968</v>
      </c>
      <c r="T442" s="3">
        <f t="shared" si="27"/>
        <v>42423.735567129625</v>
      </c>
    </row>
    <row r="443" spans="1:20">
      <c r="A443">
        <v>441</v>
      </c>
      <c r="B443" t="s">
        <v>932</v>
      </c>
      <c r="C443" t="s">
        <v>933</v>
      </c>
      <c r="D443">
        <v>400</v>
      </c>
      <c r="E443">
        <v>0</v>
      </c>
      <c r="F443" t="s">
        <v>363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891</v>
      </c>
      <c r="O443" s="8">
        <f>Data!$E443/Data!$D443</f>
        <v>0</v>
      </c>
      <c r="P443" s="2">
        <f>IFERROR(Data!$E443/Data!$L443,0)</f>
        <v>0</v>
      </c>
      <c r="Q443" t="str">
        <f t="shared" si="24"/>
        <v>film &amp; video</v>
      </c>
      <c r="R443" t="str">
        <f t="shared" si="25"/>
        <v>animation</v>
      </c>
      <c r="S443" s="3">
        <f t="shared" si="26"/>
        <v>41580.543935185182</v>
      </c>
      <c r="T443" s="3">
        <f t="shared" si="27"/>
        <v>41550.543935185182</v>
      </c>
    </row>
    <row r="444" spans="1:20">
      <c r="A444">
        <v>442</v>
      </c>
      <c r="B444" t="s">
        <v>934</v>
      </c>
      <c r="C444" t="s">
        <v>935</v>
      </c>
      <c r="D444">
        <v>17000</v>
      </c>
      <c r="E444">
        <v>6691</v>
      </c>
      <c r="F444" t="s">
        <v>363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891</v>
      </c>
      <c r="O444" s="8">
        <f>Data!$E444/Data!$D444</f>
        <v>0.39358823529411763</v>
      </c>
      <c r="P444" s="2">
        <f>IFERROR(Data!$E444/Data!$L444,0)</f>
        <v>393.58823529411762</v>
      </c>
      <c r="Q444" t="str">
        <f t="shared" si="24"/>
        <v>film &amp; video</v>
      </c>
      <c r="R444" t="str">
        <f t="shared" si="25"/>
        <v>animation</v>
      </c>
      <c r="S444" s="3">
        <f t="shared" si="26"/>
        <v>42054.638692129629</v>
      </c>
      <c r="T444" s="3">
        <f t="shared" si="27"/>
        <v>42024.638692129629</v>
      </c>
    </row>
    <row r="445" spans="1:20">
      <c r="A445">
        <v>443</v>
      </c>
      <c r="B445" t="s">
        <v>936</v>
      </c>
      <c r="C445" t="s">
        <v>937</v>
      </c>
      <c r="D445">
        <v>10000</v>
      </c>
      <c r="E445">
        <v>10</v>
      </c>
      <c r="F445" t="s">
        <v>363</v>
      </c>
      <c r="G445" t="s">
        <v>165</v>
      </c>
      <c r="H445" t="s">
        <v>166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891</v>
      </c>
      <c r="O445" s="8">
        <f>Data!$E445/Data!$D445</f>
        <v>1E-3</v>
      </c>
      <c r="P445" s="2">
        <f>IFERROR(Data!$E445/Data!$L445,0)</f>
        <v>5</v>
      </c>
      <c r="Q445" t="str">
        <f t="shared" si="24"/>
        <v>film &amp; video</v>
      </c>
      <c r="R445" t="str">
        <f t="shared" si="25"/>
        <v>animation</v>
      </c>
      <c r="S445" s="3">
        <f t="shared" si="26"/>
        <v>41679.765057870369</v>
      </c>
      <c r="T445" s="3">
        <f t="shared" si="27"/>
        <v>41649.765057870369</v>
      </c>
    </row>
    <row r="446" spans="1:20">
      <c r="A446">
        <v>444</v>
      </c>
      <c r="B446" t="s">
        <v>938</v>
      </c>
      <c r="C446" t="s">
        <v>939</v>
      </c>
      <c r="D446">
        <v>1000</v>
      </c>
      <c r="E446">
        <v>50</v>
      </c>
      <c r="F446" t="s">
        <v>363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891</v>
      </c>
      <c r="O446" s="8">
        <f>Data!$E446/Data!$D446</f>
        <v>0.05</v>
      </c>
      <c r="P446" s="2">
        <f>IFERROR(Data!$E446/Data!$L446,0)</f>
        <v>50</v>
      </c>
      <c r="Q446" t="str">
        <f t="shared" si="24"/>
        <v>film &amp; video</v>
      </c>
      <c r="R446" t="str">
        <f t="shared" si="25"/>
        <v>animation</v>
      </c>
      <c r="S446" s="3">
        <f t="shared" si="26"/>
        <v>40954.656956018516</v>
      </c>
      <c r="T446" s="3">
        <f t="shared" si="27"/>
        <v>40894.656956018516</v>
      </c>
    </row>
    <row r="447" spans="1:20">
      <c r="A447">
        <v>445</v>
      </c>
      <c r="B447" t="s">
        <v>940</v>
      </c>
      <c r="C447" t="s">
        <v>941</v>
      </c>
      <c r="D447">
        <v>60000</v>
      </c>
      <c r="E447">
        <v>2</v>
      </c>
      <c r="F447" t="s">
        <v>363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891</v>
      </c>
      <c r="O447" s="8">
        <f>Data!$E447/Data!$D447</f>
        <v>3.3333333333333335E-5</v>
      </c>
      <c r="P447" s="2">
        <f>IFERROR(Data!$E447/Data!$L447,0)</f>
        <v>1</v>
      </c>
      <c r="Q447" t="str">
        <f t="shared" si="24"/>
        <v>film &amp; video</v>
      </c>
      <c r="R447" t="str">
        <f t="shared" si="25"/>
        <v>animation</v>
      </c>
      <c r="S447" s="3">
        <f t="shared" si="26"/>
        <v>42145.085358796292</v>
      </c>
      <c r="T447" s="3">
        <f t="shared" si="27"/>
        <v>42130.085358796292</v>
      </c>
    </row>
    <row r="448" spans="1:20">
      <c r="A448">
        <v>446</v>
      </c>
      <c r="B448" t="s">
        <v>942</v>
      </c>
      <c r="C448" t="s">
        <v>943</v>
      </c>
      <c r="D448">
        <v>10500</v>
      </c>
      <c r="E448">
        <v>766</v>
      </c>
      <c r="F448" t="s">
        <v>363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891</v>
      </c>
      <c r="O448" s="8">
        <f>Data!$E448/Data!$D448</f>
        <v>7.2952380952380949E-2</v>
      </c>
      <c r="P448" s="2">
        <f>IFERROR(Data!$E448/Data!$L448,0)</f>
        <v>47.875</v>
      </c>
      <c r="Q448" t="str">
        <f t="shared" si="24"/>
        <v>film &amp; video</v>
      </c>
      <c r="R448" t="str">
        <f t="shared" si="25"/>
        <v>animation</v>
      </c>
      <c r="S448" s="3">
        <f t="shared" si="26"/>
        <v>42066.833564814813</v>
      </c>
      <c r="T448" s="3">
        <f t="shared" si="27"/>
        <v>42036.833564814813</v>
      </c>
    </row>
    <row r="449" spans="1:20">
      <c r="A449">
        <v>447</v>
      </c>
      <c r="B449" t="s">
        <v>944</v>
      </c>
      <c r="C449" t="s">
        <v>945</v>
      </c>
      <c r="D449">
        <v>30000</v>
      </c>
      <c r="E449">
        <v>5</v>
      </c>
      <c r="F449" t="s">
        <v>363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891</v>
      </c>
      <c r="O449" s="8">
        <f>Data!$E449/Data!$D449</f>
        <v>1.6666666666666666E-4</v>
      </c>
      <c r="P449" s="2">
        <f>IFERROR(Data!$E449/Data!$L449,0)</f>
        <v>5</v>
      </c>
      <c r="Q449" t="str">
        <f t="shared" si="24"/>
        <v>film &amp; video</v>
      </c>
      <c r="R449" t="str">
        <f t="shared" si="25"/>
        <v>animation</v>
      </c>
      <c r="S449" s="3">
        <f t="shared" si="26"/>
        <v>41356.263460648144</v>
      </c>
      <c r="T449" s="3">
        <f t="shared" si="27"/>
        <v>41331.305127314816</v>
      </c>
    </row>
    <row r="450" spans="1:20">
      <c r="A450">
        <v>448</v>
      </c>
      <c r="B450" t="s">
        <v>946</v>
      </c>
      <c r="C450" t="s">
        <v>947</v>
      </c>
      <c r="D450">
        <v>2500</v>
      </c>
      <c r="E450">
        <v>82.01</v>
      </c>
      <c r="F450" t="s">
        <v>363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891</v>
      </c>
      <c r="O450" s="8">
        <f>Data!$E450/Data!$D450</f>
        <v>3.2804E-2</v>
      </c>
      <c r="P450" s="2">
        <f>IFERROR(Data!$E450/Data!$L450,0)</f>
        <v>20.502500000000001</v>
      </c>
      <c r="Q450" t="str">
        <f t="shared" si="24"/>
        <v>film &amp; video</v>
      </c>
      <c r="R450" t="str">
        <f t="shared" si="25"/>
        <v>animation</v>
      </c>
      <c r="S450" s="3">
        <f t="shared" si="26"/>
        <v>41773.508043981477</v>
      </c>
      <c r="T450" s="3">
        <f t="shared" si="27"/>
        <v>41753.508043981477</v>
      </c>
    </row>
    <row r="451" spans="1:20">
      <c r="A451">
        <v>449</v>
      </c>
      <c r="B451" t="s">
        <v>948</v>
      </c>
      <c r="C451" t="s">
        <v>949</v>
      </c>
      <c r="D451">
        <v>2000</v>
      </c>
      <c r="E451">
        <v>45</v>
      </c>
      <c r="F451" t="s">
        <v>363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891</v>
      </c>
      <c r="O451" s="8">
        <f>Data!$E451/Data!$D451</f>
        <v>2.2499999999999999E-2</v>
      </c>
      <c r="P451" s="2">
        <f>IFERROR(Data!$E451/Data!$L451,0)</f>
        <v>9</v>
      </c>
      <c r="Q451" t="str">
        <f t="shared" ref="Q451:Q514" si="28">LEFT(N451,SEARCH("/",N451,1)-1)</f>
        <v>film &amp; video</v>
      </c>
      <c r="R451" t="str">
        <f t="shared" ref="R451:R514" si="29">RIGHT(N451,LEN(N451)-SEARCH("/",N451,1))</f>
        <v>animation</v>
      </c>
      <c r="S451" s="3">
        <f t="shared" ref="S451:S514" si="30">(((I451/60)/60)/24)+DATE(1970,1,1)+(-6/24)</f>
        <v>41564.318113425928</v>
      </c>
      <c r="T451" s="3">
        <f t="shared" ref="T451:T514" si="31">(((J451/60)/60)/24)+DATE(1970,1,1)+(-6/24)</f>
        <v>41534.318113425928</v>
      </c>
    </row>
    <row r="452" spans="1:20">
      <c r="A452">
        <v>450</v>
      </c>
      <c r="B452" t="s">
        <v>950</v>
      </c>
      <c r="C452" t="s">
        <v>951</v>
      </c>
      <c r="D452">
        <v>50000</v>
      </c>
      <c r="E452">
        <v>396</v>
      </c>
      <c r="F452" t="s">
        <v>363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891</v>
      </c>
      <c r="O452" s="8">
        <f>Data!$E452/Data!$D452</f>
        <v>7.92E-3</v>
      </c>
      <c r="P452" s="2">
        <f>IFERROR(Data!$E452/Data!$L452,0)</f>
        <v>56.571428571428569</v>
      </c>
      <c r="Q452" t="str">
        <f t="shared" si="28"/>
        <v>film &amp; video</v>
      </c>
      <c r="R452" t="str">
        <f t="shared" si="29"/>
        <v>animation</v>
      </c>
      <c r="S452" s="3">
        <f t="shared" si="30"/>
        <v>41684.696759259255</v>
      </c>
      <c r="T452" s="3">
        <f t="shared" si="31"/>
        <v>41654.696759259255</v>
      </c>
    </row>
    <row r="453" spans="1:20">
      <c r="A453">
        <v>451</v>
      </c>
      <c r="B453" t="s">
        <v>952</v>
      </c>
      <c r="C453" t="s">
        <v>953</v>
      </c>
      <c r="D453">
        <v>20000</v>
      </c>
      <c r="E453">
        <v>0</v>
      </c>
      <c r="F453" t="s">
        <v>363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891</v>
      </c>
      <c r="O453" s="8">
        <f>Data!$E453/Data!$D453</f>
        <v>0</v>
      </c>
      <c r="P453" s="2">
        <f>IFERROR(Data!$E453/Data!$L453,0)</f>
        <v>0</v>
      </c>
      <c r="Q453" t="str">
        <f t="shared" si="28"/>
        <v>film &amp; video</v>
      </c>
      <c r="R453" t="str">
        <f t="shared" si="29"/>
        <v>animation</v>
      </c>
      <c r="S453" s="3">
        <f t="shared" si="30"/>
        <v>41664.465173611112</v>
      </c>
      <c r="T453" s="3">
        <f t="shared" si="31"/>
        <v>41634.465173611112</v>
      </c>
    </row>
    <row r="454" spans="1:20">
      <c r="A454">
        <v>452</v>
      </c>
      <c r="B454" t="s">
        <v>954</v>
      </c>
      <c r="C454" t="s">
        <v>955</v>
      </c>
      <c r="D454">
        <v>750</v>
      </c>
      <c r="E454">
        <v>480</v>
      </c>
      <c r="F454" t="s">
        <v>363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891</v>
      </c>
      <c r="O454" s="8">
        <f>Data!$E454/Data!$D454</f>
        <v>0.64</v>
      </c>
      <c r="P454" s="2">
        <f>IFERROR(Data!$E454/Data!$L454,0)</f>
        <v>40</v>
      </c>
      <c r="Q454" t="str">
        <f t="shared" si="28"/>
        <v>film &amp; video</v>
      </c>
      <c r="R454" t="str">
        <f t="shared" si="29"/>
        <v>animation</v>
      </c>
      <c r="S454" s="3">
        <f t="shared" si="30"/>
        <v>42137.453877314809</v>
      </c>
      <c r="T454" s="3">
        <f t="shared" si="31"/>
        <v>42107.453877314809</v>
      </c>
    </row>
    <row r="455" spans="1:20">
      <c r="A455">
        <v>453</v>
      </c>
      <c r="B455" t="s">
        <v>956</v>
      </c>
      <c r="C455" t="s">
        <v>957</v>
      </c>
      <c r="D455">
        <v>94875</v>
      </c>
      <c r="E455">
        <v>26</v>
      </c>
      <c r="F455" t="s">
        <v>363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891</v>
      </c>
      <c r="O455" s="8">
        <f>Data!$E455/Data!$D455</f>
        <v>2.740447957839262E-4</v>
      </c>
      <c r="P455" s="2">
        <f>IFERROR(Data!$E455/Data!$L455,0)</f>
        <v>13</v>
      </c>
      <c r="Q455" t="str">
        <f t="shared" si="28"/>
        <v>film &amp; video</v>
      </c>
      <c r="R455" t="str">
        <f t="shared" si="29"/>
        <v>animation</v>
      </c>
      <c r="S455" s="3">
        <f t="shared" si="30"/>
        <v>42054.574988425928</v>
      </c>
      <c r="T455" s="3">
        <f t="shared" si="31"/>
        <v>42038.574988425928</v>
      </c>
    </row>
    <row r="456" spans="1:20">
      <c r="A456">
        <v>454</v>
      </c>
      <c r="B456" t="s">
        <v>958</v>
      </c>
      <c r="C456" t="s">
        <v>959</v>
      </c>
      <c r="D456">
        <v>10000</v>
      </c>
      <c r="E456">
        <v>82</v>
      </c>
      <c r="F456" t="s">
        <v>363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891</v>
      </c>
      <c r="O456" s="8">
        <f>Data!$E456/Data!$D456</f>
        <v>8.2000000000000007E-3</v>
      </c>
      <c r="P456" s="2">
        <f>IFERROR(Data!$E456/Data!$L456,0)</f>
        <v>16.399999999999999</v>
      </c>
      <c r="Q456" t="str">
        <f t="shared" si="28"/>
        <v>film &amp; video</v>
      </c>
      <c r="R456" t="str">
        <f t="shared" si="29"/>
        <v>animation</v>
      </c>
      <c r="S456" s="3">
        <f t="shared" si="30"/>
        <v>41969.301388888889</v>
      </c>
      <c r="T456" s="3">
        <f t="shared" si="31"/>
        <v>41938.467256944445</v>
      </c>
    </row>
    <row r="457" spans="1:20">
      <c r="A457">
        <v>455</v>
      </c>
      <c r="B457" t="s">
        <v>960</v>
      </c>
      <c r="C457" t="s">
        <v>961</v>
      </c>
      <c r="D457">
        <v>65000</v>
      </c>
      <c r="E457">
        <v>45</v>
      </c>
      <c r="F457" t="s">
        <v>363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891</v>
      </c>
      <c r="O457" s="8">
        <f>Data!$E457/Data!$D457</f>
        <v>6.9230769230769226E-4</v>
      </c>
      <c r="P457" s="2">
        <f>IFERROR(Data!$E457/Data!$L457,0)</f>
        <v>22.5</v>
      </c>
      <c r="Q457" t="str">
        <f t="shared" si="28"/>
        <v>film &amp; video</v>
      </c>
      <c r="R457" t="str">
        <f t="shared" si="29"/>
        <v>animation</v>
      </c>
      <c r="S457" s="3">
        <f t="shared" si="30"/>
        <v>41015.771527777775</v>
      </c>
      <c r="T457" s="3">
        <f t="shared" si="31"/>
        <v>40970.752569444441</v>
      </c>
    </row>
    <row r="458" spans="1:20">
      <c r="A458">
        <v>456</v>
      </c>
      <c r="B458" t="s">
        <v>962</v>
      </c>
      <c r="C458" t="s">
        <v>963</v>
      </c>
      <c r="D458">
        <v>8888</v>
      </c>
      <c r="E458">
        <v>61</v>
      </c>
      <c r="F458" t="s">
        <v>363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891</v>
      </c>
      <c r="O458" s="8">
        <f>Data!$E458/Data!$D458</f>
        <v>6.8631863186318634E-3</v>
      </c>
      <c r="P458" s="2">
        <f>IFERROR(Data!$E458/Data!$L458,0)</f>
        <v>20.333333333333332</v>
      </c>
      <c r="Q458" t="str">
        <f t="shared" si="28"/>
        <v>film &amp; video</v>
      </c>
      <c r="R458" t="str">
        <f t="shared" si="29"/>
        <v>animation</v>
      </c>
      <c r="S458" s="3">
        <f t="shared" si="30"/>
        <v>41568.915972222225</v>
      </c>
      <c r="T458" s="3">
        <f t="shared" si="31"/>
        <v>41547.444456018515</v>
      </c>
    </row>
    <row r="459" spans="1:20">
      <c r="A459">
        <v>457</v>
      </c>
      <c r="B459" t="s">
        <v>964</v>
      </c>
      <c r="C459" t="s">
        <v>965</v>
      </c>
      <c r="D459">
        <v>20000</v>
      </c>
      <c r="E459">
        <v>0</v>
      </c>
      <c r="F459" t="s">
        <v>363</v>
      </c>
      <c r="G459" t="s">
        <v>165</v>
      </c>
      <c r="H459" t="s">
        <v>166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891</v>
      </c>
      <c r="O459" s="8">
        <f>Data!$E459/Data!$D459</f>
        <v>0</v>
      </c>
      <c r="P459" s="2">
        <f>IFERROR(Data!$E459/Data!$L459,0)</f>
        <v>0</v>
      </c>
      <c r="Q459" t="str">
        <f t="shared" si="28"/>
        <v>film &amp; video</v>
      </c>
      <c r="R459" t="str">
        <f t="shared" si="29"/>
        <v>animation</v>
      </c>
      <c r="S459" s="3">
        <f t="shared" si="30"/>
        <v>41867.517500000002</v>
      </c>
      <c r="T459" s="3">
        <f t="shared" si="31"/>
        <v>41837.517500000002</v>
      </c>
    </row>
    <row r="460" spans="1:20">
      <c r="A460">
        <v>458</v>
      </c>
      <c r="B460" t="s">
        <v>966</v>
      </c>
      <c r="C460" t="s">
        <v>967</v>
      </c>
      <c r="D460">
        <v>10000</v>
      </c>
      <c r="E460">
        <v>821</v>
      </c>
      <c r="F460" t="s">
        <v>363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891</v>
      </c>
      <c r="O460" s="8">
        <f>Data!$E460/Data!$D460</f>
        <v>8.2100000000000006E-2</v>
      </c>
      <c r="P460" s="2">
        <f>IFERROR(Data!$E460/Data!$L460,0)</f>
        <v>16.755102040816325</v>
      </c>
      <c r="Q460" t="str">
        <f t="shared" si="28"/>
        <v>film &amp; video</v>
      </c>
      <c r="R460" t="str">
        <f t="shared" si="29"/>
        <v>animation</v>
      </c>
      <c r="S460" s="3">
        <f t="shared" si="30"/>
        <v>41408.44976851852</v>
      </c>
      <c r="T460" s="3">
        <f t="shared" si="31"/>
        <v>41378.44976851852</v>
      </c>
    </row>
    <row r="461" spans="1:20">
      <c r="A461">
        <v>459</v>
      </c>
      <c r="B461" t="s">
        <v>968</v>
      </c>
      <c r="C461" t="s">
        <v>969</v>
      </c>
      <c r="D461">
        <v>39000</v>
      </c>
      <c r="E461">
        <v>25</v>
      </c>
      <c r="F461" t="s">
        <v>363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891</v>
      </c>
      <c r="O461" s="8">
        <f>Data!$E461/Data!$D461</f>
        <v>6.4102564102564103E-4</v>
      </c>
      <c r="P461" s="2">
        <f>IFERROR(Data!$E461/Data!$L461,0)</f>
        <v>25</v>
      </c>
      <c r="Q461" t="str">
        <f t="shared" si="28"/>
        <v>film &amp; video</v>
      </c>
      <c r="R461" t="str">
        <f t="shared" si="29"/>
        <v>animation</v>
      </c>
      <c r="S461" s="3">
        <f t="shared" si="30"/>
        <v>40860.432025462964</v>
      </c>
      <c r="T461" s="3">
        <f t="shared" si="31"/>
        <v>40800.3903587963</v>
      </c>
    </row>
    <row r="462" spans="1:20">
      <c r="A462">
        <v>460</v>
      </c>
      <c r="B462" t="s">
        <v>970</v>
      </c>
      <c r="C462" t="s">
        <v>971</v>
      </c>
      <c r="D462">
        <v>8500</v>
      </c>
      <c r="E462">
        <v>25</v>
      </c>
      <c r="F462" t="s">
        <v>363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891</v>
      </c>
      <c r="O462" s="8">
        <f>Data!$E462/Data!$D462</f>
        <v>2.9411764705882353E-3</v>
      </c>
      <c r="P462" s="2">
        <f>IFERROR(Data!$E462/Data!$L462,0)</f>
        <v>12.5</v>
      </c>
      <c r="Q462" t="str">
        <f t="shared" si="28"/>
        <v>film &amp; video</v>
      </c>
      <c r="R462" t="str">
        <f t="shared" si="29"/>
        <v>animation</v>
      </c>
      <c r="S462" s="3">
        <f t="shared" si="30"/>
        <v>41790.916666666664</v>
      </c>
      <c r="T462" s="3">
        <f t="shared" si="31"/>
        <v>41759.292534722219</v>
      </c>
    </row>
    <row r="463" spans="1:20">
      <c r="A463">
        <v>461</v>
      </c>
      <c r="B463" t="s">
        <v>972</v>
      </c>
      <c r="C463" t="s">
        <v>973</v>
      </c>
      <c r="D463">
        <v>550</v>
      </c>
      <c r="E463">
        <v>0</v>
      </c>
      <c r="F463" t="s">
        <v>363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891</v>
      </c>
      <c r="O463" s="8">
        <f>Data!$E463/Data!$D463</f>
        <v>0</v>
      </c>
      <c r="P463" s="2">
        <f>IFERROR(Data!$E463/Data!$L463,0)</f>
        <v>0</v>
      </c>
      <c r="Q463" t="str">
        <f t="shared" si="28"/>
        <v>film &amp; video</v>
      </c>
      <c r="R463" t="str">
        <f t="shared" si="29"/>
        <v>animation</v>
      </c>
      <c r="S463" s="3">
        <f t="shared" si="30"/>
        <v>41427.59684027778</v>
      </c>
      <c r="T463" s="3">
        <f t="shared" si="31"/>
        <v>41407.59684027778</v>
      </c>
    </row>
    <row r="464" spans="1:20">
      <c r="A464">
        <v>462</v>
      </c>
      <c r="B464" t="s">
        <v>974</v>
      </c>
      <c r="C464" t="s">
        <v>975</v>
      </c>
      <c r="D464">
        <v>100000</v>
      </c>
      <c r="E464">
        <v>0</v>
      </c>
      <c r="F464" t="s">
        <v>363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891</v>
      </c>
      <c r="O464" s="8">
        <f>Data!$E464/Data!$D464</f>
        <v>0</v>
      </c>
      <c r="P464" s="2">
        <f>IFERROR(Data!$E464/Data!$L464,0)</f>
        <v>0</v>
      </c>
      <c r="Q464" t="str">
        <f t="shared" si="28"/>
        <v>film &amp; video</v>
      </c>
      <c r="R464" t="str">
        <f t="shared" si="29"/>
        <v>animation</v>
      </c>
      <c r="S464" s="3">
        <f t="shared" si="30"/>
        <v>40764.876631944448</v>
      </c>
      <c r="T464" s="3">
        <f t="shared" si="31"/>
        <v>40704.876631944448</v>
      </c>
    </row>
    <row r="465" spans="1:20">
      <c r="A465">
        <v>463</v>
      </c>
      <c r="B465" t="s">
        <v>976</v>
      </c>
      <c r="C465" t="s">
        <v>977</v>
      </c>
      <c r="D465">
        <v>55000</v>
      </c>
      <c r="E465">
        <v>1250</v>
      </c>
      <c r="F465" t="s">
        <v>363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891</v>
      </c>
      <c r="O465" s="8">
        <f>Data!$E465/Data!$D465</f>
        <v>2.2727272727272728E-2</v>
      </c>
      <c r="P465" s="2">
        <f>IFERROR(Data!$E465/Data!$L465,0)</f>
        <v>113.63636363636364</v>
      </c>
      <c r="Q465" t="str">
        <f t="shared" si="28"/>
        <v>film &amp; video</v>
      </c>
      <c r="R465" t="str">
        <f t="shared" si="29"/>
        <v>animation</v>
      </c>
      <c r="S465" s="3">
        <f t="shared" si="30"/>
        <v>40810.460104166668</v>
      </c>
      <c r="T465" s="3">
        <f t="shared" si="31"/>
        <v>40750.460104166668</v>
      </c>
    </row>
    <row r="466" spans="1:20">
      <c r="A466">
        <v>464</v>
      </c>
      <c r="B466" t="s">
        <v>978</v>
      </c>
      <c r="C466" t="s">
        <v>979</v>
      </c>
      <c r="D466">
        <v>1010</v>
      </c>
      <c r="E466">
        <v>1</v>
      </c>
      <c r="F466" t="s">
        <v>363</v>
      </c>
      <c r="G466" t="s">
        <v>508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891</v>
      </c>
      <c r="O466" s="8">
        <f>Data!$E466/Data!$D466</f>
        <v>9.9009900990099011E-4</v>
      </c>
      <c r="P466" s="2">
        <f>IFERROR(Data!$E466/Data!$L466,0)</f>
        <v>1</v>
      </c>
      <c r="Q466" t="str">
        <f t="shared" si="28"/>
        <v>film &amp; video</v>
      </c>
      <c r="R466" t="str">
        <f t="shared" si="29"/>
        <v>animation</v>
      </c>
      <c r="S466" s="3">
        <f t="shared" si="30"/>
        <v>42508.598784722228</v>
      </c>
      <c r="T466" s="3">
        <f t="shared" si="31"/>
        <v>42488.598784722228</v>
      </c>
    </row>
    <row r="467" spans="1:20">
      <c r="A467">
        <v>465</v>
      </c>
      <c r="B467" t="s">
        <v>980</v>
      </c>
      <c r="C467" t="s">
        <v>981</v>
      </c>
      <c r="D467">
        <v>512</v>
      </c>
      <c r="E467">
        <v>138</v>
      </c>
      <c r="F467" t="s">
        <v>363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891</v>
      </c>
      <c r="O467" s="8">
        <f>Data!$E467/Data!$D467</f>
        <v>0.26953125</v>
      </c>
      <c r="P467" s="2">
        <f>IFERROR(Data!$E467/Data!$L467,0)</f>
        <v>17.25</v>
      </c>
      <c r="Q467" t="str">
        <f t="shared" si="28"/>
        <v>film &amp; video</v>
      </c>
      <c r="R467" t="str">
        <f t="shared" si="29"/>
        <v>animation</v>
      </c>
      <c r="S467" s="3">
        <f t="shared" si="30"/>
        <v>41816.870069444441</v>
      </c>
      <c r="T467" s="3">
        <f t="shared" si="31"/>
        <v>41800.870069444441</v>
      </c>
    </row>
    <row r="468" spans="1:20">
      <c r="A468">
        <v>466</v>
      </c>
      <c r="B468" t="s">
        <v>982</v>
      </c>
      <c r="C468" t="s">
        <v>983</v>
      </c>
      <c r="D468">
        <v>10000</v>
      </c>
      <c r="E468">
        <v>76</v>
      </c>
      <c r="F468" t="s">
        <v>363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891</v>
      </c>
      <c r="O468" s="8">
        <f>Data!$E468/Data!$D468</f>
        <v>7.6E-3</v>
      </c>
      <c r="P468" s="2">
        <f>IFERROR(Data!$E468/Data!$L468,0)</f>
        <v>15.2</v>
      </c>
      <c r="Q468" t="str">
        <f t="shared" si="28"/>
        <v>film &amp; video</v>
      </c>
      <c r="R468" t="str">
        <f t="shared" si="29"/>
        <v>animation</v>
      </c>
      <c r="S468" s="3">
        <f t="shared" si="30"/>
        <v>41159.692870370374</v>
      </c>
      <c r="T468" s="3">
        <f t="shared" si="31"/>
        <v>41129.692870370374</v>
      </c>
    </row>
    <row r="469" spans="1:20">
      <c r="A469">
        <v>467</v>
      </c>
      <c r="B469" t="s">
        <v>984</v>
      </c>
      <c r="C469" t="s">
        <v>985</v>
      </c>
      <c r="D469">
        <v>20000</v>
      </c>
      <c r="E469">
        <v>4315</v>
      </c>
      <c r="F469" t="s">
        <v>363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891</v>
      </c>
      <c r="O469" s="8">
        <f>Data!$E469/Data!$D469</f>
        <v>0.21575</v>
      </c>
      <c r="P469" s="2">
        <f>IFERROR(Data!$E469/Data!$L469,0)</f>
        <v>110.64102564102564</v>
      </c>
      <c r="Q469" t="str">
        <f t="shared" si="28"/>
        <v>film &amp; video</v>
      </c>
      <c r="R469" t="str">
        <f t="shared" si="29"/>
        <v>animation</v>
      </c>
      <c r="S469" s="3">
        <f t="shared" si="30"/>
        <v>41180.429791666669</v>
      </c>
      <c r="T469" s="3">
        <f t="shared" si="31"/>
        <v>41135.429791666669</v>
      </c>
    </row>
    <row r="470" spans="1:20">
      <c r="A470">
        <v>468</v>
      </c>
      <c r="B470" t="s">
        <v>986</v>
      </c>
      <c r="C470" t="s">
        <v>987</v>
      </c>
      <c r="D470">
        <v>7500</v>
      </c>
      <c r="E470">
        <v>0</v>
      </c>
      <c r="F470" t="s">
        <v>363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891</v>
      </c>
      <c r="O470" s="8">
        <f>Data!$E470/Data!$D470</f>
        <v>0</v>
      </c>
      <c r="P470" s="2">
        <f>IFERROR(Data!$E470/Data!$L470,0)</f>
        <v>0</v>
      </c>
      <c r="Q470" t="str">
        <f t="shared" si="28"/>
        <v>film &amp; video</v>
      </c>
      <c r="R470" t="str">
        <f t="shared" si="29"/>
        <v>animation</v>
      </c>
      <c r="S470" s="3">
        <f t="shared" si="30"/>
        <v>41100.910474537035</v>
      </c>
      <c r="T470" s="3">
        <f t="shared" si="31"/>
        <v>41040.917627314811</v>
      </c>
    </row>
    <row r="471" spans="1:20">
      <c r="A471">
        <v>469</v>
      </c>
      <c r="B471" t="s">
        <v>988</v>
      </c>
      <c r="C471" t="s">
        <v>989</v>
      </c>
      <c r="D471">
        <v>6000</v>
      </c>
      <c r="E471">
        <v>0</v>
      </c>
      <c r="F471" t="s">
        <v>363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891</v>
      </c>
      <c r="O471" s="8">
        <f>Data!$E471/Data!$D471</f>
        <v>0</v>
      </c>
      <c r="P471" s="2">
        <f>IFERROR(Data!$E471/Data!$L471,0)</f>
        <v>0</v>
      </c>
      <c r="Q471" t="str">
        <f t="shared" si="28"/>
        <v>film &amp; video</v>
      </c>
      <c r="R471" t="str">
        <f t="shared" si="29"/>
        <v>animation</v>
      </c>
      <c r="S471" s="3">
        <f t="shared" si="30"/>
        <v>41887.739861111113</v>
      </c>
      <c r="T471" s="3">
        <f t="shared" si="31"/>
        <v>41827.739861111113</v>
      </c>
    </row>
    <row r="472" spans="1:20">
      <c r="A472">
        <v>470</v>
      </c>
      <c r="B472" t="s">
        <v>990</v>
      </c>
      <c r="C472" t="s">
        <v>991</v>
      </c>
      <c r="D472">
        <v>5000</v>
      </c>
      <c r="E472">
        <v>51</v>
      </c>
      <c r="F472" t="s">
        <v>363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891</v>
      </c>
      <c r="O472" s="8">
        <f>Data!$E472/Data!$D472</f>
        <v>1.0200000000000001E-2</v>
      </c>
      <c r="P472" s="2">
        <f>IFERROR(Data!$E472/Data!$L472,0)</f>
        <v>25.5</v>
      </c>
      <c r="Q472" t="str">
        <f t="shared" si="28"/>
        <v>film &amp; video</v>
      </c>
      <c r="R472" t="str">
        <f t="shared" si="29"/>
        <v>animation</v>
      </c>
      <c r="S472" s="3">
        <f t="shared" si="30"/>
        <v>41654.916666666664</v>
      </c>
      <c r="T472" s="3">
        <f t="shared" si="31"/>
        <v>41604.917696759258</v>
      </c>
    </row>
    <row r="473" spans="1:20">
      <c r="A473">
        <v>471</v>
      </c>
      <c r="B473" t="s">
        <v>992</v>
      </c>
      <c r="C473" t="s">
        <v>993</v>
      </c>
      <c r="D473">
        <v>55000</v>
      </c>
      <c r="E473">
        <v>6541</v>
      </c>
      <c r="F473" t="s">
        <v>363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891</v>
      </c>
      <c r="O473" s="8">
        <f>Data!$E473/Data!$D473</f>
        <v>0.11892727272727273</v>
      </c>
      <c r="P473" s="2">
        <f>IFERROR(Data!$E473/Data!$L473,0)</f>
        <v>38.476470588235294</v>
      </c>
      <c r="Q473" t="str">
        <f t="shared" si="28"/>
        <v>film &amp; video</v>
      </c>
      <c r="R473" t="str">
        <f t="shared" si="29"/>
        <v>animation</v>
      </c>
      <c r="S473" s="3">
        <f t="shared" si="30"/>
        <v>41748.430312500001</v>
      </c>
      <c r="T473" s="3">
        <f t="shared" si="31"/>
        <v>41703.471979166665</v>
      </c>
    </row>
    <row r="474" spans="1:20">
      <c r="A474">
        <v>472</v>
      </c>
      <c r="B474" t="s">
        <v>994</v>
      </c>
      <c r="C474" t="s">
        <v>995</v>
      </c>
      <c r="D474">
        <v>800</v>
      </c>
      <c r="E474">
        <v>141</v>
      </c>
      <c r="F474" t="s">
        <v>363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891</v>
      </c>
      <c r="O474" s="8">
        <f>Data!$E474/Data!$D474</f>
        <v>0.17624999999999999</v>
      </c>
      <c r="P474" s="2">
        <f>IFERROR(Data!$E474/Data!$L474,0)</f>
        <v>28.2</v>
      </c>
      <c r="Q474" t="str">
        <f t="shared" si="28"/>
        <v>film &amp; video</v>
      </c>
      <c r="R474" t="str">
        <f t="shared" si="29"/>
        <v>animation</v>
      </c>
      <c r="S474" s="3">
        <f t="shared" si="30"/>
        <v>41874.672662037039</v>
      </c>
      <c r="T474" s="3">
        <f t="shared" si="31"/>
        <v>41844.672662037039</v>
      </c>
    </row>
    <row r="475" spans="1:20">
      <c r="A475">
        <v>473</v>
      </c>
      <c r="B475" t="s">
        <v>996</v>
      </c>
      <c r="C475" t="s">
        <v>997</v>
      </c>
      <c r="D475">
        <v>30000</v>
      </c>
      <c r="E475">
        <v>861</v>
      </c>
      <c r="F475" t="s">
        <v>363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891</v>
      </c>
      <c r="O475" s="8">
        <f>Data!$E475/Data!$D475</f>
        <v>2.87E-2</v>
      </c>
      <c r="P475" s="2">
        <f>IFERROR(Data!$E475/Data!$L475,0)</f>
        <v>61.5</v>
      </c>
      <c r="Q475" t="str">
        <f t="shared" si="28"/>
        <v>film &amp; video</v>
      </c>
      <c r="R475" t="str">
        <f t="shared" si="29"/>
        <v>animation</v>
      </c>
      <c r="S475" s="3">
        <f t="shared" si="30"/>
        <v>41899.448136574072</v>
      </c>
      <c r="T475" s="3">
        <f t="shared" si="31"/>
        <v>41869.448136574072</v>
      </c>
    </row>
    <row r="476" spans="1:20">
      <c r="A476">
        <v>474</v>
      </c>
      <c r="B476" t="s">
        <v>998</v>
      </c>
      <c r="C476" t="s">
        <v>999</v>
      </c>
      <c r="D476">
        <v>3300</v>
      </c>
      <c r="E476">
        <v>1</v>
      </c>
      <c r="F476" t="s">
        <v>363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891</v>
      </c>
      <c r="O476" s="8">
        <f>Data!$E476/Data!$D476</f>
        <v>3.0303030303030303E-4</v>
      </c>
      <c r="P476" s="2">
        <f>IFERROR(Data!$E476/Data!$L476,0)</f>
        <v>1</v>
      </c>
      <c r="Q476" t="str">
        <f t="shared" si="28"/>
        <v>film &amp; video</v>
      </c>
      <c r="R476" t="str">
        <f t="shared" si="29"/>
        <v>animation</v>
      </c>
      <c r="S476" s="3">
        <f t="shared" si="30"/>
        <v>42783.079039351855</v>
      </c>
      <c r="T476" s="3">
        <f t="shared" si="31"/>
        <v>42753.079039351855</v>
      </c>
    </row>
    <row r="477" spans="1:20">
      <c r="A477">
        <v>475</v>
      </c>
      <c r="B477" t="s">
        <v>1000</v>
      </c>
      <c r="C477" t="s">
        <v>1001</v>
      </c>
      <c r="D477">
        <v>2000</v>
      </c>
      <c r="E477">
        <v>0</v>
      </c>
      <c r="F477" t="s">
        <v>363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891</v>
      </c>
      <c r="O477" s="8">
        <f>Data!$E477/Data!$D477</f>
        <v>0</v>
      </c>
      <c r="P477" s="2">
        <f>IFERROR(Data!$E477/Data!$L477,0)</f>
        <v>0</v>
      </c>
      <c r="Q477" t="str">
        <f t="shared" si="28"/>
        <v>film &amp; video</v>
      </c>
      <c r="R477" t="str">
        <f t="shared" si="29"/>
        <v>animation</v>
      </c>
      <c r="S477" s="3">
        <f t="shared" si="30"/>
        <v>42129.836145833338</v>
      </c>
      <c r="T477" s="3">
        <f t="shared" si="31"/>
        <v>42099.836145833338</v>
      </c>
    </row>
    <row r="478" spans="1:20">
      <c r="A478">
        <v>476</v>
      </c>
      <c r="B478" t="s">
        <v>1002</v>
      </c>
      <c r="C478" t="s">
        <v>1003</v>
      </c>
      <c r="D478">
        <v>220000</v>
      </c>
      <c r="E478">
        <v>4906.59</v>
      </c>
      <c r="F478" t="s">
        <v>363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891</v>
      </c>
      <c r="O478" s="8">
        <f>Data!$E478/Data!$D478</f>
        <v>2.2302681818181819E-2</v>
      </c>
      <c r="P478" s="2">
        <f>IFERROR(Data!$E478/Data!$L478,0)</f>
        <v>39.569274193548388</v>
      </c>
      <c r="Q478" t="str">
        <f t="shared" si="28"/>
        <v>film &amp; video</v>
      </c>
      <c r="R478" t="str">
        <f t="shared" si="29"/>
        <v>animation</v>
      </c>
      <c r="S478" s="3">
        <f t="shared" si="30"/>
        <v>41792.915972222225</v>
      </c>
      <c r="T478" s="3">
        <f t="shared" si="31"/>
        <v>41757.725011574075</v>
      </c>
    </row>
    <row r="479" spans="1:20">
      <c r="A479">
        <v>477</v>
      </c>
      <c r="B479" t="s">
        <v>1004</v>
      </c>
      <c r="C479" t="s">
        <v>1005</v>
      </c>
      <c r="D479">
        <v>1500</v>
      </c>
      <c r="E479">
        <v>0</v>
      </c>
      <c r="F479" t="s">
        <v>363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891</v>
      </c>
      <c r="O479" s="8">
        <f>Data!$E479/Data!$D479</f>
        <v>0</v>
      </c>
      <c r="P479" s="2">
        <f>IFERROR(Data!$E479/Data!$L479,0)</f>
        <v>0</v>
      </c>
      <c r="Q479" t="str">
        <f t="shared" si="28"/>
        <v>film &amp; video</v>
      </c>
      <c r="R479" t="str">
        <f t="shared" si="29"/>
        <v>animation</v>
      </c>
      <c r="S479" s="3">
        <f t="shared" si="30"/>
        <v>41047.58488425926</v>
      </c>
      <c r="T479" s="3">
        <f t="shared" si="31"/>
        <v>40987.58488425926</v>
      </c>
    </row>
    <row r="480" spans="1:20">
      <c r="A480">
        <v>478</v>
      </c>
      <c r="B480" t="s">
        <v>1006</v>
      </c>
      <c r="C480" t="s">
        <v>1007</v>
      </c>
      <c r="D480">
        <v>10000</v>
      </c>
      <c r="E480">
        <v>0</v>
      </c>
      <c r="F480" t="s">
        <v>363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891</v>
      </c>
      <c r="O480" s="8">
        <f>Data!$E480/Data!$D480</f>
        <v>0</v>
      </c>
      <c r="P480" s="2">
        <f>IFERROR(Data!$E480/Data!$L480,0)</f>
        <v>0</v>
      </c>
      <c r="Q480" t="str">
        <f t="shared" si="28"/>
        <v>film &amp; video</v>
      </c>
      <c r="R480" t="str">
        <f t="shared" si="29"/>
        <v>animation</v>
      </c>
      <c r="S480" s="3">
        <f t="shared" si="30"/>
        <v>42095.619317129633</v>
      </c>
      <c r="T480" s="3">
        <f t="shared" si="31"/>
        <v>42065.660983796297</v>
      </c>
    </row>
    <row r="481" spans="1:20">
      <c r="A481">
        <v>479</v>
      </c>
      <c r="B481" t="s">
        <v>1008</v>
      </c>
      <c r="C481" t="s">
        <v>1009</v>
      </c>
      <c r="D481">
        <v>15000</v>
      </c>
      <c r="E481">
        <v>4884</v>
      </c>
      <c r="F481" t="s">
        <v>363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891</v>
      </c>
      <c r="O481" s="8">
        <f>Data!$E481/Data!$D481</f>
        <v>0.3256</v>
      </c>
      <c r="P481" s="2">
        <f>IFERROR(Data!$E481/Data!$L481,0)</f>
        <v>88.8</v>
      </c>
      <c r="Q481" t="str">
        <f t="shared" si="28"/>
        <v>film &amp; video</v>
      </c>
      <c r="R481" t="str">
        <f t="shared" si="29"/>
        <v>animation</v>
      </c>
      <c r="S481" s="3">
        <f t="shared" si="30"/>
        <v>41964.199479166666</v>
      </c>
      <c r="T481" s="3">
        <f t="shared" si="31"/>
        <v>41904.157812500001</v>
      </c>
    </row>
    <row r="482" spans="1:20">
      <c r="A482">
        <v>480</v>
      </c>
      <c r="B482" t="s">
        <v>1010</v>
      </c>
      <c r="C482" t="s">
        <v>1011</v>
      </c>
      <c r="D482">
        <v>40000</v>
      </c>
      <c r="E482">
        <v>7764</v>
      </c>
      <c r="F482" t="s">
        <v>363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891</v>
      </c>
      <c r="O482" s="8">
        <f>Data!$E482/Data!$D482</f>
        <v>0.19409999999999999</v>
      </c>
      <c r="P482" s="2">
        <f>IFERROR(Data!$E482/Data!$L482,0)</f>
        <v>55.457142857142856</v>
      </c>
      <c r="Q482" t="str">
        <f t="shared" si="28"/>
        <v>film &amp; video</v>
      </c>
      <c r="R482" t="str">
        <f t="shared" si="29"/>
        <v>animation</v>
      </c>
      <c r="S482" s="3">
        <f t="shared" si="30"/>
        <v>41495.250173611108</v>
      </c>
      <c r="T482" s="3">
        <f t="shared" si="31"/>
        <v>41465.250173611108</v>
      </c>
    </row>
    <row r="483" spans="1:20">
      <c r="A483">
        <v>481</v>
      </c>
      <c r="B483" t="s">
        <v>1012</v>
      </c>
      <c r="C483" t="s">
        <v>1013</v>
      </c>
      <c r="D483">
        <v>30000</v>
      </c>
      <c r="E483">
        <v>1830</v>
      </c>
      <c r="F483" t="s">
        <v>363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891</v>
      </c>
      <c r="O483" s="8">
        <f>Data!$E483/Data!$D483</f>
        <v>6.0999999999999999E-2</v>
      </c>
      <c r="P483" s="2">
        <f>IFERROR(Data!$E483/Data!$L483,0)</f>
        <v>87.142857142857139</v>
      </c>
      <c r="Q483" t="str">
        <f t="shared" si="28"/>
        <v>film &amp; video</v>
      </c>
      <c r="R483" t="str">
        <f t="shared" si="29"/>
        <v>animation</v>
      </c>
      <c r="S483" s="3">
        <f t="shared" si="30"/>
        <v>41192.422326388885</v>
      </c>
      <c r="T483" s="3">
        <f t="shared" si="31"/>
        <v>41162.422326388885</v>
      </c>
    </row>
    <row r="484" spans="1:20">
      <c r="A484">
        <v>482</v>
      </c>
      <c r="B484" t="s">
        <v>1014</v>
      </c>
      <c r="C484" t="s">
        <v>1015</v>
      </c>
      <c r="D484">
        <v>10000</v>
      </c>
      <c r="E484">
        <v>10</v>
      </c>
      <c r="F484" t="s">
        <v>363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891</v>
      </c>
      <c r="O484" s="8">
        <f>Data!$E484/Data!$D484</f>
        <v>1E-3</v>
      </c>
      <c r="P484" s="2">
        <f>IFERROR(Data!$E484/Data!$L484,0)</f>
        <v>10</v>
      </c>
      <c r="Q484" t="str">
        <f t="shared" si="28"/>
        <v>film &amp; video</v>
      </c>
      <c r="R484" t="str">
        <f t="shared" si="29"/>
        <v>animation</v>
      </c>
      <c r="S484" s="3">
        <f t="shared" si="30"/>
        <v>42474.356944444444</v>
      </c>
      <c r="T484" s="3">
        <f t="shared" si="31"/>
        <v>42447.646875000006</v>
      </c>
    </row>
    <row r="485" spans="1:20">
      <c r="A485">
        <v>483</v>
      </c>
      <c r="B485" t="s">
        <v>1016</v>
      </c>
      <c r="C485" t="s">
        <v>1017</v>
      </c>
      <c r="D485">
        <v>15000</v>
      </c>
      <c r="E485">
        <v>7530</v>
      </c>
      <c r="F485" t="s">
        <v>363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891</v>
      </c>
      <c r="O485" s="8">
        <f>Data!$E485/Data!$D485</f>
        <v>0.502</v>
      </c>
      <c r="P485" s="2">
        <f>IFERROR(Data!$E485/Data!$L485,0)</f>
        <v>51.224489795918366</v>
      </c>
      <c r="Q485" t="str">
        <f t="shared" si="28"/>
        <v>film &amp; video</v>
      </c>
      <c r="R485" t="str">
        <f t="shared" si="29"/>
        <v>animation</v>
      </c>
      <c r="S485" s="3">
        <f t="shared" si="30"/>
        <v>41302.947592592594</v>
      </c>
      <c r="T485" s="3">
        <f t="shared" si="31"/>
        <v>41242.947592592594</v>
      </c>
    </row>
    <row r="486" spans="1:20">
      <c r="A486">
        <v>484</v>
      </c>
      <c r="B486" t="s">
        <v>1018</v>
      </c>
      <c r="C486" t="s">
        <v>1019</v>
      </c>
      <c r="D486">
        <v>80000</v>
      </c>
      <c r="E486">
        <v>149</v>
      </c>
      <c r="F486" t="s">
        <v>363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891</v>
      </c>
      <c r="O486" s="8">
        <f>Data!$E486/Data!$D486</f>
        <v>1.8625E-3</v>
      </c>
      <c r="P486" s="2">
        <f>IFERROR(Data!$E486/Data!$L486,0)</f>
        <v>13.545454545454545</v>
      </c>
      <c r="Q486" t="str">
        <f t="shared" si="28"/>
        <v>film &amp; video</v>
      </c>
      <c r="R486" t="str">
        <f t="shared" si="29"/>
        <v>animation</v>
      </c>
      <c r="S486" s="3">
        <f t="shared" si="30"/>
        <v>42313.731157407412</v>
      </c>
      <c r="T486" s="3">
        <f t="shared" si="31"/>
        <v>42272.68949074074</v>
      </c>
    </row>
    <row r="487" spans="1:20">
      <c r="A487">
        <v>485</v>
      </c>
      <c r="B487" t="s">
        <v>1020</v>
      </c>
      <c r="C487" t="s">
        <v>1021</v>
      </c>
      <c r="D487">
        <v>37956</v>
      </c>
      <c r="E487">
        <v>8315.01</v>
      </c>
      <c r="F487" t="s">
        <v>363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891</v>
      </c>
      <c r="O487" s="8">
        <f>Data!$E487/Data!$D487</f>
        <v>0.21906971229845085</v>
      </c>
      <c r="P487" s="2">
        <f>IFERROR(Data!$E487/Data!$L487,0)</f>
        <v>66.520080000000007</v>
      </c>
      <c r="Q487" t="str">
        <f t="shared" si="28"/>
        <v>film &amp; video</v>
      </c>
      <c r="R487" t="str">
        <f t="shared" si="29"/>
        <v>animation</v>
      </c>
      <c r="S487" s="3">
        <f t="shared" si="30"/>
        <v>41411.25577546296</v>
      </c>
      <c r="T487" s="3">
        <f t="shared" si="31"/>
        <v>41381.25577546296</v>
      </c>
    </row>
    <row r="488" spans="1:20">
      <c r="A488">
        <v>486</v>
      </c>
      <c r="B488" t="s">
        <v>1022</v>
      </c>
      <c r="C488" t="s">
        <v>1023</v>
      </c>
      <c r="D488">
        <v>550000</v>
      </c>
      <c r="E488">
        <v>50</v>
      </c>
      <c r="F488" t="s">
        <v>363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891</v>
      </c>
      <c r="O488" s="8">
        <f>Data!$E488/Data!$D488</f>
        <v>9.0909090909090904E-5</v>
      </c>
      <c r="P488" s="2">
        <f>IFERROR(Data!$E488/Data!$L488,0)</f>
        <v>50</v>
      </c>
      <c r="Q488" t="str">
        <f t="shared" si="28"/>
        <v>film &amp; video</v>
      </c>
      <c r="R488" t="str">
        <f t="shared" si="29"/>
        <v>animation</v>
      </c>
      <c r="S488" s="3">
        <f t="shared" si="30"/>
        <v>41791.69258101852</v>
      </c>
      <c r="T488" s="3">
        <f t="shared" si="31"/>
        <v>41761.69258101852</v>
      </c>
    </row>
    <row r="489" spans="1:20">
      <c r="A489">
        <v>487</v>
      </c>
      <c r="B489" t="s">
        <v>1024</v>
      </c>
      <c r="C489" t="s">
        <v>1025</v>
      </c>
      <c r="D489">
        <v>50000</v>
      </c>
      <c r="E489">
        <v>0</v>
      </c>
      <c r="F489" t="s">
        <v>363</v>
      </c>
      <c r="G489" t="s">
        <v>165</v>
      </c>
      <c r="H489" t="s">
        <v>166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891</v>
      </c>
      <c r="O489" s="8">
        <f>Data!$E489/Data!$D489</f>
        <v>0</v>
      </c>
      <c r="P489" s="2">
        <f>IFERROR(Data!$E489/Data!$L489,0)</f>
        <v>0</v>
      </c>
      <c r="Q489" t="str">
        <f t="shared" si="28"/>
        <v>film &amp; video</v>
      </c>
      <c r="R489" t="str">
        <f t="shared" si="29"/>
        <v>animation</v>
      </c>
      <c r="S489" s="3">
        <f t="shared" si="30"/>
        <v>42729.386504629627</v>
      </c>
      <c r="T489" s="3">
        <f t="shared" si="31"/>
        <v>42669.344837962963</v>
      </c>
    </row>
    <row r="490" spans="1:20">
      <c r="A490">
        <v>488</v>
      </c>
      <c r="B490" t="s">
        <v>1026</v>
      </c>
      <c r="C490" t="s">
        <v>1027</v>
      </c>
      <c r="D490">
        <v>12000</v>
      </c>
      <c r="E490">
        <v>0</v>
      </c>
      <c r="F490" t="s">
        <v>363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891</v>
      </c>
      <c r="O490" s="8">
        <f>Data!$E490/Data!$D490</f>
        <v>0</v>
      </c>
      <c r="P490" s="2">
        <f>IFERROR(Data!$E490/Data!$L490,0)</f>
        <v>0</v>
      </c>
      <c r="Q490" t="str">
        <f t="shared" si="28"/>
        <v>film &amp; video</v>
      </c>
      <c r="R490" t="str">
        <f t="shared" si="29"/>
        <v>animation</v>
      </c>
      <c r="S490" s="3">
        <f t="shared" si="30"/>
        <v>42743.804398148146</v>
      </c>
      <c r="T490" s="3">
        <f t="shared" si="31"/>
        <v>42713.804398148146</v>
      </c>
    </row>
    <row r="491" spans="1:20">
      <c r="A491">
        <v>489</v>
      </c>
      <c r="B491" t="s">
        <v>1028</v>
      </c>
      <c r="C491" t="s">
        <v>1029</v>
      </c>
      <c r="D491">
        <v>74997</v>
      </c>
      <c r="E491">
        <v>215</v>
      </c>
      <c r="F491" t="s">
        <v>363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891</v>
      </c>
      <c r="O491" s="8">
        <f>Data!$E491/Data!$D491</f>
        <v>2.8667813379201833E-3</v>
      </c>
      <c r="P491" s="2">
        <f>IFERROR(Data!$E491/Data!$L491,0)</f>
        <v>71.666666666666671</v>
      </c>
      <c r="Q491" t="str">
        <f t="shared" si="28"/>
        <v>film &amp; video</v>
      </c>
      <c r="R491" t="str">
        <f t="shared" si="29"/>
        <v>animation</v>
      </c>
      <c r="S491" s="3">
        <f t="shared" si="30"/>
        <v>40913.231249999997</v>
      </c>
      <c r="T491" s="3">
        <f t="shared" si="31"/>
        <v>40882.231666666667</v>
      </c>
    </row>
    <row r="492" spans="1:20">
      <c r="A492">
        <v>490</v>
      </c>
      <c r="B492" t="s">
        <v>1030</v>
      </c>
      <c r="C492" t="s">
        <v>1031</v>
      </c>
      <c r="D492">
        <v>1000</v>
      </c>
      <c r="E492">
        <v>0</v>
      </c>
      <c r="F492" t="s">
        <v>363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891</v>
      </c>
      <c r="O492" s="8">
        <f>Data!$E492/Data!$D492</f>
        <v>0</v>
      </c>
      <c r="P492" s="2">
        <f>IFERROR(Data!$E492/Data!$L492,0)</f>
        <v>0</v>
      </c>
      <c r="Q492" t="str">
        <f t="shared" si="28"/>
        <v>film &amp; video</v>
      </c>
      <c r="R492" t="str">
        <f t="shared" si="29"/>
        <v>animation</v>
      </c>
      <c r="S492" s="3">
        <f t="shared" si="30"/>
        <v>41143.718576388892</v>
      </c>
      <c r="T492" s="3">
        <f t="shared" si="31"/>
        <v>41113.718576388892</v>
      </c>
    </row>
    <row r="493" spans="1:20">
      <c r="A493">
        <v>491</v>
      </c>
      <c r="B493" t="s">
        <v>1032</v>
      </c>
      <c r="C493" t="s">
        <v>1033</v>
      </c>
      <c r="D493">
        <v>10000</v>
      </c>
      <c r="E493">
        <v>0</v>
      </c>
      <c r="F493" t="s">
        <v>363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891</v>
      </c>
      <c r="O493" s="8">
        <f>Data!$E493/Data!$D493</f>
        <v>0</v>
      </c>
      <c r="P493" s="2">
        <f>IFERROR(Data!$E493/Data!$L493,0)</f>
        <v>0</v>
      </c>
      <c r="Q493" t="str">
        <f t="shared" si="28"/>
        <v>film &amp; video</v>
      </c>
      <c r="R493" t="str">
        <f t="shared" si="29"/>
        <v>animation</v>
      </c>
      <c r="S493" s="3">
        <f t="shared" si="30"/>
        <v>42396.732627314821</v>
      </c>
      <c r="T493" s="3">
        <f t="shared" si="31"/>
        <v>42366.732627314821</v>
      </c>
    </row>
    <row r="494" spans="1:20">
      <c r="A494">
        <v>492</v>
      </c>
      <c r="B494" t="s">
        <v>1034</v>
      </c>
      <c r="C494" t="s">
        <v>1035</v>
      </c>
      <c r="D494">
        <v>10000000</v>
      </c>
      <c r="E494">
        <v>0</v>
      </c>
      <c r="F494" t="s">
        <v>363</v>
      </c>
      <c r="G494" t="s">
        <v>482</v>
      </c>
      <c r="H494" t="s">
        <v>483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891</v>
      </c>
      <c r="O494" s="8">
        <f>Data!$E494/Data!$D494</f>
        <v>0</v>
      </c>
      <c r="P494" s="2">
        <f>IFERROR(Data!$E494/Data!$L494,0)</f>
        <v>0</v>
      </c>
      <c r="Q494" t="str">
        <f t="shared" si="28"/>
        <v>film &amp; video</v>
      </c>
      <c r="R494" t="str">
        <f t="shared" si="29"/>
        <v>animation</v>
      </c>
      <c r="S494" s="3">
        <f t="shared" si="30"/>
        <v>42655.78506944445</v>
      </c>
      <c r="T494" s="3">
        <f t="shared" si="31"/>
        <v>42595.78506944445</v>
      </c>
    </row>
    <row r="495" spans="1:20">
      <c r="A495">
        <v>493</v>
      </c>
      <c r="B495" t="s">
        <v>1036</v>
      </c>
      <c r="C495" t="s">
        <v>1037</v>
      </c>
      <c r="D495">
        <v>30000</v>
      </c>
      <c r="E495">
        <v>0</v>
      </c>
      <c r="F495" t="s">
        <v>363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891</v>
      </c>
      <c r="O495" s="8">
        <f>Data!$E495/Data!$D495</f>
        <v>0</v>
      </c>
      <c r="P495" s="2">
        <f>IFERROR(Data!$E495/Data!$L495,0)</f>
        <v>0</v>
      </c>
      <c r="Q495" t="str">
        <f t="shared" si="28"/>
        <v>film &amp; video</v>
      </c>
      <c r="R495" t="str">
        <f t="shared" si="29"/>
        <v>animation</v>
      </c>
      <c r="S495" s="3">
        <f t="shared" si="30"/>
        <v>42144.476134259254</v>
      </c>
      <c r="T495" s="3">
        <f t="shared" si="31"/>
        <v>42114.476134259254</v>
      </c>
    </row>
    <row r="496" spans="1:20">
      <c r="A496">
        <v>494</v>
      </c>
      <c r="B496" t="s">
        <v>1038</v>
      </c>
      <c r="C496" t="s">
        <v>1039</v>
      </c>
      <c r="D496">
        <v>20000</v>
      </c>
      <c r="E496">
        <v>31</v>
      </c>
      <c r="F496" t="s">
        <v>363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891</v>
      </c>
      <c r="O496" s="8">
        <f>Data!$E496/Data!$D496</f>
        <v>1.5499999999999999E-3</v>
      </c>
      <c r="P496" s="2">
        <f>IFERROR(Data!$E496/Data!$L496,0)</f>
        <v>10.333333333333334</v>
      </c>
      <c r="Q496" t="str">
        <f t="shared" si="28"/>
        <v>film &amp; video</v>
      </c>
      <c r="R496" t="str">
        <f t="shared" si="29"/>
        <v>animation</v>
      </c>
      <c r="S496" s="3">
        <f t="shared" si="30"/>
        <v>41822.875</v>
      </c>
      <c r="T496" s="3">
        <f t="shared" si="31"/>
        <v>41799.580613425926</v>
      </c>
    </row>
    <row r="497" spans="1:20">
      <c r="A497">
        <v>495</v>
      </c>
      <c r="B497" t="s">
        <v>1040</v>
      </c>
      <c r="C497" t="s">
        <v>1041</v>
      </c>
      <c r="D497">
        <v>7000</v>
      </c>
      <c r="E497">
        <v>0</v>
      </c>
      <c r="F497" t="s">
        <v>363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891</v>
      </c>
      <c r="O497" s="8">
        <f>Data!$E497/Data!$D497</f>
        <v>0</v>
      </c>
      <c r="P497" s="2">
        <f>IFERROR(Data!$E497/Data!$L497,0)</f>
        <v>0</v>
      </c>
      <c r="Q497" t="str">
        <f t="shared" si="28"/>
        <v>film &amp; video</v>
      </c>
      <c r="R497" t="str">
        <f t="shared" si="29"/>
        <v>animation</v>
      </c>
      <c r="S497" s="3">
        <f t="shared" si="30"/>
        <v>42201.577604166669</v>
      </c>
      <c r="T497" s="3">
        <f t="shared" si="31"/>
        <v>42171.577604166669</v>
      </c>
    </row>
    <row r="498" spans="1:20">
      <c r="A498">
        <v>496</v>
      </c>
      <c r="B498" t="s">
        <v>1042</v>
      </c>
      <c r="C498" t="s">
        <v>1043</v>
      </c>
      <c r="D498">
        <v>60000</v>
      </c>
      <c r="E498">
        <v>1</v>
      </c>
      <c r="F498" t="s">
        <v>363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891</v>
      </c>
      <c r="O498" s="8">
        <f>Data!$E498/Data!$D498</f>
        <v>1.6666666666666667E-5</v>
      </c>
      <c r="P498" s="2">
        <f>IFERROR(Data!$E498/Data!$L498,0)</f>
        <v>1</v>
      </c>
      <c r="Q498" t="str">
        <f t="shared" si="28"/>
        <v>film &amp; video</v>
      </c>
      <c r="R498" t="str">
        <f t="shared" si="29"/>
        <v>animation</v>
      </c>
      <c r="S498" s="3">
        <f t="shared" si="30"/>
        <v>41680.68141203704</v>
      </c>
      <c r="T498" s="3">
        <f t="shared" si="31"/>
        <v>41620.68141203704</v>
      </c>
    </row>
    <row r="499" spans="1:20">
      <c r="A499">
        <v>497</v>
      </c>
      <c r="B499" t="s">
        <v>1044</v>
      </c>
      <c r="C499" t="s">
        <v>1045</v>
      </c>
      <c r="D499">
        <v>4480</v>
      </c>
      <c r="E499">
        <v>30</v>
      </c>
      <c r="F499" t="s">
        <v>363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891</v>
      </c>
      <c r="O499" s="8">
        <f>Data!$E499/Data!$D499</f>
        <v>6.6964285714285711E-3</v>
      </c>
      <c r="P499" s="2">
        <f>IFERROR(Data!$E499/Data!$L499,0)</f>
        <v>10</v>
      </c>
      <c r="Q499" t="str">
        <f t="shared" si="28"/>
        <v>film &amp; video</v>
      </c>
      <c r="R499" t="str">
        <f t="shared" si="29"/>
        <v>animation</v>
      </c>
      <c r="S499" s="3">
        <f t="shared" si="30"/>
        <v>41997.958333333328</v>
      </c>
      <c r="T499" s="3">
        <f t="shared" si="31"/>
        <v>41944.787789351853</v>
      </c>
    </row>
    <row r="500" spans="1:20">
      <c r="A500">
        <v>498</v>
      </c>
      <c r="B500" t="s">
        <v>1046</v>
      </c>
      <c r="C500" t="s">
        <v>1047</v>
      </c>
      <c r="D500">
        <v>65108</v>
      </c>
      <c r="E500">
        <v>2994</v>
      </c>
      <c r="F500" t="s">
        <v>363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891</v>
      </c>
      <c r="O500" s="8">
        <f>Data!$E500/Data!$D500</f>
        <v>4.5985132395404561E-2</v>
      </c>
      <c r="P500" s="2">
        <f>IFERROR(Data!$E500/Data!$L500,0)</f>
        <v>136.09090909090909</v>
      </c>
      <c r="Q500" t="str">
        <f t="shared" si="28"/>
        <v>film &amp; video</v>
      </c>
      <c r="R500" t="str">
        <f t="shared" si="29"/>
        <v>animation</v>
      </c>
      <c r="S500" s="3">
        <f t="shared" si="30"/>
        <v>40900.512141203704</v>
      </c>
      <c r="T500" s="3">
        <f t="shared" si="31"/>
        <v>40858.512141203704</v>
      </c>
    </row>
    <row r="501" spans="1:20">
      <c r="A501">
        <v>499</v>
      </c>
      <c r="B501" t="s">
        <v>1048</v>
      </c>
      <c r="C501" t="s">
        <v>1049</v>
      </c>
      <c r="D501">
        <v>20000</v>
      </c>
      <c r="E501">
        <v>1910</v>
      </c>
      <c r="F501" t="s">
        <v>363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891</v>
      </c>
      <c r="O501" s="8">
        <f>Data!$E501/Data!$D501</f>
        <v>9.5500000000000002E-2</v>
      </c>
      <c r="P501" s="2">
        <f>IFERROR(Data!$E501/Data!$L501,0)</f>
        <v>73.461538461538467</v>
      </c>
      <c r="Q501" t="str">
        <f t="shared" si="28"/>
        <v>film &amp; video</v>
      </c>
      <c r="R501" t="str">
        <f t="shared" si="29"/>
        <v>animation</v>
      </c>
      <c r="S501" s="3">
        <f t="shared" si="30"/>
        <v>40098.624305555553</v>
      </c>
      <c r="T501" s="3">
        <f t="shared" si="31"/>
        <v>40043.645462962959</v>
      </c>
    </row>
    <row r="502" spans="1:20">
      <c r="A502">
        <v>500</v>
      </c>
      <c r="B502" t="s">
        <v>1050</v>
      </c>
      <c r="C502" t="s">
        <v>1051</v>
      </c>
      <c r="D502">
        <v>6500</v>
      </c>
      <c r="E502">
        <v>215</v>
      </c>
      <c r="F502" t="s">
        <v>363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891</v>
      </c>
      <c r="O502" s="8">
        <f>Data!$E502/Data!$D502</f>
        <v>3.307692307692308E-2</v>
      </c>
      <c r="P502" s="2">
        <f>IFERROR(Data!$E502/Data!$L502,0)</f>
        <v>53.75</v>
      </c>
      <c r="Q502" t="str">
        <f t="shared" si="28"/>
        <v>film &amp; video</v>
      </c>
      <c r="R502" t="str">
        <f t="shared" si="29"/>
        <v>animation</v>
      </c>
      <c r="S502" s="3">
        <f t="shared" si="30"/>
        <v>40306.677777777775</v>
      </c>
      <c r="T502" s="3">
        <f t="shared" si="31"/>
        <v>40247.636006944449</v>
      </c>
    </row>
    <row r="503" spans="1:20">
      <c r="A503">
        <v>501</v>
      </c>
      <c r="B503" t="s">
        <v>1052</v>
      </c>
      <c r="C503" t="s">
        <v>1053</v>
      </c>
      <c r="D503">
        <v>10000</v>
      </c>
      <c r="E503">
        <v>0</v>
      </c>
      <c r="F503" t="s">
        <v>363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891</v>
      </c>
      <c r="O503" s="8">
        <f>Data!$E503/Data!$D503</f>
        <v>0</v>
      </c>
      <c r="P503" s="2">
        <f>IFERROR(Data!$E503/Data!$L503,0)</f>
        <v>0</v>
      </c>
      <c r="Q503" t="str">
        <f t="shared" si="28"/>
        <v>film &amp; video</v>
      </c>
      <c r="R503" t="str">
        <f t="shared" si="29"/>
        <v>animation</v>
      </c>
      <c r="S503" s="3">
        <f t="shared" si="30"/>
        <v>40732.984386574077</v>
      </c>
      <c r="T503" s="3">
        <f t="shared" si="31"/>
        <v>40702.984386574077</v>
      </c>
    </row>
    <row r="504" spans="1:20">
      <c r="A504">
        <v>502</v>
      </c>
      <c r="B504" t="s">
        <v>1054</v>
      </c>
      <c r="C504" t="s">
        <v>1055</v>
      </c>
      <c r="D504">
        <v>20000</v>
      </c>
      <c r="E504">
        <v>230</v>
      </c>
      <c r="F504" t="s">
        <v>363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891</v>
      </c>
      <c r="O504" s="8">
        <f>Data!$E504/Data!$D504</f>
        <v>1.15E-2</v>
      </c>
      <c r="P504" s="2">
        <f>IFERROR(Data!$E504/Data!$L504,0)</f>
        <v>57.5</v>
      </c>
      <c r="Q504" t="str">
        <f t="shared" si="28"/>
        <v>film &amp; video</v>
      </c>
      <c r="R504" t="str">
        <f t="shared" si="29"/>
        <v>animation</v>
      </c>
      <c r="S504" s="3">
        <f t="shared" si="30"/>
        <v>40986.261863425927</v>
      </c>
      <c r="T504" s="3">
        <f t="shared" si="31"/>
        <v>40956.303530092591</v>
      </c>
    </row>
    <row r="505" spans="1:20">
      <c r="A505">
        <v>503</v>
      </c>
      <c r="B505" t="s">
        <v>1056</v>
      </c>
      <c r="C505" t="s">
        <v>1057</v>
      </c>
      <c r="D505">
        <v>6500</v>
      </c>
      <c r="E505">
        <v>114</v>
      </c>
      <c r="F505" t="s">
        <v>363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891</v>
      </c>
      <c r="O505" s="8">
        <f>Data!$E505/Data!$D505</f>
        <v>1.7538461538461537E-2</v>
      </c>
      <c r="P505" s="2">
        <f>IFERROR(Data!$E505/Data!$L505,0)</f>
        <v>12.666666666666666</v>
      </c>
      <c r="Q505" t="str">
        <f t="shared" si="28"/>
        <v>film &amp; video</v>
      </c>
      <c r="R505" t="str">
        <f t="shared" si="29"/>
        <v>animation</v>
      </c>
      <c r="S505" s="3">
        <f t="shared" si="30"/>
        <v>42021.276655092588</v>
      </c>
      <c r="T505" s="3">
        <f t="shared" si="31"/>
        <v>41991.276655092588</v>
      </c>
    </row>
    <row r="506" spans="1:20">
      <c r="A506">
        <v>504</v>
      </c>
      <c r="B506" t="s">
        <v>1058</v>
      </c>
      <c r="C506" t="s">
        <v>1059</v>
      </c>
      <c r="D506">
        <v>24500</v>
      </c>
      <c r="E506">
        <v>335</v>
      </c>
      <c r="F506" t="s">
        <v>363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891</v>
      </c>
      <c r="O506" s="8">
        <f>Data!$E506/Data!$D506</f>
        <v>1.3673469387755101E-2</v>
      </c>
      <c r="P506" s="2">
        <f>IFERROR(Data!$E506/Data!$L506,0)</f>
        <v>67</v>
      </c>
      <c r="Q506" t="str">
        <f t="shared" si="28"/>
        <v>film &amp; video</v>
      </c>
      <c r="R506" t="str">
        <f t="shared" si="29"/>
        <v>animation</v>
      </c>
      <c r="S506" s="3">
        <f t="shared" si="30"/>
        <v>41009.691979166666</v>
      </c>
      <c r="T506" s="3">
        <f t="shared" si="31"/>
        <v>40949.73364583333</v>
      </c>
    </row>
    <row r="507" spans="1:20">
      <c r="A507">
        <v>505</v>
      </c>
      <c r="B507" t="s">
        <v>1060</v>
      </c>
      <c r="C507" t="s">
        <v>1061</v>
      </c>
      <c r="D507">
        <v>12000</v>
      </c>
      <c r="E507">
        <v>52</v>
      </c>
      <c r="F507" t="s">
        <v>363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891</v>
      </c>
      <c r="O507" s="8">
        <f>Data!$E507/Data!$D507</f>
        <v>4.3333333333333331E-3</v>
      </c>
      <c r="P507" s="2">
        <f>IFERROR(Data!$E507/Data!$L507,0)</f>
        <v>3.7142857142857144</v>
      </c>
      <c r="Q507" t="str">
        <f t="shared" si="28"/>
        <v>film &amp; video</v>
      </c>
      <c r="R507" t="str">
        <f t="shared" si="29"/>
        <v>animation</v>
      </c>
      <c r="S507" s="3">
        <f t="shared" si="30"/>
        <v>42362.848217592589</v>
      </c>
      <c r="T507" s="3">
        <f t="shared" si="31"/>
        <v>42317.848217592589</v>
      </c>
    </row>
    <row r="508" spans="1:20">
      <c r="A508">
        <v>506</v>
      </c>
      <c r="B508" t="s">
        <v>1062</v>
      </c>
      <c r="C508" t="s">
        <v>1063</v>
      </c>
      <c r="D508">
        <v>200000</v>
      </c>
      <c r="E508">
        <v>250</v>
      </c>
      <c r="F508" t="s">
        <v>363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891</v>
      </c>
      <c r="O508" s="8">
        <f>Data!$E508/Data!$D508</f>
        <v>1.25E-3</v>
      </c>
      <c r="P508" s="2">
        <f>IFERROR(Data!$E508/Data!$L508,0)</f>
        <v>250</v>
      </c>
      <c r="Q508" t="str">
        <f t="shared" si="28"/>
        <v>film &amp; video</v>
      </c>
      <c r="R508" t="str">
        <f t="shared" si="29"/>
        <v>animation</v>
      </c>
      <c r="S508" s="3">
        <f t="shared" si="30"/>
        <v>41496.302314814813</v>
      </c>
      <c r="T508" s="3">
        <f t="shared" si="31"/>
        <v>41466.302314814813</v>
      </c>
    </row>
    <row r="509" spans="1:20">
      <c r="A509">
        <v>507</v>
      </c>
      <c r="B509" t="s">
        <v>1064</v>
      </c>
      <c r="C509" t="s">
        <v>1065</v>
      </c>
      <c r="D509">
        <v>20000</v>
      </c>
      <c r="E509">
        <v>640</v>
      </c>
      <c r="F509" t="s">
        <v>363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891</v>
      </c>
      <c r="O509" s="8">
        <f>Data!$E509/Data!$D509</f>
        <v>3.2000000000000001E-2</v>
      </c>
      <c r="P509" s="2">
        <f>IFERROR(Data!$E509/Data!$L509,0)</f>
        <v>64</v>
      </c>
      <c r="Q509" t="str">
        <f t="shared" si="28"/>
        <v>film &amp; video</v>
      </c>
      <c r="R509" t="str">
        <f t="shared" si="29"/>
        <v>animation</v>
      </c>
      <c r="S509" s="3">
        <f t="shared" si="30"/>
        <v>41201.708993055552</v>
      </c>
      <c r="T509" s="3">
        <f t="shared" si="31"/>
        <v>41156.708993055552</v>
      </c>
    </row>
    <row r="510" spans="1:20">
      <c r="A510">
        <v>508</v>
      </c>
      <c r="B510" t="s">
        <v>1066</v>
      </c>
      <c r="C510" t="s">
        <v>1067</v>
      </c>
      <c r="D510">
        <v>50000</v>
      </c>
      <c r="E510">
        <v>400</v>
      </c>
      <c r="F510" t="s">
        <v>363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891</v>
      </c>
      <c r="O510" s="8">
        <f>Data!$E510/Data!$D510</f>
        <v>8.0000000000000002E-3</v>
      </c>
      <c r="P510" s="2">
        <f>IFERROR(Data!$E510/Data!$L510,0)</f>
        <v>133.33333333333334</v>
      </c>
      <c r="Q510" t="str">
        <f t="shared" si="28"/>
        <v>film &amp; video</v>
      </c>
      <c r="R510" t="str">
        <f t="shared" si="29"/>
        <v>animation</v>
      </c>
      <c r="S510" s="3">
        <f t="shared" si="30"/>
        <v>41054.343055555553</v>
      </c>
      <c r="T510" s="3">
        <f t="shared" si="31"/>
        <v>40994.774317129632</v>
      </c>
    </row>
    <row r="511" spans="1:20">
      <c r="A511">
        <v>509</v>
      </c>
      <c r="B511" t="s">
        <v>1068</v>
      </c>
      <c r="C511" t="s">
        <v>1069</v>
      </c>
      <c r="D511">
        <v>5000</v>
      </c>
      <c r="E511">
        <v>10</v>
      </c>
      <c r="F511" t="s">
        <v>363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891</v>
      </c>
      <c r="O511" s="8">
        <f>Data!$E511/Data!$D511</f>
        <v>2E-3</v>
      </c>
      <c r="P511" s="2">
        <f>IFERROR(Data!$E511/Data!$L511,0)</f>
        <v>10</v>
      </c>
      <c r="Q511" t="str">
        <f t="shared" si="28"/>
        <v>film &amp; video</v>
      </c>
      <c r="R511" t="str">
        <f t="shared" si="29"/>
        <v>animation</v>
      </c>
      <c r="S511" s="3">
        <f t="shared" si="30"/>
        <v>42183.381597222222</v>
      </c>
      <c r="T511" s="3">
        <f t="shared" si="31"/>
        <v>42153.381597222222</v>
      </c>
    </row>
    <row r="512" spans="1:20">
      <c r="A512">
        <v>510</v>
      </c>
      <c r="B512" t="s">
        <v>1070</v>
      </c>
      <c r="C512" t="s">
        <v>1071</v>
      </c>
      <c r="D512">
        <v>14000</v>
      </c>
      <c r="E512">
        <v>0</v>
      </c>
      <c r="F512" t="s">
        <v>363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891</v>
      </c>
      <c r="O512" s="8">
        <f>Data!$E512/Data!$D512</f>
        <v>0</v>
      </c>
      <c r="P512" s="2">
        <f>IFERROR(Data!$E512/Data!$L512,0)</f>
        <v>0</v>
      </c>
      <c r="Q512" t="str">
        <f t="shared" si="28"/>
        <v>film &amp; video</v>
      </c>
      <c r="R512" t="str">
        <f t="shared" si="29"/>
        <v>animation</v>
      </c>
      <c r="S512" s="3">
        <f t="shared" si="30"/>
        <v>42429.926377314812</v>
      </c>
      <c r="T512" s="3">
        <f t="shared" si="31"/>
        <v>42399.926377314812</v>
      </c>
    </row>
    <row r="513" spans="1:20">
      <c r="A513">
        <v>511</v>
      </c>
      <c r="B513" t="s">
        <v>1072</v>
      </c>
      <c r="C513" t="s">
        <v>1073</v>
      </c>
      <c r="D513">
        <v>5000</v>
      </c>
      <c r="E513">
        <v>150</v>
      </c>
      <c r="F513" t="s">
        <v>363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891</v>
      </c>
      <c r="O513" s="8">
        <f>Data!$E513/Data!$D513</f>
        <v>0.03</v>
      </c>
      <c r="P513" s="2">
        <f>IFERROR(Data!$E513/Data!$L513,0)</f>
        <v>30</v>
      </c>
      <c r="Q513" t="str">
        <f t="shared" si="28"/>
        <v>film &amp; video</v>
      </c>
      <c r="R513" t="str">
        <f t="shared" si="29"/>
        <v>animation</v>
      </c>
      <c r="S513" s="3">
        <f t="shared" si="30"/>
        <v>41370.011365740742</v>
      </c>
      <c r="T513" s="3">
        <f t="shared" si="31"/>
        <v>41340.053032407406</v>
      </c>
    </row>
    <row r="514" spans="1:20">
      <c r="A514">
        <v>512</v>
      </c>
      <c r="B514" t="s">
        <v>1074</v>
      </c>
      <c r="C514" t="s">
        <v>1075</v>
      </c>
      <c r="D514">
        <v>8000</v>
      </c>
      <c r="E514">
        <v>11</v>
      </c>
      <c r="F514" t="s">
        <v>363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891</v>
      </c>
      <c r="O514" s="8">
        <f>Data!$E514/Data!$D514</f>
        <v>1.3749999999999999E-3</v>
      </c>
      <c r="P514" s="2">
        <f>IFERROR(Data!$E514/Data!$L514,0)</f>
        <v>5.5</v>
      </c>
      <c r="Q514" t="str">
        <f t="shared" si="28"/>
        <v>film &amp; video</v>
      </c>
      <c r="R514" t="str">
        <f t="shared" si="29"/>
        <v>animation</v>
      </c>
      <c r="S514" s="3">
        <f t="shared" si="30"/>
        <v>42694.533877314811</v>
      </c>
      <c r="T514" s="3">
        <f t="shared" si="31"/>
        <v>42649.492210648154</v>
      </c>
    </row>
    <row r="515" spans="1:20">
      <c r="A515">
        <v>513</v>
      </c>
      <c r="B515" t="s">
        <v>1076</v>
      </c>
      <c r="C515" t="s">
        <v>1077</v>
      </c>
      <c r="D515">
        <v>50000</v>
      </c>
      <c r="E515">
        <v>6962</v>
      </c>
      <c r="F515" t="s">
        <v>363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891</v>
      </c>
      <c r="O515" s="8">
        <f>Data!$E515/Data!$D515</f>
        <v>0.13924</v>
      </c>
      <c r="P515" s="2">
        <f>IFERROR(Data!$E515/Data!$L515,0)</f>
        <v>102.38235294117646</v>
      </c>
      <c r="Q515" t="str">
        <f t="shared" ref="Q515:Q578" si="32">LEFT(N515,SEARCH("/",N515,1)-1)</f>
        <v>film &amp; video</v>
      </c>
      <c r="R515" t="str">
        <f t="shared" ref="R515:R578" si="33">RIGHT(N515,LEN(N515)-SEARCH("/",N515,1))</f>
        <v>animation</v>
      </c>
      <c r="S515" s="3">
        <f t="shared" ref="S515:S578" si="34">(((I515/60)/60)/24)+DATE(1970,1,1)+(-6/24)</f>
        <v>42597.041666666672</v>
      </c>
      <c r="T515" s="3">
        <f t="shared" ref="T515:T578" si="35">(((J515/60)/60)/24)+DATE(1970,1,1)+(-6/24)</f>
        <v>42552.403993055559</v>
      </c>
    </row>
    <row r="516" spans="1:20">
      <c r="A516">
        <v>514</v>
      </c>
      <c r="B516" t="s">
        <v>1078</v>
      </c>
      <c r="C516" t="s">
        <v>1079</v>
      </c>
      <c r="D516">
        <v>1500</v>
      </c>
      <c r="E516">
        <v>50</v>
      </c>
      <c r="F516" t="s">
        <v>363</v>
      </c>
      <c r="G516" t="s">
        <v>165</v>
      </c>
      <c r="H516" t="s">
        <v>166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891</v>
      </c>
      <c r="O516" s="8">
        <f>Data!$E516/Data!$D516</f>
        <v>3.3333333333333333E-2</v>
      </c>
      <c r="P516" s="2">
        <f>IFERROR(Data!$E516/Data!$L516,0)</f>
        <v>16.666666666666668</v>
      </c>
      <c r="Q516" t="str">
        <f t="shared" si="32"/>
        <v>film &amp; video</v>
      </c>
      <c r="R516" t="str">
        <f t="shared" si="33"/>
        <v>animation</v>
      </c>
      <c r="S516" s="3">
        <f t="shared" si="34"/>
        <v>41860.363969907405</v>
      </c>
      <c r="T516" s="3">
        <f t="shared" si="35"/>
        <v>41830.363969907405</v>
      </c>
    </row>
    <row r="517" spans="1:20">
      <c r="A517">
        <v>515</v>
      </c>
      <c r="B517" t="s">
        <v>1080</v>
      </c>
      <c r="C517" t="s">
        <v>1081</v>
      </c>
      <c r="D517">
        <v>97000</v>
      </c>
      <c r="E517">
        <v>24651</v>
      </c>
      <c r="F517" t="s">
        <v>363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891</v>
      </c>
      <c r="O517" s="8">
        <f>Data!$E517/Data!$D517</f>
        <v>0.25413402061855672</v>
      </c>
      <c r="P517" s="2">
        <f>IFERROR(Data!$E517/Data!$L517,0)</f>
        <v>725.02941176470586</v>
      </c>
      <c r="Q517" t="str">
        <f t="shared" si="32"/>
        <v>film &amp; video</v>
      </c>
      <c r="R517" t="str">
        <f t="shared" si="33"/>
        <v>animation</v>
      </c>
      <c r="S517" s="3">
        <f t="shared" si="34"/>
        <v>42367.240752314814</v>
      </c>
      <c r="T517" s="3">
        <f t="shared" si="35"/>
        <v>42327.240752314814</v>
      </c>
    </row>
    <row r="518" spans="1:20">
      <c r="A518">
        <v>516</v>
      </c>
      <c r="B518" t="s">
        <v>1082</v>
      </c>
      <c r="C518" t="s">
        <v>1083</v>
      </c>
      <c r="D518">
        <v>5000</v>
      </c>
      <c r="E518">
        <v>0</v>
      </c>
      <c r="F518" t="s">
        <v>363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891</v>
      </c>
      <c r="O518" s="8">
        <f>Data!$E518/Data!$D518</f>
        <v>0</v>
      </c>
      <c r="P518" s="2">
        <f>IFERROR(Data!$E518/Data!$L518,0)</f>
        <v>0</v>
      </c>
      <c r="Q518" t="str">
        <f t="shared" si="32"/>
        <v>film &amp; video</v>
      </c>
      <c r="R518" t="str">
        <f t="shared" si="33"/>
        <v>animation</v>
      </c>
      <c r="S518" s="3">
        <f t="shared" si="34"/>
        <v>42151.528703703705</v>
      </c>
      <c r="T518" s="3">
        <f t="shared" si="35"/>
        <v>42091.528703703705</v>
      </c>
    </row>
    <row r="519" spans="1:20">
      <c r="A519">
        <v>517</v>
      </c>
      <c r="B519" t="s">
        <v>1084</v>
      </c>
      <c r="C519" t="s">
        <v>1085</v>
      </c>
      <c r="D519">
        <v>15000</v>
      </c>
      <c r="E519">
        <v>205</v>
      </c>
      <c r="F519" t="s">
        <v>363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891</v>
      </c>
      <c r="O519" s="8">
        <f>Data!$E519/Data!$D519</f>
        <v>1.3666666666666667E-2</v>
      </c>
      <c r="P519" s="2">
        <f>IFERROR(Data!$E519/Data!$L519,0)</f>
        <v>68.333333333333329</v>
      </c>
      <c r="Q519" t="str">
        <f t="shared" si="32"/>
        <v>film &amp; video</v>
      </c>
      <c r="R519" t="str">
        <f t="shared" si="33"/>
        <v>animation</v>
      </c>
      <c r="S519" s="3">
        <f t="shared" si="34"/>
        <v>42768.365289351852</v>
      </c>
      <c r="T519" s="3">
        <f t="shared" si="35"/>
        <v>42738.365289351852</v>
      </c>
    </row>
    <row r="520" spans="1:20">
      <c r="A520">
        <v>518</v>
      </c>
      <c r="B520" t="s">
        <v>1086</v>
      </c>
      <c r="C520" t="s">
        <v>1087</v>
      </c>
      <c r="D520">
        <v>7175</v>
      </c>
      <c r="E520">
        <v>0</v>
      </c>
      <c r="F520" t="s">
        <v>363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891</v>
      </c>
      <c r="O520" s="8">
        <f>Data!$E520/Data!$D520</f>
        <v>0</v>
      </c>
      <c r="P520" s="2">
        <f>IFERROR(Data!$E520/Data!$L520,0)</f>
        <v>0</v>
      </c>
      <c r="Q520" t="str">
        <f t="shared" si="32"/>
        <v>film &amp; video</v>
      </c>
      <c r="R520" t="str">
        <f t="shared" si="33"/>
        <v>animation</v>
      </c>
      <c r="S520" s="3">
        <f t="shared" si="34"/>
        <v>42253.365277777775</v>
      </c>
      <c r="T520" s="3">
        <f t="shared" si="35"/>
        <v>42223.366018518514</v>
      </c>
    </row>
    <row r="521" spans="1:20">
      <c r="A521">
        <v>519</v>
      </c>
      <c r="B521" t="s">
        <v>1088</v>
      </c>
      <c r="C521" t="s">
        <v>1089</v>
      </c>
      <c r="D521">
        <v>12001</v>
      </c>
      <c r="E521">
        <v>2746</v>
      </c>
      <c r="F521" t="s">
        <v>363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891</v>
      </c>
      <c r="O521" s="8">
        <f>Data!$E521/Data!$D521</f>
        <v>0.22881426547787684</v>
      </c>
      <c r="P521" s="2">
        <f>IFERROR(Data!$E521/Data!$L521,0)</f>
        <v>39.228571428571428</v>
      </c>
      <c r="Q521" t="str">
        <f t="shared" si="32"/>
        <v>film &amp; video</v>
      </c>
      <c r="R521" t="str">
        <f t="shared" si="33"/>
        <v>animation</v>
      </c>
      <c r="S521" s="3">
        <f t="shared" si="34"/>
        <v>41248.141446759262</v>
      </c>
      <c r="T521" s="3">
        <f t="shared" si="35"/>
        <v>41218.141446759262</v>
      </c>
    </row>
    <row r="522" spans="1:20">
      <c r="A522">
        <v>520</v>
      </c>
      <c r="B522" t="s">
        <v>1090</v>
      </c>
      <c r="C522" t="s">
        <v>1091</v>
      </c>
      <c r="D522">
        <v>5000</v>
      </c>
      <c r="E522">
        <v>5105</v>
      </c>
      <c r="F522" t="s">
        <v>22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1092</v>
      </c>
      <c r="O522" s="8">
        <f>Data!$E522/Data!$D522</f>
        <v>1.0209999999999999</v>
      </c>
      <c r="P522" s="2">
        <f>IFERROR(Data!$E522/Data!$L522,0)</f>
        <v>150.14705882352942</v>
      </c>
      <c r="Q522" t="str">
        <f t="shared" si="32"/>
        <v>theater</v>
      </c>
      <c r="R522" t="str">
        <f t="shared" si="33"/>
        <v>plays</v>
      </c>
      <c r="S522" s="3">
        <f t="shared" si="34"/>
        <v>42348.452094907407</v>
      </c>
      <c r="T522" s="3">
        <f t="shared" si="35"/>
        <v>42318.452094907407</v>
      </c>
    </row>
    <row r="523" spans="1:20">
      <c r="A523">
        <v>521</v>
      </c>
      <c r="B523" t="s">
        <v>1093</v>
      </c>
      <c r="C523" t="s">
        <v>1094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1092</v>
      </c>
      <c r="O523" s="8">
        <f>Data!$E523/Data!$D523</f>
        <v>1.0464</v>
      </c>
      <c r="P523" s="2">
        <f>IFERROR(Data!$E523/Data!$L523,0)</f>
        <v>93.428571428571431</v>
      </c>
      <c r="Q523" t="str">
        <f t="shared" si="32"/>
        <v>theater</v>
      </c>
      <c r="R523" t="str">
        <f t="shared" si="33"/>
        <v>plays</v>
      </c>
      <c r="S523" s="3">
        <f t="shared" si="34"/>
        <v>42674.957638888889</v>
      </c>
      <c r="T523" s="3">
        <f t="shared" si="35"/>
        <v>42645.842812499999</v>
      </c>
    </row>
    <row r="524" spans="1:20">
      <c r="A524">
        <v>522</v>
      </c>
      <c r="B524" t="s">
        <v>1095</v>
      </c>
      <c r="C524" t="s">
        <v>1096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1092</v>
      </c>
      <c r="O524" s="8">
        <f>Data!$E524/Data!$D524</f>
        <v>1.1466666666666667</v>
      </c>
      <c r="P524" s="2">
        <f>IFERROR(Data!$E524/Data!$L524,0)</f>
        <v>110.96774193548387</v>
      </c>
      <c r="Q524" t="str">
        <f t="shared" si="32"/>
        <v>theater</v>
      </c>
      <c r="R524" t="str">
        <f t="shared" si="33"/>
        <v>plays</v>
      </c>
      <c r="S524" s="3">
        <f t="shared" si="34"/>
        <v>42449.749131944445</v>
      </c>
      <c r="T524" s="3">
        <f t="shared" si="35"/>
        <v>42429.790798611109</v>
      </c>
    </row>
    <row r="525" spans="1:20">
      <c r="A525">
        <v>523</v>
      </c>
      <c r="B525" t="s">
        <v>1097</v>
      </c>
      <c r="C525" t="s">
        <v>1098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1092</v>
      </c>
      <c r="O525" s="8">
        <f>Data!$E525/Data!$D525</f>
        <v>1.206</v>
      </c>
      <c r="P525" s="2">
        <f>IFERROR(Data!$E525/Data!$L525,0)</f>
        <v>71.785714285714292</v>
      </c>
      <c r="Q525" t="str">
        <f t="shared" si="32"/>
        <v>theater</v>
      </c>
      <c r="R525" t="str">
        <f t="shared" si="33"/>
        <v>plays</v>
      </c>
      <c r="S525" s="3">
        <f t="shared" si="34"/>
        <v>42267.88282407407</v>
      </c>
      <c r="T525" s="3">
        <f t="shared" si="35"/>
        <v>42237.88282407407</v>
      </c>
    </row>
    <row r="526" spans="1:20">
      <c r="A526">
        <v>524</v>
      </c>
      <c r="B526" t="s">
        <v>1099</v>
      </c>
      <c r="C526" t="s">
        <v>1100</v>
      </c>
      <c r="D526">
        <v>3500</v>
      </c>
      <c r="E526">
        <v>3803.55</v>
      </c>
      <c r="F526" t="s">
        <v>22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1092</v>
      </c>
      <c r="O526" s="8">
        <f>Data!$E526/Data!$D526</f>
        <v>1.0867285714285715</v>
      </c>
      <c r="P526" s="2">
        <f>IFERROR(Data!$E526/Data!$L526,0)</f>
        <v>29.258076923076924</v>
      </c>
      <c r="Q526" t="str">
        <f t="shared" si="32"/>
        <v>theater</v>
      </c>
      <c r="R526" t="str">
        <f t="shared" si="33"/>
        <v>plays</v>
      </c>
      <c r="S526" s="3">
        <f t="shared" si="34"/>
        <v>42522.467233796298</v>
      </c>
      <c r="T526" s="3">
        <f t="shared" si="35"/>
        <v>42492.467233796298</v>
      </c>
    </row>
    <row r="527" spans="1:20">
      <c r="A527">
        <v>525</v>
      </c>
      <c r="B527" t="s">
        <v>1101</v>
      </c>
      <c r="C527" t="s">
        <v>1102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1092</v>
      </c>
      <c r="O527" s="8">
        <f>Data!$E527/Data!$D527</f>
        <v>1</v>
      </c>
      <c r="P527" s="2">
        <f>IFERROR(Data!$E527/Data!$L527,0)</f>
        <v>1000</v>
      </c>
      <c r="Q527" t="str">
        <f t="shared" si="32"/>
        <v>theater</v>
      </c>
      <c r="R527" t="str">
        <f t="shared" si="33"/>
        <v>plays</v>
      </c>
      <c r="S527" s="3">
        <f t="shared" si="34"/>
        <v>41895.150937500002</v>
      </c>
      <c r="T527" s="3">
        <f t="shared" si="35"/>
        <v>41850.150937500002</v>
      </c>
    </row>
    <row r="528" spans="1:20">
      <c r="A528">
        <v>526</v>
      </c>
      <c r="B528" t="s">
        <v>1103</v>
      </c>
      <c r="C528" t="s">
        <v>1104</v>
      </c>
      <c r="D528">
        <v>1500</v>
      </c>
      <c r="E528">
        <v>1710</v>
      </c>
      <c r="F528" t="s">
        <v>22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1092</v>
      </c>
      <c r="O528" s="8">
        <f>Data!$E528/Data!$D528</f>
        <v>1.1399999999999999</v>
      </c>
      <c r="P528" s="2">
        <f>IFERROR(Data!$E528/Data!$L528,0)</f>
        <v>74.347826086956516</v>
      </c>
      <c r="Q528" t="str">
        <f t="shared" si="32"/>
        <v>theater</v>
      </c>
      <c r="R528" t="str">
        <f t="shared" si="33"/>
        <v>plays</v>
      </c>
      <c r="S528" s="3">
        <f t="shared" si="34"/>
        <v>42223.458333333328</v>
      </c>
      <c r="T528" s="3">
        <f t="shared" si="35"/>
        <v>42192.341944444444</v>
      </c>
    </row>
    <row r="529" spans="1:20">
      <c r="A529">
        <v>527</v>
      </c>
      <c r="B529" t="s">
        <v>1105</v>
      </c>
      <c r="C529" t="s">
        <v>1106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1092</v>
      </c>
      <c r="O529" s="8">
        <f>Data!$E529/Data!$D529</f>
        <v>1.0085</v>
      </c>
      <c r="P529" s="2">
        <f>IFERROR(Data!$E529/Data!$L529,0)</f>
        <v>63.829113924050631</v>
      </c>
      <c r="Q529" t="str">
        <f t="shared" si="32"/>
        <v>theater</v>
      </c>
      <c r="R529" t="str">
        <f t="shared" si="33"/>
        <v>plays</v>
      </c>
      <c r="S529" s="3">
        <f t="shared" si="34"/>
        <v>42783.420138888891</v>
      </c>
      <c r="T529" s="3">
        <f t="shared" si="35"/>
        <v>42752.955625000002</v>
      </c>
    </row>
    <row r="530" spans="1:20">
      <c r="A530">
        <v>528</v>
      </c>
      <c r="B530" t="s">
        <v>1107</v>
      </c>
      <c r="C530" t="s">
        <v>1108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1092</v>
      </c>
      <c r="O530" s="8">
        <f>Data!$E530/Data!$D530</f>
        <v>1.1565217391304348</v>
      </c>
      <c r="P530" s="2">
        <f>IFERROR(Data!$E530/Data!$L530,0)</f>
        <v>44.333333333333336</v>
      </c>
      <c r="Q530" t="str">
        <f t="shared" si="32"/>
        <v>theater</v>
      </c>
      <c r="R530" t="str">
        <f t="shared" si="33"/>
        <v>plays</v>
      </c>
      <c r="S530" s="3">
        <f t="shared" si="34"/>
        <v>42176.638888888891</v>
      </c>
      <c r="T530" s="3">
        <f t="shared" si="35"/>
        <v>42155.670219907406</v>
      </c>
    </row>
    <row r="531" spans="1:20">
      <c r="A531">
        <v>529</v>
      </c>
      <c r="B531" t="s">
        <v>1109</v>
      </c>
      <c r="C531" t="s">
        <v>1110</v>
      </c>
      <c r="D531">
        <v>1200</v>
      </c>
      <c r="E531">
        <v>1565</v>
      </c>
      <c r="F531" t="s">
        <v>22</v>
      </c>
      <c r="G531" t="s">
        <v>165</v>
      </c>
      <c r="H531" t="s">
        <v>166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1092</v>
      </c>
      <c r="O531" s="8">
        <f>Data!$E531/Data!$D531</f>
        <v>1.3041666666666667</v>
      </c>
      <c r="P531" s="2">
        <f>IFERROR(Data!$E531/Data!$L531,0)</f>
        <v>86.944444444444443</v>
      </c>
      <c r="Q531" t="str">
        <f t="shared" si="32"/>
        <v>theater</v>
      </c>
      <c r="R531" t="str">
        <f t="shared" si="33"/>
        <v>plays</v>
      </c>
      <c r="S531" s="3">
        <f t="shared" si="34"/>
        <v>42745.958333333328</v>
      </c>
      <c r="T531" s="3">
        <f t="shared" si="35"/>
        <v>42724.781180555554</v>
      </c>
    </row>
    <row r="532" spans="1:20">
      <c r="A532">
        <v>530</v>
      </c>
      <c r="B532" t="s">
        <v>1111</v>
      </c>
      <c r="C532" t="s">
        <v>1112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1092</v>
      </c>
      <c r="O532" s="8">
        <f>Data!$E532/Data!$D532</f>
        <v>1.0778267254038179</v>
      </c>
      <c r="P532" s="2">
        <f>IFERROR(Data!$E532/Data!$L532,0)</f>
        <v>126.55172413793103</v>
      </c>
      <c r="Q532" t="str">
        <f t="shared" si="32"/>
        <v>theater</v>
      </c>
      <c r="R532" t="str">
        <f t="shared" si="33"/>
        <v>plays</v>
      </c>
      <c r="S532" s="3">
        <f t="shared" si="34"/>
        <v>42178.833333333328</v>
      </c>
      <c r="T532" s="3">
        <f t="shared" si="35"/>
        <v>42157.341064814813</v>
      </c>
    </row>
    <row r="533" spans="1:20">
      <c r="A533">
        <v>531</v>
      </c>
      <c r="B533" t="s">
        <v>1113</v>
      </c>
      <c r="C533" t="s">
        <v>1114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1092</v>
      </c>
      <c r="O533" s="8">
        <f>Data!$E533/Data!$D533</f>
        <v>1</v>
      </c>
      <c r="P533" s="2">
        <f>IFERROR(Data!$E533/Data!$L533,0)</f>
        <v>129.03225806451613</v>
      </c>
      <c r="Q533" t="str">
        <f t="shared" si="32"/>
        <v>theater</v>
      </c>
      <c r="R533" t="str">
        <f t="shared" si="33"/>
        <v>plays</v>
      </c>
      <c r="S533" s="3">
        <f t="shared" si="34"/>
        <v>42721.040972222225</v>
      </c>
      <c r="T533" s="3">
        <f t="shared" si="35"/>
        <v>42675.815150462964</v>
      </c>
    </row>
    <row r="534" spans="1:20">
      <c r="A534">
        <v>532</v>
      </c>
      <c r="B534" t="s">
        <v>1115</v>
      </c>
      <c r="C534" t="s">
        <v>1116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1092</v>
      </c>
      <c r="O534" s="8">
        <f>Data!$E534/Data!$D534</f>
        <v>1.2324999999999999</v>
      </c>
      <c r="P534" s="2">
        <f>IFERROR(Data!$E534/Data!$L534,0)</f>
        <v>71.242774566473983</v>
      </c>
      <c r="Q534" t="str">
        <f t="shared" si="32"/>
        <v>theater</v>
      </c>
      <c r="R534" t="str">
        <f t="shared" si="33"/>
        <v>plays</v>
      </c>
      <c r="S534" s="3">
        <f t="shared" si="34"/>
        <v>42502.757037037038</v>
      </c>
      <c r="T534" s="3">
        <f t="shared" si="35"/>
        <v>42472.757037037038</v>
      </c>
    </row>
    <row r="535" spans="1:20">
      <c r="A535">
        <v>533</v>
      </c>
      <c r="B535" t="s">
        <v>1117</v>
      </c>
      <c r="C535" t="s">
        <v>1118</v>
      </c>
      <c r="D535">
        <v>2000</v>
      </c>
      <c r="E535">
        <v>2004</v>
      </c>
      <c r="F535" t="s">
        <v>22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1092</v>
      </c>
      <c r="O535" s="8">
        <f>Data!$E535/Data!$D535</f>
        <v>1.002</v>
      </c>
      <c r="P535" s="2">
        <f>IFERROR(Data!$E535/Data!$L535,0)</f>
        <v>117.88235294117646</v>
      </c>
      <c r="Q535" t="str">
        <f t="shared" si="32"/>
        <v>theater</v>
      </c>
      <c r="R535" t="str">
        <f t="shared" si="33"/>
        <v>plays</v>
      </c>
      <c r="S535" s="3">
        <f t="shared" si="34"/>
        <v>42506.18478009259</v>
      </c>
      <c r="T535" s="3">
        <f t="shared" si="35"/>
        <v>42482.18478009259</v>
      </c>
    </row>
    <row r="536" spans="1:20">
      <c r="A536">
        <v>534</v>
      </c>
      <c r="B536" t="s">
        <v>1119</v>
      </c>
      <c r="C536" t="s">
        <v>1120</v>
      </c>
      <c r="D536">
        <v>15000</v>
      </c>
      <c r="E536">
        <v>15700</v>
      </c>
      <c r="F536" t="s">
        <v>22</v>
      </c>
      <c r="G536" t="s">
        <v>416</v>
      </c>
      <c r="H536" t="s">
        <v>417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1092</v>
      </c>
      <c r="O536" s="8">
        <f>Data!$E536/Data!$D536</f>
        <v>1.0466666666666666</v>
      </c>
      <c r="P536" s="2">
        <f>IFERROR(Data!$E536/Data!$L536,0)</f>
        <v>327.08333333333331</v>
      </c>
      <c r="Q536" t="str">
        <f t="shared" si="32"/>
        <v>theater</v>
      </c>
      <c r="R536" t="str">
        <f t="shared" si="33"/>
        <v>plays</v>
      </c>
      <c r="S536" s="3">
        <f t="shared" si="34"/>
        <v>42309.708333333328</v>
      </c>
      <c r="T536" s="3">
        <f t="shared" si="35"/>
        <v>42270.560995370368</v>
      </c>
    </row>
    <row r="537" spans="1:20">
      <c r="A537">
        <v>535</v>
      </c>
      <c r="B537" t="s">
        <v>1121</v>
      </c>
      <c r="C537" t="s">
        <v>1122</v>
      </c>
      <c r="D537">
        <v>2000</v>
      </c>
      <c r="E537">
        <v>2050</v>
      </c>
      <c r="F537" t="s">
        <v>22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1092</v>
      </c>
      <c r="O537" s="8">
        <f>Data!$E537/Data!$D537</f>
        <v>1.0249999999999999</v>
      </c>
      <c r="P537" s="2">
        <f>IFERROR(Data!$E537/Data!$L537,0)</f>
        <v>34.745762711864408</v>
      </c>
      <c r="Q537" t="str">
        <f t="shared" si="32"/>
        <v>theater</v>
      </c>
      <c r="R537" t="str">
        <f t="shared" si="33"/>
        <v>plays</v>
      </c>
      <c r="S537" s="3">
        <f t="shared" si="34"/>
        <v>42741.295196759253</v>
      </c>
      <c r="T537" s="3">
        <f t="shared" si="35"/>
        <v>42711.295196759253</v>
      </c>
    </row>
    <row r="538" spans="1:20">
      <c r="A538">
        <v>536</v>
      </c>
      <c r="B538" t="s">
        <v>1123</v>
      </c>
      <c r="C538" t="s">
        <v>1124</v>
      </c>
      <c r="D538">
        <v>3300</v>
      </c>
      <c r="E538">
        <v>3902.5</v>
      </c>
      <c r="F538" t="s">
        <v>22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1092</v>
      </c>
      <c r="O538" s="8">
        <f>Data!$E538/Data!$D538</f>
        <v>1.1825757575757576</v>
      </c>
      <c r="P538" s="2">
        <f>IFERROR(Data!$E538/Data!$L538,0)</f>
        <v>100.06410256410257</v>
      </c>
      <c r="Q538" t="str">
        <f t="shared" si="32"/>
        <v>theater</v>
      </c>
      <c r="R538" t="str">
        <f t="shared" si="33"/>
        <v>plays</v>
      </c>
      <c r="S538" s="3">
        <f t="shared" si="34"/>
        <v>42219.5</v>
      </c>
      <c r="T538" s="3">
        <f t="shared" si="35"/>
        <v>42179.094988425932</v>
      </c>
    </row>
    <row r="539" spans="1:20">
      <c r="A539">
        <v>537</v>
      </c>
      <c r="B539" t="s">
        <v>1125</v>
      </c>
      <c r="C539" t="s">
        <v>1126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1092</v>
      </c>
      <c r="O539" s="8">
        <f>Data!$E539/Data!$D539</f>
        <v>1.2050000000000001</v>
      </c>
      <c r="P539" s="2">
        <f>IFERROR(Data!$E539/Data!$L539,0)</f>
        <v>40.847457627118644</v>
      </c>
      <c r="Q539" t="str">
        <f t="shared" si="32"/>
        <v>theater</v>
      </c>
      <c r="R539" t="str">
        <f t="shared" si="33"/>
        <v>plays</v>
      </c>
      <c r="S539" s="3">
        <f t="shared" si="34"/>
        <v>42312.560081018513</v>
      </c>
      <c r="T539" s="3">
        <f t="shared" si="35"/>
        <v>42282.518414351856</v>
      </c>
    </row>
    <row r="540" spans="1:20">
      <c r="A540">
        <v>538</v>
      </c>
      <c r="B540" t="s">
        <v>1127</v>
      </c>
      <c r="C540" t="s">
        <v>1128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1092</v>
      </c>
      <c r="O540" s="8">
        <f>Data!$E540/Data!$D540</f>
        <v>3.0242</v>
      </c>
      <c r="P540" s="2">
        <f>IFERROR(Data!$E540/Data!$L540,0)</f>
        <v>252.01666666666668</v>
      </c>
      <c r="Q540" t="str">
        <f t="shared" si="32"/>
        <v>theater</v>
      </c>
      <c r="R540" t="str">
        <f t="shared" si="33"/>
        <v>plays</v>
      </c>
      <c r="S540" s="3">
        <f t="shared" si="34"/>
        <v>42503.544710648144</v>
      </c>
      <c r="T540" s="3">
        <f t="shared" si="35"/>
        <v>42473.544710648144</v>
      </c>
    </row>
    <row r="541" spans="1:20">
      <c r="A541">
        <v>539</v>
      </c>
      <c r="B541" t="s">
        <v>1129</v>
      </c>
      <c r="C541" t="s">
        <v>1130</v>
      </c>
      <c r="D541">
        <v>500</v>
      </c>
      <c r="E541">
        <v>503.22</v>
      </c>
      <c r="F541" t="s">
        <v>22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1092</v>
      </c>
      <c r="O541" s="8">
        <f>Data!$E541/Data!$D541</f>
        <v>1.00644</v>
      </c>
      <c r="P541" s="2">
        <f>IFERROR(Data!$E541/Data!$L541,0)</f>
        <v>25.161000000000001</v>
      </c>
      <c r="Q541" t="str">
        <f t="shared" si="32"/>
        <v>theater</v>
      </c>
      <c r="R541" t="str">
        <f t="shared" si="33"/>
        <v>plays</v>
      </c>
      <c r="S541" s="3">
        <f t="shared" si="34"/>
        <v>42555.799849537041</v>
      </c>
      <c r="T541" s="3">
        <f t="shared" si="35"/>
        <v>42534.799849537041</v>
      </c>
    </row>
    <row r="542" spans="1:20">
      <c r="A542">
        <v>540</v>
      </c>
      <c r="B542" t="s">
        <v>1131</v>
      </c>
      <c r="C542" t="s">
        <v>1132</v>
      </c>
      <c r="D542">
        <v>15000</v>
      </c>
      <c r="E542">
        <v>1</v>
      </c>
      <c r="F542" t="s">
        <v>363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1133</v>
      </c>
      <c r="O542" s="8">
        <f>Data!$E542/Data!$D542</f>
        <v>6.666666666666667E-5</v>
      </c>
      <c r="P542" s="2">
        <f>IFERROR(Data!$E542/Data!$L542,0)</f>
        <v>1</v>
      </c>
      <c r="Q542" t="str">
        <f t="shared" si="32"/>
        <v>technology</v>
      </c>
      <c r="R542" t="str">
        <f t="shared" si="33"/>
        <v>web</v>
      </c>
      <c r="S542" s="3">
        <f t="shared" si="34"/>
        <v>42039.567199074074</v>
      </c>
      <c r="T542" s="3">
        <f t="shared" si="35"/>
        <v>42009.567199074074</v>
      </c>
    </row>
    <row r="543" spans="1:20">
      <c r="A543">
        <v>541</v>
      </c>
      <c r="B543" t="s">
        <v>1134</v>
      </c>
      <c r="C543" t="s">
        <v>1135</v>
      </c>
      <c r="D543">
        <v>4500</v>
      </c>
      <c r="E543">
        <v>25</v>
      </c>
      <c r="F543" t="s">
        <v>363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1133</v>
      </c>
      <c r="O543" s="8">
        <f>Data!$E543/Data!$D543</f>
        <v>5.5555555555555558E-3</v>
      </c>
      <c r="P543" s="2">
        <f>IFERROR(Data!$E543/Data!$L543,0)</f>
        <v>25</v>
      </c>
      <c r="Q543" t="str">
        <f t="shared" si="32"/>
        <v>technology</v>
      </c>
      <c r="R543" t="str">
        <f t="shared" si="33"/>
        <v>web</v>
      </c>
      <c r="S543" s="3">
        <f t="shared" si="34"/>
        <v>42305.796689814815</v>
      </c>
      <c r="T543" s="3">
        <f t="shared" si="35"/>
        <v>42275.796689814815</v>
      </c>
    </row>
    <row r="544" spans="1:20">
      <c r="A544">
        <v>542</v>
      </c>
      <c r="B544" t="s">
        <v>1136</v>
      </c>
      <c r="C544" t="s">
        <v>1137</v>
      </c>
      <c r="D544">
        <v>250000</v>
      </c>
      <c r="E544">
        <v>1</v>
      </c>
      <c r="F544" t="s">
        <v>363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1133</v>
      </c>
      <c r="O544" s="8">
        <f>Data!$E544/Data!$D544</f>
        <v>3.9999999999999998E-6</v>
      </c>
      <c r="P544" s="2">
        <f>IFERROR(Data!$E544/Data!$L544,0)</f>
        <v>1</v>
      </c>
      <c r="Q544" t="str">
        <f t="shared" si="32"/>
        <v>technology</v>
      </c>
      <c r="R544" t="str">
        <f t="shared" si="33"/>
        <v>web</v>
      </c>
      <c r="S544" s="3">
        <f t="shared" si="34"/>
        <v>42493.445787037039</v>
      </c>
      <c r="T544" s="3">
        <f t="shared" si="35"/>
        <v>42433.487453703703</v>
      </c>
    </row>
    <row r="545" spans="1:20">
      <c r="A545">
        <v>543</v>
      </c>
      <c r="B545" t="s">
        <v>1138</v>
      </c>
      <c r="C545" t="s">
        <v>1139</v>
      </c>
      <c r="D545">
        <v>22000</v>
      </c>
      <c r="E545">
        <v>70</v>
      </c>
      <c r="F545" t="s">
        <v>363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1133</v>
      </c>
      <c r="O545" s="8">
        <f>Data!$E545/Data!$D545</f>
        <v>3.1818181818181819E-3</v>
      </c>
      <c r="P545" s="2">
        <f>IFERROR(Data!$E545/Data!$L545,0)</f>
        <v>35</v>
      </c>
      <c r="Q545" t="str">
        <f t="shared" si="32"/>
        <v>technology</v>
      </c>
      <c r="R545" t="str">
        <f t="shared" si="33"/>
        <v>web</v>
      </c>
      <c r="S545" s="3">
        <f t="shared" si="34"/>
        <v>41943.842152777775</v>
      </c>
      <c r="T545" s="3">
        <f t="shared" si="35"/>
        <v>41913.842152777775</v>
      </c>
    </row>
    <row r="546" spans="1:20">
      <c r="A546">
        <v>544</v>
      </c>
      <c r="B546" t="s">
        <v>1140</v>
      </c>
      <c r="C546" t="s">
        <v>1141</v>
      </c>
      <c r="D546">
        <v>500</v>
      </c>
      <c r="E546">
        <v>6</v>
      </c>
      <c r="F546" t="s">
        <v>363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1133</v>
      </c>
      <c r="O546" s="8">
        <f>Data!$E546/Data!$D546</f>
        <v>1.2E-2</v>
      </c>
      <c r="P546" s="2">
        <f>IFERROR(Data!$E546/Data!$L546,0)</f>
        <v>3</v>
      </c>
      <c r="Q546" t="str">
        <f t="shared" si="32"/>
        <v>technology</v>
      </c>
      <c r="R546" t="str">
        <f t="shared" si="33"/>
        <v>web</v>
      </c>
      <c r="S546" s="3">
        <f t="shared" si="34"/>
        <v>42555.406944444447</v>
      </c>
      <c r="T546" s="3">
        <f t="shared" si="35"/>
        <v>42525.406944444447</v>
      </c>
    </row>
    <row r="547" spans="1:20">
      <c r="A547">
        <v>545</v>
      </c>
      <c r="B547" t="s">
        <v>1142</v>
      </c>
      <c r="C547" t="s">
        <v>1143</v>
      </c>
      <c r="D547">
        <v>50000</v>
      </c>
      <c r="E547">
        <v>13692</v>
      </c>
      <c r="F547" t="s">
        <v>363</v>
      </c>
      <c r="G547" t="s">
        <v>185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1133</v>
      </c>
      <c r="O547" s="8">
        <f>Data!$E547/Data!$D547</f>
        <v>0.27383999999999997</v>
      </c>
      <c r="P547" s="2">
        <f>IFERROR(Data!$E547/Data!$L547,0)</f>
        <v>402.70588235294116</v>
      </c>
      <c r="Q547" t="str">
        <f t="shared" si="32"/>
        <v>technology</v>
      </c>
      <c r="R547" t="str">
        <f t="shared" si="33"/>
        <v>web</v>
      </c>
      <c r="S547" s="3">
        <f t="shared" si="34"/>
        <v>42323.384131944447</v>
      </c>
      <c r="T547" s="3">
        <f t="shared" si="35"/>
        <v>42283.342465277776</v>
      </c>
    </row>
    <row r="548" spans="1:20">
      <c r="A548">
        <v>546</v>
      </c>
      <c r="B548" t="s">
        <v>1144</v>
      </c>
      <c r="C548" t="s">
        <v>1145</v>
      </c>
      <c r="D548">
        <v>60000</v>
      </c>
      <c r="E548">
        <v>52</v>
      </c>
      <c r="F548" t="s">
        <v>363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1133</v>
      </c>
      <c r="O548" s="8">
        <f>Data!$E548/Data!$D548</f>
        <v>8.6666666666666663E-4</v>
      </c>
      <c r="P548" s="2">
        <f>IFERROR(Data!$E548/Data!$L548,0)</f>
        <v>26</v>
      </c>
      <c r="Q548" t="str">
        <f t="shared" si="32"/>
        <v>technology</v>
      </c>
      <c r="R548" t="str">
        <f t="shared" si="33"/>
        <v>web</v>
      </c>
      <c r="S548" s="3">
        <f t="shared" si="34"/>
        <v>42294.417997685188</v>
      </c>
      <c r="T548" s="3">
        <f t="shared" si="35"/>
        <v>42249.417997685188</v>
      </c>
    </row>
    <row r="549" spans="1:20">
      <c r="A549">
        <v>547</v>
      </c>
      <c r="B549" t="s">
        <v>1146</v>
      </c>
      <c r="C549" t="s">
        <v>1147</v>
      </c>
      <c r="D549">
        <v>7500</v>
      </c>
      <c r="E549">
        <v>0</v>
      </c>
      <c r="F549" t="s">
        <v>363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1133</v>
      </c>
      <c r="O549" s="8">
        <f>Data!$E549/Data!$D549</f>
        <v>0</v>
      </c>
      <c r="P549" s="2">
        <f>IFERROR(Data!$E549/Data!$L549,0)</f>
        <v>0</v>
      </c>
      <c r="Q549" t="str">
        <f t="shared" si="32"/>
        <v>technology</v>
      </c>
      <c r="R549" t="str">
        <f t="shared" si="33"/>
        <v>web</v>
      </c>
      <c r="S549" s="3">
        <f t="shared" si="34"/>
        <v>42410.446342592593</v>
      </c>
      <c r="T549" s="3">
        <f t="shared" si="35"/>
        <v>42380.446342592593</v>
      </c>
    </row>
    <row r="550" spans="1:20">
      <c r="A550">
        <v>548</v>
      </c>
      <c r="B550" t="s">
        <v>1148</v>
      </c>
      <c r="C550" t="s">
        <v>1149</v>
      </c>
      <c r="D550">
        <v>10000</v>
      </c>
      <c r="E550">
        <v>9</v>
      </c>
      <c r="F550" t="s">
        <v>363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1133</v>
      </c>
      <c r="O550" s="8">
        <f>Data!$E550/Data!$D550</f>
        <v>8.9999999999999998E-4</v>
      </c>
      <c r="P550" s="2">
        <f>IFERROR(Data!$E550/Data!$L550,0)</f>
        <v>9</v>
      </c>
      <c r="Q550" t="str">
        <f t="shared" si="32"/>
        <v>technology</v>
      </c>
      <c r="R550" t="str">
        <f t="shared" si="33"/>
        <v>web</v>
      </c>
      <c r="S550" s="3">
        <f t="shared" si="34"/>
        <v>42306.653333333335</v>
      </c>
      <c r="T550" s="3">
        <f t="shared" si="35"/>
        <v>42276.653333333335</v>
      </c>
    </row>
    <row r="551" spans="1:20">
      <c r="A551">
        <v>549</v>
      </c>
      <c r="B551" t="s">
        <v>1150</v>
      </c>
      <c r="C551" t="s">
        <v>1151</v>
      </c>
      <c r="D551">
        <v>2500</v>
      </c>
      <c r="E551">
        <v>68</v>
      </c>
      <c r="F551" t="s">
        <v>363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1133</v>
      </c>
      <c r="O551" s="8">
        <f>Data!$E551/Data!$D551</f>
        <v>2.7199999999999998E-2</v>
      </c>
      <c r="P551" s="2">
        <f>IFERROR(Data!$E551/Data!$L551,0)</f>
        <v>8.5</v>
      </c>
      <c r="Q551" t="str">
        <f t="shared" si="32"/>
        <v>technology</v>
      </c>
      <c r="R551" t="str">
        <f t="shared" si="33"/>
        <v>web</v>
      </c>
      <c r="S551" s="3">
        <f t="shared" si="34"/>
        <v>42193.386828703704</v>
      </c>
      <c r="T551" s="3">
        <f t="shared" si="35"/>
        <v>42163.386828703704</v>
      </c>
    </row>
    <row r="552" spans="1:20">
      <c r="A552">
        <v>550</v>
      </c>
      <c r="B552" t="s">
        <v>1152</v>
      </c>
      <c r="C552" t="s">
        <v>1153</v>
      </c>
      <c r="D552">
        <v>5000</v>
      </c>
      <c r="E552">
        <v>35</v>
      </c>
      <c r="F552" t="s">
        <v>363</v>
      </c>
      <c r="G552" t="s">
        <v>165</v>
      </c>
      <c r="H552" t="s">
        <v>166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1133</v>
      </c>
      <c r="O552" s="8">
        <f>Data!$E552/Data!$D552</f>
        <v>7.0000000000000001E-3</v>
      </c>
      <c r="P552" s="2">
        <f>IFERROR(Data!$E552/Data!$L552,0)</f>
        <v>8.75</v>
      </c>
      <c r="Q552" t="str">
        <f t="shared" si="32"/>
        <v>technology</v>
      </c>
      <c r="R552" t="str">
        <f t="shared" si="33"/>
        <v>web</v>
      </c>
      <c r="S552" s="3">
        <f t="shared" si="34"/>
        <v>42765.958333333328</v>
      </c>
      <c r="T552" s="3">
        <f t="shared" si="35"/>
        <v>42753.428761574076</v>
      </c>
    </row>
    <row r="553" spans="1:20">
      <c r="A553">
        <v>551</v>
      </c>
      <c r="B553" t="s">
        <v>1154</v>
      </c>
      <c r="C553" t="s">
        <v>1155</v>
      </c>
      <c r="D553">
        <v>75000</v>
      </c>
      <c r="E553">
        <v>3781</v>
      </c>
      <c r="F553" t="s">
        <v>363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1133</v>
      </c>
      <c r="O553" s="8">
        <f>Data!$E553/Data!$D553</f>
        <v>5.0413333333333331E-2</v>
      </c>
      <c r="P553" s="2">
        <f>IFERROR(Data!$E553/Data!$L553,0)</f>
        <v>135.03571428571428</v>
      </c>
      <c r="Q553" t="str">
        <f t="shared" si="32"/>
        <v>technology</v>
      </c>
      <c r="R553" t="str">
        <f t="shared" si="33"/>
        <v>web</v>
      </c>
      <c r="S553" s="3">
        <f t="shared" si="34"/>
        <v>42217.495138888888</v>
      </c>
      <c r="T553" s="3">
        <f t="shared" si="35"/>
        <v>42173.025740740741</v>
      </c>
    </row>
    <row r="554" spans="1:20">
      <c r="A554">
        <v>552</v>
      </c>
      <c r="B554" t="s">
        <v>1156</v>
      </c>
      <c r="C554" t="s">
        <v>1157</v>
      </c>
      <c r="D554">
        <v>45000</v>
      </c>
      <c r="E554">
        <v>0</v>
      </c>
      <c r="F554" t="s">
        <v>363</v>
      </c>
      <c r="G554" t="s">
        <v>165</v>
      </c>
      <c r="H554" t="s">
        <v>166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1133</v>
      </c>
      <c r="O554" s="8">
        <f>Data!$E554/Data!$D554</f>
        <v>0</v>
      </c>
      <c r="P554" s="2">
        <f>IFERROR(Data!$E554/Data!$L554,0)</f>
        <v>0</v>
      </c>
      <c r="Q554" t="str">
        <f t="shared" si="32"/>
        <v>technology</v>
      </c>
      <c r="R554" t="str">
        <f t="shared" si="33"/>
        <v>web</v>
      </c>
      <c r="S554" s="3">
        <f t="shared" si="34"/>
        <v>42378.366851851853</v>
      </c>
      <c r="T554" s="3">
        <f t="shared" si="35"/>
        <v>42318.366851851853</v>
      </c>
    </row>
    <row r="555" spans="1:20">
      <c r="A555">
        <v>553</v>
      </c>
      <c r="B555" t="s">
        <v>1158</v>
      </c>
      <c r="C555" t="s">
        <v>1159</v>
      </c>
      <c r="D555">
        <v>25000</v>
      </c>
      <c r="E555">
        <v>123</v>
      </c>
      <c r="F555" t="s">
        <v>363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1133</v>
      </c>
      <c r="O555" s="8">
        <f>Data!$E555/Data!$D555</f>
        <v>4.9199999999999999E-3</v>
      </c>
      <c r="P555" s="2">
        <f>IFERROR(Data!$E555/Data!$L555,0)</f>
        <v>20.5</v>
      </c>
      <c r="Q555" t="str">
        <f t="shared" si="32"/>
        <v>technology</v>
      </c>
      <c r="R555" t="str">
        <f t="shared" si="33"/>
        <v>web</v>
      </c>
      <c r="S555" s="3">
        <f t="shared" si="34"/>
        <v>41957.511469907404</v>
      </c>
      <c r="T555" s="3">
        <f t="shared" si="35"/>
        <v>41927.46980324074</v>
      </c>
    </row>
    <row r="556" spans="1:20">
      <c r="A556">
        <v>554</v>
      </c>
      <c r="B556" t="s">
        <v>1160</v>
      </c>
      <c r="C556" t="s">
        <v>1161</v>
      </c>
      <c r="D556">
        <v>3870</v>
      </c>
      <c r="E556">
        <v>1416</v>
      </c>
      <c r="F556" t="s">
        <v>363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1133</v>
      </c>
      <c r="O556" s="8">
        <f>Data!$E556/Data!$D556</f>
        <v>0.36589147286821705</v>
      </c>
      <c r="P556" s="2">
        <f>IFERROR(Data!$E556/Data!$L556,0)</f>
        <v>64.36363636363636</v>
      </c>
      <c r="Q556" t="str">
        <f t="shared" si="32"/>
        <v>technology</v>
      </c>
      <c r="R556" t="str">
        <f t="shared" si="33"/>
        <v>web</v>
      </c>
      <c r="S556" s="3">
        <f t="shared" si="34"/>
        <v>41931.434861111113</v>
      </c>
      <c r="T556" s="3">
        <f t="shared" si="35"/>
        <v>41901.434861111113</v>
      </c>
    </row>
    <row r="557" spans="1:20">
      <c r="A557">
        <v>555</v>
      </c>
      <c r="B557" t="s">
        <v>1162</v>
      </c>
      <c r="C557" t="s">
        <v>1163</v>
      </c>
      <c r="D557">
        <v>7500</v>
      </c>
      <c r="E557">
        <v>0</v>
      </c>
      <c r="F557" t="s">
        <v>363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1133</v>
      </c>
      <c r="O557" s="8">
        <f>Data!$E557/Data!$D557</f>
        <v>0</v>
      </c>
      <c r="P557" s="2">
        <f>IFERROR(Data!$E557/Data!$L557,0)</f>
        <v>0</v>
      </c>
      <c r="Q557" t="str">
        <f t="shared" si="32"/>
        <v>technology</v>
      </c>
      <c r="R557" t="str">
        <f t="shared" si="33"/>
        <v>web</v>
      </c>
      <c r="S557" s="3">
        <f t="shared" si="34"/>
        <v>42533.103506944448</v>
      </c>
      <c r="T557" s="3">
        <f t="shared" si="35"/>
        <v>42503.103506944448</v>
      </c>
    </row>
    <row r="558" spans="1:20">
      <c r="A558">
        <v>556</v>
      </c>
      <c r="B558" t="s">
        <v>1164</v>
      </c>
      <c r="C558" t="s">
        <v>1165</v>
      </c>
      <c r="D558">
        <v>8000</v>
      </c>
      <c r="E558">
        <v>200</v>
      </c>
      <c r="F558" t="s">
        <v>363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1133</v>
      </c>
      <c r="O558" s="8">
        <f>Data!$E558/Data!$D558</f>
        <v>2.5000000000000001E-2</v>
      </c>
      <c r="P558" s="2">
        <f>IFERROR(Data!$E558/Data!$L558,0)</f>
        <v>200</v>
      </c>
      <c r="Q558" t="str">
        <f t="shared" si="32"/>
        <v>technology</v>
      </c>
      <c r="R558" t="str">
        <f t="shared" si="33"/>
        <v>web</v>
      </c>
      <c r="S558" s="3">
        <f t="shared" si="34"/>
        <v>42375.610150462962</v>
      </c>
      <c r="T558" s="3">
        <f t="shared" si="35"/>
        <v>42345.610150462962</v>
      </c>
    </row>
    <row r="559" spans="1:20">
      <c r="A559">
        <v>557</v>
      </c>
      <c r="B559" t="s">
        <v>1166</v>
      </c>
      <c r="C559" t="s">
        <v>1167</v>
      </c>
      <c r="D559">
        <v>150000</v>
      </c>
      <c r="E559">
        <v>1366</v>
      </c>
      <c r="F559" t="s">
        <v>363</v>
      </c>
      <c r="G559" t="s">
        <v>508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1133</v>
      </c>
      <c r="O559" s="8">
        <f>Data!$E559/Data!$D559</f>
        <v>9.1066666666666674E-3</v>
      </c>
      <c r="P559" s="2">
        <f>IFERROR(Data!$E559/Data!$L559,0)</f>
        <v>68.3</v>
      </c>
      <c r="Q559" t="str">
        <f t="shared" si="32"/>
        <v>technology</v>
      </c>
      <c r="R559" t="str">
        <f t="shared" si="33"/>
        <v>web</v>
      </c>
      <c r="S559" s="3">
        <f t="shared" si="34"/>
        <v>42706.733831018515</v>
      </c>
      <c r="T559" s="3">
        <f t="shared" si="35"/>
        <v>42676.692164351851</v>
      </c>
    </row>
    <row r="560" spans="1:20">
      <c r="A560">
        <v>558</v>
      </c>
      <c r="B560" t="s">
        <v>1168</v>
      </c>
      <c r="C560" t="s">
        <v>1169</v>
      </c>
      <c r="D560">
        <v>750</v>
      </c>
      <c r="E560">
        <v>0</v>
      </c>
      <c r="F560" t="s">
        <v>363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1133</v>
      </c>
      <c r="O560" s="8">
        <f>Data!$E560/Data!$D560</f>
        <v>0</v>
      </c>
      <c r="P560" s="2">
        <f>IFERROR(Data!$E560/Data!$L560,0)</f>
        <v>0</v>
      </c>
      <c r="Q560" t="str">
        <f t="shared" si="32"/>
        <v>technology</v>
      </c>
      <c r="R560" t="str">
        <f t="shared" si="33"/>
        <v>web</v>
      </c>
      <c r="S560" s="3">
        <f t="shared" si="34"/>
        <v>42087.591493055559</v>
      </c>
      <c r="T560" s="3">
        <f t="shared" si="35"/>
        <v>42057.633159722223</v>
      </c>
    </row>
    <row r="561" spans="1:20">
      <c r="A561">
        <v>559</v>
      </c>
      <c r="B561" t="s">
        <v>1170</v>
      </c>
      <c r="C561" t="s">
        <v>1171</v>
      </c>
      <c r="D561">
        <v>240000</v>
      </c>
      <c r="E561">
        <v>50</v>
      </c>
      <c r="F561" t="s">
        <v>363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1133</v>
      </c>
      <c r="O561" s="8">
        <f>Data!$E561/Data!$D561</f>
        <v>2.0833333333333335E-4</v>
      </c>
      <c r="P561" s="2">
        <f>IFERROR(Data!$E561/Data!$L561,0)</f>
        <v>50</v>
      </c>
      <c r="Q561" t="str">
        <f t="shared" si="32"/>
        <v>technology</v>
      </c>
      <c r="R561" t="str">
        <f t="shared" si="33"/>
        <v>web</v>
      </c>
      <c r="S561" s="3">
        <f t="shared" si="34"/>
        <v>42351.033101851848</v>
      </c>
      <c r="T561" s="3">
        <f t="shared" si="35"/>
        <v>42321.033101851848</v>
      </c>
    </row>
    <row r="562" spans="1:20">
      <c r="A562">
        <v>560</v>
      </c>
      <c r="B562" t="s">
        <v>1172</v>
      </c>
      <c r="C562" t="s">
        <v>1173</v>
      </c>
      <c r="D562">
        <v>100000</v>
      </c>
      <c r="E562">
        <v>12</v>
      </c>
      <c r="F562" t="s">
        <v>363</v>
      </c>
      <c r="G562" t="s">
        <v>165</v>
      </c>
      <c r="H562" t="s">
        <v>166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1133</v>
      </c>
      <c r="O562" s="8">
        <f>Data!$E562/Data!$D562</f>
        <v>1.2E-4</v>
      </c>
      <c r="P562" s="2">
        <f>IFERROR(Data!$E562/Data!$L562,0)</f>
        <v>4</v>
      </c>
      <c r="Q562" t="str">
        <f t="shared" si="32"/>
        <v>technology</v>
      </c>
      <c r="R562" t="str">
        <f t="shared" si="33"/>
        <v>web</v>
      </c>
      <c r="S562" s="3">
        <f t="shared" si="34"/>
        <v>41990.521354166667</v>
      </c>
      <c r="T562" s="3">
        <f t="shared" si="35"/>
        <v>41960.521354166667</v>
      </c>
    </row>
    <row r="563" spans="1:20">
      <c r="A563">
        <v>561</v>
      </c>
      <c r="B563" t="s">
        <v>1174</v>
      </c>
      <c r="C563" t="s">
        <v>1175</v>
      </c>
      <c r="D563">
        <v>15000</v>
      </c>
      <c r="E563">
        <v>55</v>
      </c>
      <c r="F563" t="s">
        <v>363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1133</v>
      </c>
      <c r="O563" s="8">
        <f>Data!$E563/Data!$D563</f>
        <v>3.6666666666666666E-3</v>
      </c>
      <c r="P563" s="2">
        <f>IFERROR(Data!$E563/Data!$L563,0)</f>
        <v>27.5</v>
      </c>
      <c r="Q563" t="str">
        <f t="shared" si="32"/>
        <v>technology</v>
      </c>
      <c r="R563" t="str">
        <f t="shared" si="33"/>
        <v>web</v>
      </c>
      <c r="S563" s="3">
        <f t="shared" si="34"/>
        <v>42303.408715277779</v>
      </c>
      <c r="T563" s="3">
        <f t="shared" si="35"/>
        <v>42268.408715277779</v>
      </c>
    </row>
    <row r="564" spans="1:20">
      <c r="A564">
        <v>562</v>
      </c>
      <c r="B564" t="s">
        <v>1176</v>
      </c>
      <c r="C564" t="s">
        <v>1177</v>
      </c>
      <c r="D564">
        <v>50000</v>
      </c>
      <c r="E564">
        <v>0</v>
      </c>
      <c r="F564" t="s">
        <v>363</v>
      </c>
      <c r="G564" t="s">
        <v>393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1133</v>
      </c>
      <c r="O564" s="8">
        <f>Data!$E564/Data!$D564</f>
        <v>0</v>
      </c>
      <c r="P564" s="2">
        <f>IFERROR(Data!$E564/Data!$L564,0)</f>
        <v>0</v>
      </c>
      <c r="Q564" t="str">
        <f t="shared" si="32"/>
        <v>technology</v>
      </c>
      <c r="R564" t="str">
        <f t="shared" si="33"/>
        <v>web</v>
      </c>
      <c r="S564" s="3">
        <f t="shared" si="34"/>
        <v>42722.139062500006</v>
      </c>
      <c r="T564" s="3">
        <f t="shared" si="35"/>
        <v>42692.139062500006</v>
      </c>
    </row>
    <row r="565" spans="1:20">
      <c r="A565">
        <v>563</v>
      </c>
      <c r="B565" t="s">
        <v>1178</v>
      </c>
      <c r="C565" t="s">
        <v>1179</v>
      </c>
      <c r="D565">
        <v>75000</v>
      </c>
      <c r="E565">
        <v>68</v>
      </c>
      <c r="F565" t="s">
        <v>363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1133</v>
      </c>
      <c r="O565" s="8">
        <f>Data!$E565/Data!$D565</f>
        <v>9.0666666666666662E-4</v>
      </c>
      <c r="P565" s="2">
        <f>IFERROR(Data!$E565/Data!$L565,0)</f>
        <v>34</v>
      </c>
      <c r="Q565" t="str">
        <f t="shared" si="32"/>
        <v>technology</v>
      </c>
      <c r="R565" t="str">
        <f t="shared" si="33"/>
        <v>web</v>
      </c>
      <c r="S565" s="3">
        <f t="shared" si="34"/>
        <v>42051.819988425923</v>
      </c>
      <c r="T565" s="3">
        <f t="shared" si="35"/>
        <v>42021.819988425923</v>
      </c>
    </row>
    <row r="566" spans="1:20">
      <c r="A566">
        <v>564</v>
      </c>
      <c r="B566" t="s">
        <v>1180</v>
      </c>
      <c r="C566" t="s">
        <v>1181</v>
      </c>
      <c r="D566">
        <v>18000</v>
      </c>
      <c r="E566">
        <v>1</v>
      </c>
      <c r="F566" t="s">
        <v>363</v>
      </c>
      <c r="G566" t="s">
        <v>185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1133</v>
      </c>
      <c r="O566" s="8">
        <f>Data!$E566/Data!$D566</f>
        <v>5.5555555555555558E-5</v>
      </c>
      <c r="P566" s="2">
        <f>IFERROR(Data!$E566/Data!$L566,0)</f>
        <v>1</v>
      </c>
      <c r="Q566" t="str">
        <f t="shared" si="32"/>
        <v>technology</v>
      </c>
      <c r="R566" t="str">
        <f t="shared" si="33"/>
        <v>web</v>
      </c>
      <c r="S566" s="3">
        <f t="shared" si="34"/>
        <v>42441.692997685182</v>
      </c>
      <c r="T566" s="3">
        <f t="shared" si="35"/>
        <v>42411.692997685182</v>
      </c>
    </row>
    <row r="567" spans="1:20">
      <c r="A567">
        <v>565</v>
      </c>
      <c r="B567" t="s">
        <v>1182</v>
      </c>
      <c r="C567" t="s">
        <v>1183</v>
      </c>
      <c r="D567">
        <v>25000</v>
      </c>
      <c r="E567">
        <v>0</v>
      </c>
      <c r="F567" t="s">
        <v>363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1133</v>
      </c>
      <c r="O567" s="8">
        <f>Data!$E567/Data!$D567</f>
        <v>0</v>
      </c>
      <c r="P567" s="2">
        <f>IFERROR(Data!$E567/Data!$L567,0)</f>
        <v>0</v>
      </c>
      <c r="Q567" t="str">
        <f t="shared" si="32"/>
        <v>technology</v>
      </c>
      <c r="R567" t="str">
        <f t="shared" si="33"/>
        <v>web</v>
      </c>
      <c r="S567" s="3">
        <f t="shared" si="34"/>
        <v>42195.535289351858</v>
      </c>
      <c r="T567" s="3">
        <f t="shared" si="35"/>
        <v>42165.535289351858</v>
      </c>
    </row>
    <row r="568" spans="1:20">
      <c r="A568">
        <v>566</v>
      </c>
      <c r="B568" t="s">
        <v>1184</v>
      </c>
      <c r="C568" t="s">
        <v>1185</v>
      </c>
      <c r="D568">
        <v>5000</v>
      </c>
      <c r="E568">
        <v>1</v>
      </c>
      <c r="F568" t="s">
        <v>363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1133</v>
      </c>
      <c r="O568" s="8">
        <f>Data!$E568/Data!$D568</f>
        <v>2.0000000000000001E-4</v>
      </c>
      <c r="P568" s="2">
        <f>IFERROR(Data!$E568/Data!$L568,0)</f>
        <v>1</v>
      </c>
      <c r="Q568" t="str">
        <f t="shared" si="32"/>
        <v>technology</v>
      </c>
      <c r="R568" t="str">
        <f t="shared" si="33"/>
        <v>web</v>
      </c>
      <c r="S568" s="3">
        <f t="shared" si="34"/>
        <v>42565.43440972222</v>
      </c>
      <c r="T568" s="3">
        <f t="shared" si="35"/>
        <v>42535.43440972222</v>
      </c>
    </row>
    <row r="569" spans="1:20">
      <c r="A569">
        <v>567</v>
      </c>
      <c r="B569" t="s">
        <v>1186</v>
      </c>
      <c r="C569" t="s">
        <v>1187</v>
      </c>
      <c r="D569">
        <v>10000</v>
      </c>
      <c r="E569">
        <v>0</v>
      </c>
      <c r="F569" t="s">
        <v>363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1133</v>
      </c>
      <c r="O569" s="8">
        <f>Data!$E569/Data!$D569</f>
        <v>0</v>
      </c>
      <c r="P569" s="2">
        <f>IFERROR(Data!$E569/Data!$L569,0)</f>
        <v>0</v>
      </c>
      <c r="Q569" t="str">
        <f t="shared" si="32"/>
        <v>technology</v>
      </c>
      <c r="R569" t="str">
        <f t="shared" si="33"/>
        <v>web</v>
      </c>
      <c r="S569" s="3">
        <f t="shared" si="34"/>
        <v>42005.592523148152</v>
      </c>
      <c r="T569" s="3">
        <f t="shared" si="35"/>
        <v>41975.592523148152</v>
      </c>
    </row>
    <row r="570" spans="1:20">
      <c r="A570">
        <v>568</v>
      </c>
      <c r="B570" t="s">
        <v>1188</v>
      </c>
      <c r="C570" t="s">
        <v>1189</v>
      </c>
      <c r="D570">
        <v>24500</v>
      </c>
      <c r="E570">
        <v>245</v>
      </c>
      <c r="F570" t="s">
        <v>363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1133</v>
      </c>
      <c r="O570" s="8">
        <f>Data!$E570/Data!$D570</f>
        <v>0.01</v>
      </c>
      <c r="P570" s="2">
        <f>IFERROR(Data!$E570/Data!$L570,0)</f>
        <v>49</v>
      </c>
      <c r="Q570" t="str">
        <f t="shared" si="32"/>
        <v>technology</v>
      </c>
      <c r="R570" t="str">
        <f t="shared" si="33"/>
        <v>web</v>
      </c>
      <c r="S570" s="3">
        <f t="shared" si="34"/>
        <v>42385.208333333328</v>
      </c>
      <c r="T570" s="3">
        <f t="shared" si="35"/>
        <v>42348.6715625</v>
      </c>
    </row>
    <row r="571" spans="1:20">
      <c r="A571">
        <v>569</v>
      </c>
      <c r="B571" t="s">
        <v>1190</v>
      </c>
      <c r="C571" t="s">
        <v>1191</v>
      </c>
      <c r="D571">
        <v>2500</v>
      </c>
      <c r="E571">
        <v>20</v>
      </c>
      <c r="F571" t="s">
        <v>363</v>
      </c>
      <c r="G571" t="s">
        <v>165</v>
      </c>
      <c r="H571" t="s">
        <v>166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1133</v>
      </c>
      <c r="O571" s="8">
        <f>Data!$E571/Data!$D571</f>
        <v>8.0000000000000002E-3</v>
      </c>
      <c r="P571" s="2">
        <f>IFERROR(Data!$E571/Data!$L571,0)</f>
        <v>20</v>
      </c>
      <c r="Q571" t="str">
        <f t="shared" si="32"/>
        <v>technology</v>
      </c>
      <c r="R571" t="str">
        <f t="shared" si="33"/>
        <v>web</v>
      </c>
      <c r="S571" s="3">
        <f t="shared" si="34"/>
        <v>42370.597361111111</v>
      </c>
      <c r="T571" s="3">
        <f t="shared" si="35"/>
        <v>42340.597361111111</v>
      </c>
    </row>
    <row r="572" spans="1:20">
      <c r="A572">
        <v>570</v>
      </c>
      <c r="B572" t="s">
        <v>1192</v>
      </c>
      <c r="C572" t="s">
        <v>1193</v>
      </c>
      <c r="D572">
        <v>85000</v>
      </c>
      <c r="E572">
        <v>142</v>
      </c>
      <c r="F572" t="s">
        <v>363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1133</v>
      </c>
      <c r="O572" s="8">
        <f>Data!$E572/Data!$D572</f>
        <v>1.6705882352941177E-3</v>
      </c>
      <c r="P572" s="2">
        <f>IFERROR(Data!$E572/Data!$L572,0)</f>
        <v>142</v>
      </c>
      <c r="Q572" t="str">
        <f t="shared" si="32"/>
        <v>technology</v>
      </c>
      <c r="R572" t="str">
        <f t="shared" si="33"/>
        <v>web</v>
      </c>
      <c r="S572" s="3">
        <f t="shared" si="34"/>
        <v>42418.548252314817</v>
      </c>
      <c r="T572" s="3">
        <f t="shared" si="35"/>
        <v>42388.548252314817</v>
      </c>
    </row>
    <row r="573" spans="1:20">
      <c r="A573">
        <v>571</v>
      </c>
      <c r="B573" t="s">
        <v>1194</v>
      </c>
      <c r="C573" t="s">
        <v>1195</v>
      </c>
      <c r="D573">
        <v>25000</v>
      </c>
      <c r="E573">
        <v>106</v>
      </c>
      <c r="F573" t="s">
        <v>363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1133</v>
      </c>
      <c r="O573" s="8">
        <f>Data!$E573/Data!$D573</f>
        <v>4.2399999999999998E-3</v>
      </c>
      <c r="P573" s="2">
        <f>IFERROR(Data!$E573/Data!$L573,0)</f>
        <v>53</v>
      </c>
      <c r="Q573" t="str">
        <f t="shared" si="32"/>
        <v>technology</v>
      </c>
      <c r="R573" t="str">
        <f t="shared" si="33"/>
        <v>web</v>
      </c>
      <c r="S573" s="3">
        <f t="shared" si="34"/>
        <v>42211.915972222225</v>
      </c>
      <c r="T573" s="3">
        <f t="shared" si="35"/>
        <v>42192.566238425927</v>
      </c>
    </row>
    <row r="574" spans="1:20">
      <c r="A574">
        <v>572</v>
      </c>
      <c r="B574" t="s">
        <v>1196</v>
      </c>
      <c r="C574" t="s">
        <v>1197</v>
      </c>
      <c r="D574">
        <v>2500</v>
      </c>
      <c r="E574">
        <v>0</v>
      </c>
      <c r="F574" t="s">
        <v>363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1133</v>
      </c>
      <c r="O574" s="8">
        <f>Data!$E574/Data!$D574</f>
        <v>0</v>
      </c>
      <c r="P574" s="2">
        <f>IFERROR(Data!$E574/Data!$L574,0)</f>
        <v>0</v>
      </c>
      <c r="Q574" t="str">
        <f t="shared" si="32"/>
        <v>technology</v>
      </c>
      <c r="R574" t="str">
        <f t="shared" si="33"/>
        <v>web</v>
      </c>
      <c r="S574" s="3">
        <f t="shared" si="34"/>
        <v>42312.507962962962</v>
      </c>
      <c r="T574" s="3">
        <f t="shared" si="35"/>
        <v>42282.46629629629</v>
      </c>
    </row>
    <row r="575" spans="1:20">
      <c r="A575">
        <v>573</v>
      </c>
      <c r="B575" t="s">
        <v>1198</v>
      </c>
      <c r="C575" t="s">
        <v>1199</v>
      </c>
      <c r="D575">
        <v>88888</v>
      </c>
      <c r="E575">
        <v>346</v>
      </c>
      <c r="F575" t="s">
        <v>363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1133</v>
      </c>
      <c r="O575" s="8">
        <f>Data!$E575/Data!$D575</f>
        <v>3.892538925389254E-3</v>
      </c>
      <c r="P575" s="2">
        <f>IFERROR(Data!$E575/Data!$L575,0)</f>
        <v>38.444444444444443</v>
      </c>
      <c r="Q575" t="str">
        <f t="shared" si="32"/>
        <v>technology</v>
      </c>
      <c r="R575" t="str">
        <f t="shared" si="33"/>
        <v>web</v>
      </c>
      <c r="S575" s="3">
        <f t="shared" si="34"/>
        <v>42021.8</v>
      </c>
      <c r="T575" s="3">
        <f t="shared" si="35"/>
        <v>41962.800127314811</v>
      </c>
    </row>
    <row r="576" spans="1:20">
      <c r="A576">
        <v>574</v>
      </c>
      <c r="B576" t="s">
        <v>1200</v>
      </c>
      <c r="C576" t="s">
        <v>1201</v>
      </c>
      <c r="D576">
        <v>11180</v>
      </c>
      <c r="E576">
        <v>80</v>
      </c>
      <c r="F576" t="s">
        <v>363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1133</v>
      </c>
      <c r="O576" s="8">
        <f>Data!$E576/Data!$D576</f>
        <v>7.1556350626118068E-3</v>
      </c>
      <c r="P576" s="2">
        <f>IFERROR(Data!$E576/Data!$L576,0)</f>
        <v>20</v>
      </c>
      <c r="Q576" t="str">
        <f t="shared" si="32"/>
        <v>technology</v>
      </c>
      <c r="R576" t="str">
        <f t="shared" si="33"/>
        <v>web</v>
      </c>
      <c r="S576" s="3">
        <f t="shared" si="34"/>
        <v>42662.193368055552</v>
      </c>
      <c r="T576" s="3">
        <f t="shared" si="35"/>
        <v>42632.193368055552</v>
      </c>
    </row>
    <row r="577" spans="1:20">
      <c r="A577">
        <v>575</v>
      </c>
      <c r="B577" t="s">
        <v>1202</v>
      </c>
      <c r="C577" t="s">
        <v>1203</v>
      </c>
      <c r="D577">
        <v>60000</v>
      </c>
      <c r="E577">
        <v>259</v>
      </c>
      <c r="F577" t="s">
        <v>363</v>
      </c>
      <c r="G577" t="s">
        <v>508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1133</v>
      </c>
      <c r="O577" s="8">
        <f>Data!$E577/Data!$D577</f>
        <v>4.3166666666666666E-3</v>
      </c>
      <c r="P577" s="2">
        <f>IFERROR(Data!$E577/Data!$L577,0)</f>
        <v>64.75</v>
      </c>
      <c r="Q577" t="str">
        <f t="shared" si="32"/>
        <v>technology</v>
      </c>
      <c r="R577" t="str">
        <f t="shared" si="33"/>
        <v>web</v>
      </c>
      <c r="S577" s="3">
        <f t="shared" si="34"/>
        <v>42168.442627314813</v>
      </c>
      <c r="T577" s="3">
        <f t="shared" si="35"/>
        <v>42138.442627314813</v>
      </c>
    </row>
    <row r="578" spans="1:20">
      <c r="A578">
        <v>576</v>
      </c>
      <c r="B578" t="s">
        <v>1204</v>
      </c>
      <c r="C578" t="s">
        <v>1205</v>
      </c>
      <c r="D578">
        <v>80000</v>
      </c>
      <c r="E578">
        <v>1</v>
      </c>
      <c r="F578" t="s">
        <v>363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1133</v>
      </c>
      <c r="O578" s="8">
        <f>Data!$E578/Data!$D578</f>
        <v>1.2500000000000001E-5</v>
      </c>
      <c r="P578" s="2">
        <f>IFERROR(Data!$E578/Data!$L578,0)</f>
        <v>1</v>
      </c>
      <c r="Q578" t="str">
        <f t="shared" si="32"/>
        <v>technology</v>
      </c>
      <c r="R578" t="str">
        <f t="shared" si="33"/>
        <v>web</v>
      </c>
      <c r="S578" s="3">
        <f t="shared" si="34"/>
        <v>42091.18</v>
      </c>
      <c r="T578" s="3">
        <f t="shared" si="35"/>
        <v>42031.221666666665</v>
      </c>
    </row>
    <row r="579" spans="1:20">
      <c r="A579">
        <v>577</v>
      </c>
      <c r="B579" t="s">
        <v>1206</v>
      </c>
      <c r="C579" t="s">
        <v>1207</v>
      </c>
      <c r="D579">
        <v>5000</v>
      </c>
      <c r="E579">
        <v>10</v>
      </c>
      <c r="F579" t="s">
        <v>363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1133</v>
      </c>
      <c r="O579" s="8">
        <f>Data!$E579/Data!$D579</f>
        <v>2E-3</v>
      </c>
      <c r="P579" s="2">
        <f>IFERROR(Data!$E579/Data!$L579,0)</f>
        <v>10</v>
      </c>
      <c r="Q579" t="str">
        <f t="shared" ref="Q579:Q642" si="36">LEFT(N579,SEARCH("/",N579,1)-1)</f>
        <v>technology</v>
      </c>
      <c r="R579" t="str">
        <f t="shared" ref="R579:R642" si="37">RIGHT(N579,LEN(N579)-SEARCH("/",N579,1))</f>
        <v>web</v>
      </c>
      <c r="S579" s="3">
        <f t="shared" ref="S579:S642" si="38">(((I579/60)/60)/24)+DATE(1970,1,1)+(-6/24)</f>
        <v>42510.339143518519</v>
      </c>
      <c r="T579" s="3">
        <f t="shared" ref="T579:T642" si="39">(((J579/60)/60)/24)+DATE(1970,1,1)+(-6/24)</f>
        <v>42450.339143518519</v>
      </c>
    </row>
    <row r="580" spans="1:20">
      <c r="A580">
        <v>578</v>
      </c>
      <c r="B580" t="s">
        <v>1208</v>
      </c>
      <c r="C580" t="s">
        <v>1209</v>
      </c>
      <c r="D580">
        <v>125000</v>
      </c>
      <c r="E580">
        <v>14</v>
      </c>
      <c r="F580" t="s">
        <v>363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1133</v>
      </c>
      <c r="O580" s="8">
        <f>Data!$E580/Data!$D580</f>
        <v>1.12E-4</v>
      </c>
      <c r="P580" s="2">
        <f>IFERROR(Data!$E580/Data!$L580,0)</f>
        <v>2</v>
      </c>
      <c r="Q580" t="str">
        <f t="shared" si="36"/>
        <v>technology</v>
      </c>
      <c r="R580" t="str">
        <f t="shared" si="37"/>
        <v>web</v>
      </c>
      <c r="S580" s="3">
        <f t="shared" si="38"/>
        <v>42254.328622685185</v>
      </c>
      <c r="T580" s="3">
        <f t="shared" si="39"/>
        <v>42230.328622685185</v>
      </c>
    </row>
    <row r="581" spans="1:20">
      <c r="A581">
        <v>579</v>
      </c>
      <c r="B581" t="s">
        <v>1210</v>
      </c>
      <c r="C581" t="s">
        <v>1211</v>
      </c>
      <c r="D581">
        <v>12000</v>
      </c>
      <c r="E581">
        <v>175</v>
      </c>
      <c r="F581" t="s">
        <v>363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1133</v>
      </c>
      <c r="O581" s="8">
        <f>Data!$E581/Data!$D581</f>
        <v>1.4583333333333334E-2</v>
      </c>
      <c r="P581" s="2">
        <f>IFERROR(Data!$E581/Data!$L581,0)</f>
        <v>35</v>
      </c>
      <c r="Q581" t="str">
        <f t="shared" si="36"/>
        <v>technology</v>
      </c>
      <c r="R581" t="str">
        <f t="shared" si="37"/>
        <v>web</v>
      </c>
      <c r="S581" s="3">
        <f t="shared" si="38"/>
        <v>41998.602118055554</v>
      </c>
      <c r="T581" s="3">
        <f t="shared" si="39"/>
        <v>41968.602118055554</v>
      </c>
    </row>
    <row r="582" spans="1:20">
      <c r="A582">
        <v>580</v>
      </c>
      <c r="B582" t="s">
        <v>1212</v>
      </c>
      <c r="C582" t="s">
        <v>1213</v>
      </c>
      <c r="D582">
        <v>3000</v>
      </c>
      <c r="E582">
        <v>1</v>
      </c>
      <c r="F582" t="s">
        <v>363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1133</v>
      </c>
      <c r="O582" s="8">
        <f>Data!$E582/Data!$D582</f>
        <v>3.3333333333333332E-4</v>
      </c>
      <c r="P582" s="2">
        <f>IFERROR(Data!$E582/Data!$L582,0)</f>
        <v>1</v>
      </c>
      <c r="Q582" t="str">
        <f t="shared" si="36"/>
        <v>technology</v>
      </c>
      <c r="R582" t="str">
        <f t="shared" si="37"/>
        <v>web</v>
      </c>
      <c r="S582" s="3">
        <f t="shared" si="38"/>
        <v>42635.658182870371</v>
      </c>
      <c r="T582" s="3">
        <f t="shared" si="39"/>
        <v>42605.658182870371</v>
      </c>
    </row>
    <row r="583" spans="1:20">
      <c r="A583">
        <v>581</v>
      </c>
      <c r="B583" t="s">
        <v>1214</v>
      </c>
      <c r="C583" t="s">
        <v>1215</v>
      </c>
      <c r="D583">
        <v>400</v>
      </c>
      <c r="E583">
        <v>0</v>
      </c>
      <c r="F583" t="s">
        <v>363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1133</v>
      </c>
      <c r="O583" s="8">
        <f>Data!$E583/Data!$D583</f>
        <v>0</v>
      </c>
      <c r="P583" s="2">
        <f>IFERROR(Data!$E583/Data!$L583,0)</f>
        <v>0</v>
      </c>
      <c r="Q583" t="str">
        <f t="shared" si="36"/>
        <v>technology</v>
      </c>
      <c r="R583" t="str">
        <f t="shared" si="37"/>
        <v>web</v>
      </c>
      <c r="S583" s="3">
        <f t="shared" si="38"/>
        <v>42217.762777777782</v>
      </c>
      <c r="T583" s="3">
        <f t="shared" si="39"/>
        <v>42187.762777777782</v>
      </c>
    </row>
    <row r="584" spans="1:20">
      <c r="A584">
        <v>582</v>
      </c>
      <c r="B584" t="s">
        <v>1216</v>
      </c>
      <c r="C584" t="s">
        <v>1217</v>
      </c>
      <c r="D584">
        <v>100000</v>
      </c>
      <c r="E584">
        <v>0</v>
      </c>
      <c r="F584" t="s">
        <v>363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1133</v>
      </c>
      <c r="O584" s="8">
        <f>Data!$E584/Data!$D584</f>
        <v>0</v>
      </c>
      <c r="P584" s="2">
        <f>IFERROR(Data!$E584/Data!$L584,0)</f>
        <v>0</v>
      </c>
      <c r="Q584" t="str">
        <f t="shared" si="36"/>
        <v>technology</v>
      </c>
      <c r="R584" t="str">
        <f t="shared" si="37"/>
        <v>web</v>
      </c>
      <c r="S584" s="3">
        <f t="shared" si="38"/>
        <v>42078.5</v>
      </c>
      <c r="T584" s="3">
        <f t="shared" si="39"/>
        <v>42055.489803240736</v>
      </c>
    </row>
    <row r="585" spans="1:20">
      <c r="A585">
        <v>583</v>
      </c>
      <c r="B585" t="s">
        <v>1218</v>
      </c>
      <c r="C585" t="s">
        <v>1219</v>
      </c>
      <c r="D585">
        <v>9000</v>
      </c>
      <c r="E585">
        <v>1</v>
      </c>
      <c r="F585" t="s">
        <v>363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1133</v>
      </c>
      <c r="O585" s="8">
        <f>Data!$E585/Data!$D585</f>
        <v>1.1111111111111112E-4</v>
      </c>
      <c r="P585" s="2">
        <f>IFERROR(Data!$E585/Data!$L585,0)</f>
        <v>1</v>
      </c>
      <c r="Q585" t="str">
        <f t="shared" si="36"/>
        <v>technology</v>
      </c>
      <c r="R585" t="str">
        <f t="shared" si="37"/>
        <v>web</v>
      </c>
      <c r="S585" s="3">
        <f t="shared" si="38"/>
        <v>42082.646840277783</v>
      </c>
      <c r="T585" s="3">
        <f t="shared" si="39"/>
        <v>42052.68850694444</v>
      </c>
    </row>
    <row r="586" spans="1:20">
      <c r="A586">
        <v>584</v>
      </c>
      <c r="B586" t="s">
        <v>1220</v>
      </c>
      <c r="C586" t="s">
        <v>1221</v>
      </c>
      <c r="D586">
        <v>1000</v>
      </c>
      <c r="E586">
        <v>10</v>
      </c>
      <c r="F586" t="s">
        <v>363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1133</v>
      </c>
      <c r="O586" s="8">
        <f>Data!$E586/Data!$D586</f>
        <v>0.01</v>
      </c>
      <c r="P586" s="2">
        <f>IFERROR(Data!$E586/Data!$L586,0)</f>
        <v>5</v>
      </c>
      <c r="Q586" t="str">
        <f t="shared" si="36"/>
        <v>technology</v>
      </c>
      <c r="R586" t="str">
        <f t="shared" si="37"/>
        <v>web</v>
      </c>
      <c r="S586" s="3">
        <f t="shared" si="38"/>
        <v>42079.424953703703</v>
      </c>
      <c r="T586" s="3">
        <f t="shared" si="39"/>
        <v>42049.466620370367</v>
      </c>
    </row>
    <row r="587" spans="1:20">
      <c r="A587">
        <v>585</v>
      </c>
      <c r="B587" t="s">
        <v>1222</v>
      </c>
      <c r="C587" t="s">
        <v>1223</v>
      </c>
      <c r="D587">
        <v>9000</v>
      </c>
      <c r="E587">
        <v>0</v>
      </c>
      <c r="F587" t="s">
        <v>363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1133</v>
      </c>
      <c r="O587" s="8">
        <f>Data!$E587/Data!$D587</f>
        <v>0</v>
      </c>
      <c r="P587" s="2">
        <f>IFERROR(Data!$E587/Data!$L587,0)</f>
        <v>0</v>
      </c>
      <c r="Q587" t="str">
        <f t="shared" si="36"/>
        <v>technology</v>
      </c>
      <c r="R587" t="str">
        <f t="shared" si="37"/>
        <v>web</v>
      </c>
      <c r="S587" s="3">
        <f t="shared" si="38"/>
        <v>42338.75</v>
      </c>
      <c r="T587" s="3">
        <f t="shared" si="39"/>
        <v>42283.1409375</v>
      </c>
    </row>
    <row r="588" spans="1:20">
      <c r="A588">
        <v>586</v>
      </c>
      <c r="B588" t="s">
        <v>1224</v>
      </c>
      <c r="C588" t="s">
        <v>1225</v>
      </c>
      <c r="D588">
        <v>10000</v>
      </c>
      <c r="E588">
        <v>56</v>
      </c>
      <c r="F588" t="s">
        <v>363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1133</v>
      </c>
      <c r="O588" s="8">
        <f>Data!$E588/Data!$D588</f>
        <v>5.5999999999999999E-3</v>
      </c>
      <c r="P588" s="2">
        <f>IFERROR(Data!$E588/Data!$L588,0)</f>
        <v>14</v>
      </c>
      <c r="Q588" t="str">
        <f t="shared" si="36"/>
        <v>technology</v>
      </c>
      <c r="R588" t="str">
        <f t="shared" si="37"/>
        <v>web</v>
      </c>
      <c r="S588" s="3">
        <f t="shared" si="38"/>
        <v>42050.604247685187</v>
      </c>
      <c r="T588" s="3">
        <f t="shared" si="39"/>
        <v>42020.604247685187</v>
      </c>
    </row>
    <row r="589" spans="1:20">
      <c r="A589">
        <v>587</v>
      </c>
      <c r="B589" t="s">
        <v>1226</v>
      </c>
      <c r="C589" t="s">
        <v>1227</v>
      </c>
      <c r="D589">
        <v>30000</v>
      </c>
      <c r="E589">
        <v>2725</v>
      </c>
      <c r="F589" t="s">
        <v>363</v>
      </c>
      <c r="G589" t="s">
        <v>165</v>
      </c>
      <c r="H589" t="s">
        <v>166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1133</v>
      </c>
      <c r="O589" s="8">
        <f>Data!$E589/Data!$D589</f>
        <v>9.0833333333333335E-2</v>
      </c>
      <c r="P589" s="2">
        <f>IFERROR(Data!$E589/Data!$L589,0)</f>
        <v>389.28571428571428</v>
      </c>
      <c r="Q589" t="str">
        <f t="shared" si="36"/>
        <v>technology</v>
      </c>
      <c r="R589" t="str">
        <f t="shared" si="37"/>
        <v>web</v>
      </c>
      <c r="S589" s="3">
        <f t="shared" si="38"/>
        <v>42110.507326388892</v>
      </c>
      <c r="T589" s="3">
        <f t="shared" si="39"/>
        <v>42080.507326388892</v>
      </c>
    </row>
    <row r="590" spans="1:20">
      <c r="A590">
        <v>588</v>
      </c>
      <c r="B590" t="s">
        <v>1228</v>
      </c>
      <c r="C590" t="s">
        <v>1229</v>
      </c>
      <c r="D590">
        <v>9000</v>
      </c>
      <c r="E590">
        <v>301</v>
      </c>
      <c r="F590" t="s">
        <v>363</v>
      </c>
      <c r="G590" t="s">
        <v>1230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1133</v>
      </c>
      <c r="O590" s="8">
        <f>Data!$E590/Data!$D590</f>
        <v>3.3444444444444443E-2</v>
      </c>
      <c r="P590" s="2">
        <f>IFERROR(Data!$E590/Data!$L590,0)</f>
        <v>150.5</v>
      </c>
      <c r="Q590" t="str">
        <f t="shared" si="36"/>
        <v>technology</v>
      </c>
      <c r="R590" t="str">
        <f t="shared" si="37"/>
        <v>web</v>
      </c>
      <c r="S590" s="3">
        <f t="shared" si="38"/>
        <v>42691.561180555553</v>
      </c>
      <c r="T590" s="3">
        <f t="shared" si="39"/>
        <v>42631.519513888896</v>
      </c>
    </row>
    <row r="591" spans="1:20">
      <c r="A591">
        <v>589</v>
      </c>
      <c r="B591" t="s">
        <v>1231</v>
      </c>
      <c r="C591" t="s">
        <v>1232</v>
      </c>
      <c r="D591">
        <v>7500</v>
      </c>
      <c r="E591">
        <v>1</v>
      </c>
      <c r="F591" t="s">
        <v>363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1133</v>
      </c>
      <c r="O591" s="8">
        <f>Data!$E591/Data!$D591</f>
        <v>1.3333333333333334E-4</v>
      </c>
      <c r="P591" s="2">
        <f>IFERROR(Data!$E591/Data!$L591,0)</f>
        <v>1</v>
      </c>
      <c r="Q591" t="str">
        <f t="shared" si="36"/>
        <v>technology</v>
      </c>
      <c r="R591" t="str">
        <f t="shared" si="37"/>
        <v>web</v>
      </c>
      <c r="S591" s="3">
        <f t="shared" si="38"/>
        <v>42193.364571759259</v>
      </c>
      <c r="T591" s="3">
        <f t="shared" si="39"/>
        <v>42178.364571759259</v>
      </c>
    </row>
    <row r="592" spans="1:20">
      <c r="A592">
        <v>590</v>
      </c>
      <c r="B592" t="s">
        <v>1233</v>
      </c>
      <c r="C592" t="s">
        <v>1234</v>
      </c>
      <c r="D592">
        <v>5000</v>
      </c>
      <c r="E592">
        <v>223</v>
      </c>
      <c r="F592" t="s">
        <v>363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1133</v>
      </c>
      <c r="O592" s="8">
        <f>Data!$E592/Data!$D592</f>
        <v>4.4600000000000001E-2</v>
      </c>
      <c r="P592" s="2">
        <f>IFERROR(Data!$E592/Data!$L592,0)</f>
        <v>24.777777777777779</v>
      </c>
      <c r="Q592" t="str">
        <f t="shared" si="36"/>
        <v>technology</v>
      </c>
      <c r="R592" t="str">
        <f t="shared" si="37"/>
        <v>web</v>
      </c>
      <c r="S592" s="3">
        <f t="shared" si="38"/>
        <v>42408.292361111111</v>
      </c>
      <c r="T592" s="3">
        <f t="shared" si="39"/>
        <v>42377.304756944446</v>
      </c>
    </row>
    <row r="593" spans="1:20">
      <c r="A593">
        <v>591</v>
      </c>
      <c r="B593" t="s">
        <v>1235</v>
      </c>
      <c r="C593" t="s">
        <v>1236</v>
      </c>
      <c r="D593">
        <v>100000</v>
      </c>
      <c r="E593">
        <v>61</v>
      </c>
      <c r="F593" t="s">
        <v>363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1133</v>
      </c>
      <c r="O593" s="8">
        <f>Data!$E593/Data!$D593</f>
        <v>6.0999999999999997E-4</v>
      </c>
      <c r="P593" s="2">
        <f>IFERROR(Data!$E593/Data!$L593,0)</f>
        <v>30.5</v>
      </c>
      <c r="Q593" t="str">
        <f t="shared" si="36"/>
        <v>technology</v>
      </c>
      <c r="R593" t="str">
        <f t="shared" si="37"/>
        <v>web</v>
      </c>
      <c r="S593" s="3">
        <f t="shared" si="38"/>
        <v>42207.293171296296</v>
      </c>
      <c r="T593" s="3">
        <f t="shared" si="39"/>
        <v>42177.293171296296</v>
      </c>
    </row>
    <row r="594" spans="1:20">
      <c r="A594">
        <v>592</v>
      </c>
      <c r="B594" t="s">
        <v>1237</v>
      </c>
      <c r="C594" t="s">
        <v>1238</v>
      </c>
      <c r="D594">
        <v>7500</v>
      </c>
      <c r="E594">
        <v>250</v>
      </c>
      <c r="F594" t="s">
        <v>363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1133</v>
      </c>
      <c r="O594" s="8">
        <f>Data!$E594/Data!$D594</f>
        <v>3.3333333333333333E-2</v>
      </c>
      <c r="P594" s="2">
        <f>IFERROR(Data!$E594/Data!$L594,0)</f>
        <v>250</v>
      </c>
      <c r="Q594" t="str">
        <f t="shared" si="36"/>
        <v>technology</v>
      </c>
      <c r="R594" t="str">
        <f t="shared" si="37"/>
        <v>web</v>
      </c>
      <c r="S594" s="3">
        <f t="shared" si="38"/>
        <v>41975.982175925921</v>
      </c>
      <c r="T594" s="3">
        <f t="shared" si="39"/>
        <v>41945.982175925928</v>
      </c>
    </row>
    <row r="595" spans="1:20">
      <c r="A595">
        <v>593</v>
      </c>
      <c r="B595" t="s">
        <v>1239</v>
      </c>
      <c r="C595" t="s">
        <v>1240</v>
      </c>
      <c r="D595">
        <v>500</v>
      </c>
      <c r="E595">
        <v>115</v>
      </c>
      <c r="F595" t="s">
        <v>363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1133</v>
      </c>
      <c r="O595" s="8">
        <f>Data!$E595/Data!$D595</f>
        <v>0.23</v>
      </c>
      <c r="P595" s="2">
        <f>IFERROR(Data!$E595/Data!$L595,0)</f>
        <v>16.428571428571427</v>
      </c>
      <c r="Q595" t="str">
        <f t="shared" si="36"/>
        <v>technology</v>
      </c>
      <c r="R595" t="str">
        <f t="shared" si="37"/>
        <v>web</v>
      </c>
      <c r="S595" s="3">
        <f t="shared" si="38"/>
        <v>42100.385937500003</v>
      </c>
      <c r="T595" s="3">
        <f t="shared" si="39"/>
        <v>42070.427604166667</v>
      </c>
    </row>
    <row r="596" spans="1:20">
      <c r="A596">
        <v>594</v>
      </c>
      <c r="B596" t="s">
        <v>1241</v>
      </c>
      <c r="C596" t="s">
        <v>1242</v>
      </c>
      <c r="D596">
        <v>25000</v>
      </c>
      <c r="E596">
        <v>26</v>
      </c>
      <c r="F596" t="s">
        <v>363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1133</v>
      </c>
      <c r="O596" s="8">
        <f>Data!$E596/Data!$D596</f>
        <v>1.0399999999999999E-3</v>
      </c>
      <c r="P596" s="2">
        <f>IFERROR(Data!$E596/Data!$L596,0)</f>
        <v>13</v>
      </c>
      <c r="Q596" t="str">
        <f t="shared" si="36"/>
        <v>technology</v>
      </c>
      <c r="R596" t="str">
        <f t="shared" si="37"/>
        <v>web</v>
      </c>
      <c r="S596" s="3">
        <f t="shared" si="38"/>
        <v>42476.530162037037</v>
      </c>
      <c r="T596" s="3">
        <f t="shared" si="39"/>
        <v>42446.530162037037</v>
      </c>
    </row>
    <row r="597" spans="1:20">
      <c r="A597">
        <v>595</v>
      </c>
      <c r="B597" t="s">
        <v>1243</v>
      </c>
      <c r="C597" t="s">
        <v>1244</v>
      </c>
      <c r="D597">
        <v>100000</v>
      </c>
      <c r="E597">
        <v>426</v>
      </c>
      <c r="F597" t="s">
        <v>363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1133</v>
      </c>
      <c r="O597" s="8">
        <f>Data!$E597/Data!$D597</f>
        <v>4.2599999999999999E-3</v>
      </c>
      <c r="P597" s="2">
        <f>IFERROR(Data!$E597/Data!$L597,0)</f>
        <v>53.25</v>
      </c>
      <c r="Q597" t="str">
        <f t="shared" si="36"/>
        <v>technology</v>
      </c>
      <c r="R597" t="str">
        <f t="shared" si="37"/>
        <v>web</v>
      </c>
      <c r="S597" s="3">
        <f t="shared" si="38"/>
        <v>42127.819884259254</v>
      </c>
      <c r="T597" s="3">
        <f t="shared" si="39"/>
        <v>42082.819884259254</v>
      </c>
    </row>
    <row r="598" spans="1:20">
      <c r="A598">
        <v>596</v>
      </c>
      <c r="B598" t="s">
        <v>1245</v>
      </c>
      <c r="C598" t="s">
        <v>1246</v>
      </c>
      <c r="D598">
        <v>20000</v>
      </c>
      <c r="E598">
        <v>6</v>
      </c>
      <c r="F598" t="s">
        <v>363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1133</v>
      </c>
      <c r="O598" s="8">
        <f>Data!$E598/Data!$D598</f>
        <v>2.9999999999999997E-4</v>
      </c>
      <c r="P598" s="2">
        <f>IFERROR(Data!$E598/Data!$L598,0)</f>
        <v>3</v>
      </c>
      <c r="Q598" t="str">
        <f t="shared" si="36"/>
        <v>technology</v>
      </c>
      <c r="R598" t="str">
        <f t="shared" si="37"/>
        <v>web</v>
      </c>
      <c r="S598" s="3">
        <f t="shared" si="38"/>
        <v>42676.646898148145</v>
      </c>
      <c r="T598" s="3">
        <f t="shared" si="39"/>
        <v>42646.646898148145</v>
      </c>
    </row>
    <row r="599" spans="1:20">
      <c r="A599">
        <v>597</v>
      </c>
      <c r="B599" t="s">
        <v>1247</v>
      </c>
      <c r="C599" t="s">
        <v>1248</v>
      </c>
      <c r="D599">
        <v>7500</v>
      </c>
      <c r="E599">
        <v>20</v>
      </c>
      <c r="F599" t="s">
        <v>363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1133</v>
      </c>
      <c r="O599" s="8">
        <f>Data!$E599/Data!$D599</f>
        <v>2.6666666666666666E-3</v>
      </c>
      <c r="P599" s="2">
        <f>IFERROR(Data!$E599/Data!$L599,0)</f>
        <v>10</v>
      </c>
      <c r="Q599" t="str">
        <f t="shared" si="36"/>
        <v>technology</v>
      </c>
      <c r="R599" t="str">
        <f t="shared" si="37"/>
        <v>web</v>
      </c>
      <c r="S599" s="3">
        <f t="shared" si="38"/>
        <v>42582.416666666672</v>
      </c>
      <c r="T599" s="3">
        <f t="shared" si="39"/>
        <v>42545.455266203702</v>
      </c>
    </row>
    <row r="600" spans="1:20">
      <c r="A600">
        <v>598</v>
      </c>
      <c r="B600" t="s">
        <v>1249</v>
      </c>
      <c r="C600" t="s">
        <v>1250</v>
      </c>
      <c r="D600">
        <v>2500</v>
      </c>
      <c r="E600">
        <v>850</v>
      </c>
      <c r="F600" t="s">
        <v>363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1133</v>
      </c>
      <c r="O600" s="8">
        <f>Data!$E600/Data!$D600</f>
        <v>0.34</v>
      </c>
      <c r="P600" s="2">
        <f>IFERROR(Data!$E600/Data!$L600,0)</f>
        <v>121.42857142857143</v>
      </c>
      <c r="Q600" t="str">
        <f t="shared" si="36"/>
        <v>technology</v>
      </c>
      <c r="R600" t="str">
        <f t="shared" si="37"/>
        <v>web</v>
      </c>
      <c r="S600" s="3">
        <f t="shared" si="38"/>
        <v>41977.75209490741</v>
      </c>
      <c r="T600" s="3">
        <f t="shared" si="39"/>
        <v>41947.75209490741</v>
      </c>
    </row>
    <row r="601" spans="1:20">
      <c r="A601">
        <v>599</v>
      </c>
      <c r="B601" t="s">
        <v>1251</v>
      </c>
      <c r="C601" t="s">
        <v>1252</v>
      </c>
      <c r="D601">
        <v>50000</v>
      </c>
      <c r="E601">
        <v>31</v>
      </c>
      <c r="F601" t="s">
        <v>363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1133</v>
      </c>
      <c r="O601" s="8">
        <f>Data!$E601/Data!$D601</f>
        <v>6.2E-4</v>
      </c>
      <c r="P601" s="2">
        <f>IFERROR(Data!$E601/Data!$L601,0)</f>
        <v>15.5</v>
      </c>
      <c r="Q601" t="str">
        <f t="shared" si="36"/>
        <v>technology</v>
      </c>
      <c r="R601" t="str">
        <f t="shared" si="37"/>
        <v>web</v>
      </c>
      <c r="S601" s="3">
        <f t="shared" si="38"/>
        <v>42071.386111111111</v>
      </c>
      <c r="T601" s="3">
        <f t="shared" si="39"/>
        <v>42047.562523148154</v>
      </c>
    </row>
    <row r="602" spans="1:20">
      <c r="A602">
        <v>600</v>
      </c>
      <c r="B602" t="s">
        <v>1253</v>
      </c>
      <c r="C602" t="s">
        <v>1254</v>
      </c>
      <c r="D602">
        <v>5000</v>
      </c>
      <c r="E602">
        <v>100</v>
      </c>
      <c r="F602" t="s">
        <v>278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1133</v>
      </c>
      <c r="O602" s="8">
        <f>Data!$E602/Data!$D602</f>
        <v>0.02</v>
      </c>
      <c r="P602" s="2">
        <f>IFERROR(Data!$E602/Data!$L602,0)</f>
        <v>100</v>
      </c>
      <c r="Q602" t="str">
        <f t="shared" si="36"/>
        <v>technology</v>
      </c>
      <c r="R602" t="str">
        <f t="shared" si="37"/>
        <v>web</v>
      </c>
      <c r="S602" s="3">
        <f t="shared" si="38"/>
        <v>42133.548171296294</v>
      </c>
      <c r="T602" s="3">
        <f t="shared" si="39"/>
        <v>42073.548171296294</v>
      </c>
    </row>
    <row r="603" spans="1:20">
      <c r="A603">
        <v>601</v>
      </c>
      <c r="B603" t="s">
        <v>1255</v>
      </c>
      <c r="C603" t="s">
        <v>1256</v>
      </c>
      <c r="D603">
        <v>10000</v>
      </c>
      <c r="E603">
        <v>140</v>
      </c>
      <c r="F603" t="s">
        <v>278</v>
      </c>
      <c r="G603" t="s">
        <v>165</v>
      </c>
      <c r="H603" t="s">
        <v>166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1133</v>
      </c>
      <c r="O603" s="8">
        <f>Data!$E603/Data!$D603</f>
        <v>1.4E-2</v>
      </c>
      <c r="P603" s="2">
        <f>IFERROR(Data!$E603/Data!$L603,0)</f>
        <v>23.333333333333332</v>
      </c>
      <c r="Q603" t="str">
        <f t="shared" si="36"/>
        <v>technology</v>
      </c>
      <c r="R603" t="str">
        <f t="shared" si="37"/>
        <v>web</v>
      </c>
      <c r="S603" s="3">
        <f t="shared" si="38"/>
        <v>41999.608090277776</v>
      </c>
      <c r="T603" s="3">
        <f t="shared" si="39"/>
        <v>41969.608090277776</v>
      </c>
    </row>
    <row r="604" spans="1:20">
      <c r="A604">
        <v>602</v>
      </c>
      <c r="B604" t="s">
        <v>1257</v>
      </c>
      <c r="C604" t="s">
        <v>1258</v>
      </c>
      <c r="D604">
        <v>70000</v>
      </c>
      <c r="E604">
        <v>0</v>
      </c>
      <c r="F604" t="s">
        <v>278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1133</v>
      </c>
      <c r="O604" s="8">
        <f>Data!$E604/Data!$D604</f>
        <v>0</v>
      </c>
      <c r="P604" s="2">
        <f>IFERROR(Data!$E604/Data!$L604,0)</f>
        <v>0</v>
      </c>
      <c r="Q604" t="str">
        <f t="shared" si="36"/>
        <v>technology</v>
      </c>
      <c r="R604" t="str">
        <f t="shared" si="37"/>
        <v>web</v>
      </c>
      <c r="S604" s="3">
        <f t="shared" si="38"/>
        <v>42173.54415509259</v>
      </c>
      <c r="T604" s="3">
        <f t="shared" si="39"/>
        <v>42143.54415509259</v>
      </c>
    </row>
    <row r="605" spans="1:20">
      <c r="A605">
        <v>603</v>
      </c>
      <c r="B605" t="s">
        <v>1259</v>
      </c>
      <c r="C605" t="s">
        <v>1260</v>
      </c>
      <c r="D605">
        <v>15000</v>
      </c>
      <c r="E605">
        <v>590.02</v>
      </c>
      <c r="F605" t="s">
        <v>278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1133</v>
      </c>
      <c r="O605" s="8">
        <f>Data!$E605/Data!$D605</f>
        <v>3.9334666666666664E-2</v>
      </c>
      <c r="P605" s="2">
        <f>IFERROR(Data!$E605/Data!$L605,0)</f>
        <v>45.386153846153846</v>
      </c>
      <c r="Q605" t="str">
        <f t="shared" si="36"/>
        <v>technology</v>
      </c>
      <c r="R605" t="str">
        <f t="shared" si="37"/>
        <v>web</v>
      </c>
      <c r="S605" s="3">
        <f t="shared" si="38"/>
        <v>41865.389155092591</v>
      </c>
      <c r="T605" s="3">
        <f t="shared" si="39"/>
        <v>41835.389155092591</v>
      </c>
    </row>
    <row r="606" spans="1:20">
      <c r="A606">
        <v>604</v>
      </c>
      <c r="B606" t="s">
        <v>1261</v>
      </c>
      <c r="C606" t="s">
        <v>1262</v>
      </c>
      <c r="D606">
        <v>1500</v>
      </c>
      <c r="E606">
        <v>0</v>
      </c>
      <c r="F606" t="s">
        <v>278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1133</v>
      </c>
      <c r="O606" s="8">
        <f>Data!$E606/Data!$D606</f>
        <v>0</v>
      </c>
      <c r="P606" s="2">
        <f>IFERROR(Data!$E606/Data!$L606,0)</f>
        <v>0</v>
      </c>
      <c r="Q606" t="str">
        <f t="shared" si="36"/>
        <v>technology</v>
      </c>
      <c r="R606" t="str">
        <f t="shared" si="37"/>
        <v>web</v>
      </c>
      <c r="S606" s="3">
        <f t="shared" si="38"/>
        <v>41878.785370370373</v>
      </c>
      <c r="T606" s="3">
        <f t="shared" si="39"/>
        <v>41848.785370370373</v>
      </c>
    </row>
    <row r="607" spans="1:20">
      <c r="A607">
        <v>605</v>
      </c>
      <c r="B607" t="s">
        <v>1263</v>
      </c>
      <c r="C607" t="s">
        <v>1264</v>
      </c>
      <c r="D607">
        <v>5000</v>
      </c>
      <c r="E607">
        <v>131</v>
      </c>
      <c r="F607" t="s">
        <v>278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1133</v>
      </c>
      <c r="O607" s="8">
        <f>Data!$E607/Data!$D607</f>
        <v>2.6200000000000001E-2</v>
      </c>
      <c r="P607" s="2">
        <f>IFERROR(Data!$E607/Data!$L607,0)</f>
        <v>16.375</v>
      </c>
      <c r="Q607" t="str">
        <f t="shared" si="36"/>
        <v>technology</v>
      </c>
      <c r="R607" t="str">
        <f t="shared" si="37"/>
        <v>web</v>
      </c>
      <c r="S607" s="3">
        <f t="shared" si="38"/>
        <v>42239.107731481476</v>
      </c>
      <c r="T607" s="3">
        <f t="shared" si="39"/>
        <v>42194.107731481476</v>
      </c>
    </row>
    <row r="608" spans="1:20">
      <c r="A608">
        <v>606</v>
      </c>
      <c r="B608" t="s">
        <v>1265</v>
      </c>
      <c r="C608" t="s">
        <v>1266</v>
      </c>
      <c r="D608">
        <v>5000</v>
      </c>
      <c r="E608">
        <v>10</v>
      </c>
      <c r="F608" t="s">
        <v>278</v>
      </c>
      <c r="G608" t="s">
        <v>393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1133</v>
      </c>
      <c r="O608" s="8">
        <f>Data!$E608/Data!$D608</f>
        <v>2E-3</v>
      </c>
      <c r="P608" s="2">
        <f>IFERROR(Data!$E608/Data!$L608,0)</f>
        <v>10</v>
      </c>
      <c r="Q608" t="str">
        <f t="shared" si="36"/>
        <v>technology</v>
      </c>
      <c r="R608" t="str">
        <f t="shared" si="37"/>
        <v>web</v>
      </c>
      <c r="S608" s="3">
        <f t="shared" si="38"/>
        <v>42148.375</v>
      </c>
      <c r="T608" s="3">
        <f t="shared" si="39"/>
        <v>42102.400567129633</v>
      </c>
    </row>
    <row r="609" spans="1:20">
      <c r="A609">
        <v>607</v>
      </c>
      <c r="B609" t="s">
        <v>1267</v>
      </c>
      <c r="C609" t="s">
        <v>1268</v>
      </c>
      <c r="D609">
        <v>250</v>
      </c>
      <c r="E609">
        <v>0</v>
      </c>
      <c r="F609" t="s">
        <v>278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1133</v>
      </c>
      <c r="O609" s="8">
        <f>Data!$E609/Data!$D609</f>
        <v>0</v>
      </c>
      <c r="P609" s="2">
        <f>IFERROR(Data!$E609/Data!$L609,0)</f>
        <v>0</v>
      </c>
      <c r="Q609" t="str">
        <f t="shared" si="36"/>
        <v>technology</v>
      </c>
      <c r="R609" t="str">
        <f t="shared" si="37"/>
        <v>web</v>
      </c>
      <c r="S609" s="3">
        <f t="shared" si="38"/>
        <v>42330.617314814815</v>
      </c>
      <c r="T609" s="3">
        <f t="shared" si="39"/>
        <v>42300.575648148151</v>
      </c>
    </row>
    <row r="610" spans="1:20">
      <c r="A610">
        <v>608</v>
      </c>
      <c r="B610" t="s">
        <v>1269</v>
      </c>
      <c r="C610" t="s">
        <v>1270</v>
      </c>
      <c r="D610">
        <v>150000</v>
      </c>
      <c r="E610">
        <v>1461</v>
      </c>
      <c r="F610" t="s">
        <v>278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1133</v>
      </c>
      <c r="O610" s="8">
        <f>Data!$E610/Data!$D610</f>
        <v>9.7400000000000004E-3</v>
      </c>
      <c r="P610" s="2">
        <f>IFERROR(Data!$E610/Data!$L610,0)</f>
        <v>292.2</v>
      </c>
      <c r="Q610" t="str">
        <f t="shared" si="36"/>
        <v>technology</v>
      </c>
      <c r="R610" t="str">
        <f t="shared" si="37"/>
        <v>web</v>
      </c>
      <c r="S610" s="3">
        <f t="shared" si="38"/>
        <v>42170.671064814815</v>
      </c>
      <c r="T610" s="3">
        <f t="shared" si="39"/>
        <v>42140.671064814815</v>
      </c>
    </row>
    <row r="611" spans="1:20">
      <c r="A611">
        <v>609</v>
      </c>
      <c r="B611" t="s">
        <v>1271</v>
      </c>
      <c r="C611" t="s">
        <v>1272</v>
      </c>
      <c r="D611">
        <v>780</v>
      </c>
      <c r="E611">
        <v>5</v>
      </c>
      <c r="F611" t="s">
        <v>278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1133</v>
      </c>
      <c r="O611" s="8">
        <f>Data!$E611/Data!$D611</f>
        <v>6.41025641025641E-3</v>
      </c>
      <c r="P611" s="2">
        <f>IFERROR(Data!$E611/Data!$L611,0)</f>
        <v>5</v>
      </c>
      <c r="Q611" t="str">
        <f t="shared" si="36"/>
        <v>technology</v>
      </c>
      <c r="R611" t="str">
        <f t="shared" si="37"/>
        <v>web</v>
      </c>
      <c r="S611" s="3">
        <f t="shared" si="38"/>
        <v>42336.825740740736</v>
      </c>
      <c r="T611" s="3">
        <f t="shared" si="39"/>
        <v>42306.784074074079</v>
      </c>
    </row>
    <row r="612" spans="1:20">
      <c r="A612">
        <v>610</v>
      </c>
      <c r="B612" t="s">
        <v>1273</v>
      </c>
      <c r="C612" t="s">
        <v>1274</v>
      </c>
      <c r="D612">
        <v>13803</v>
      </c>
      <c r="E612">
        <v>0</v>
      </c>
      <c r="F612" t="s">
        <v>278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1133</v>
      </c>
      <c r="O612" s="8">
        <f>Data!$E612/Data!$D612</f>
        <v>0</v>
      </c>
      <c r="P612" s="2">
        <f>IFERROR(Data!$E612/Data!$L612,0)</f>
        <v>0</v>
      </c>
      <c r="Q612" t="str">
        <f t="shared" si="36"/>
        <v>technology</v>
      </c>
      <c r="R612" t="str">
        <f t="shared" si="37"/>
        <v>web</v>
      </c>
      <c r="S612" s="3">
        <f t="shared" si="38"/>
        <v>42116.58085648148</v>
      </c>
      <c r="T612" s="3">
        <f t="shared" si="39"/>
        <v>42086.58085648148</v>
      </c>
    </row>
    <row r="613" spans="1:20">
      <c r="A613">
        <v>611</v>
      </c>
      <c r="B613" t="s">
        <v>1275</v>
      </c>
      <c r="C613" t="s">
        <v>1276</v>
      </c>
      <c r="D613">
        <v>80000</v>
      </c>
      <c r="E613">
        <v>0</v>
      </c>
      <c r="F613" t="s">
        <v>278</v>
      </c>
      <c r="G613" t="s">
        <v>185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1133</v>
      </c>
      <c r="O613" s="8">
        <f>Data!$E613/Data!$D613</f>
        <v>0</v>
      </c>
      <c r="P613" s="2">
        <f>IFERROR(Data!$E613/Data!$L613,0)</f>
        <v>0</v>
      </c>
      <c r="Q613" t="str">
        <f t="shared" si="36"/>
        <v>technology</v>
      </c>
      <c r="R613" t="str">
        <f t="shared" si="37"/>
        <v>web</v>
      </c>
      <c r="S613" s="3">
        <f t="shared" si="38"/>
        <v>42388.310613425929</v>
      </c>
      <c r="T613" s="3">
        <f t="shared" si="39"/>
        <v>42328.310613425929</v>
      </c>
    </row>
    <row r="614" spans="1:20">
      <c r="A614">
        <v>612</v>
      </c>
      <c r="B614" t="s">
        <v>1277</v>
      </c>
      <c r="C614" t="s">
        <v>1278</v>
      </c>
      <c r="D614">
        <v>10000</v>
      </c>
      <c r="E614">
        <v>0</v>
      </c>
      <c r="F614" t="s">
        <v>278</v>
      </c>
      <c r="G614" t="s">
        <v>1230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1133</v>
      </c>
      <c r="O614" s="8">
        <f>Data!$E614/Data!$D614</f>
        <v>0</v>
      </c>
      <c r="P614" s="2">
        <f>IFERROR(Data!$E614/Data!$L614,0)</f>
        <v>0</v>
      </c>
      <c r="Q614" t="str">
        <f t="shared" si="36"/>
        <v>technology</v>
      </c>
      <c r="R614" t="str">
        <f t="shared" si="37"/>
        <v>web</v>
      </c>
      <c r="S614" s="3">
        <f t="shared" si="38"/>
        <v>42614.781782407401</v>
      </c>
      <c r="T614" s="3">
        <f t="shared" si="39"/>
        <v>42584.781782407401</v>
      </c>
    </row>
    <row r="615" spans="1:20">
      <c r="A615">
        <v>613</v>
      </c>
      <c r="B615" t="s">
        <v>1279</v>
      </c>
      <c r="C615" t="s">
        <v>1280</v>
      </c>
      <c r="D615">
        <v>60000</v>
      </c>
      <c r="E615">
        <v>12818</v>
      </c>
      <c r="F615" t="s">
        <v>278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1133</v>
      </c>
      <c r="O615" s="8">
        <f>Data!$E615/Data!$D615</f>
        <v>0.21363333333333334</v>
      </c>
      <c r="P615" s="2">
        <f>IFERROR(Data!$E615/Data!$L615,0)</f>
        <v>105.93388429752066</v>
      </c>
      <c r="Q615" t="str">
        <f t="shared" si="36"/>
        <v>technology</v>
      </c>
      <c r="R615" t="str">
        <f t="shared" si="37"/>
        <v>web</v>
      </c>
      <c r="S615" s="3">
        <f t="shared" si="38"/>
        <v>42277.957638888889</v>
      </c>
      <c r="T615" s="3">
        <f t="shared" si="39"/>
        <v>42247.246759259258</v>
      </c>
    </row>
    <row r="616" spans="1:20">
      <c r="A616">
        <v>614</v>
      </c>
      <c r="B616" t="s">
        <v>1281</v>
      </c>
      <c r="C616" t="s">
        <v>1282</v>
      </c>
      <c r="D616">
        <v>10000</v>
      </c>
      <c r="E616">
        <v>0</v>
      </c>
      <c r="F616" t="s">
        <v>278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1133</v>
      </c>
      <c r="O616" s="8">
        <f>Data!$E616/Data!$D616</f>
        <v>0</v>
      </c>
      <c r="P616" s="2">
        <f>IFERROR(Data!$E616/Data!$L616,0)</f>
        <v>0</v>
      </c>
      <c r="Q616" t="str">
        <f t="shared" si="36"/>
        <v>technology</v>
      </c>
      <c r="R616" t="str">
        <f t="shared" si="37"/>
        <v>web</v>
      </c>
      <c r="S616" s="3">
        <f t="shared" si="38"/>
        <v>42544.811805555553</v>
      </c>
      <c r="T616" s="3">
        <f t="shared" si="39"/>
        <v>42514.811805555553</v>
      </c>
    </row>
    <row r="617" spans="1:20">
      <c r="A617">
        <v>615</v>
      </c>
      <c r="B617" t="s">
        <v>1283</v>
      </c>
      <c r="C617" t="s">
        <v>1284</v>
      </c>
      <c r="D617">
        <v>515</v>
      </c>
      <c r="E617">
        <v>0</v>
      </c>
      <c r="F617" t="s">
        <v>278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1133</v>
      </c>
      <c r="O617" s="8">
        <f>Data!$E617/Data!$D617</f>
        <v>0</v>
      </c>
      <c r="P617" s="2">
        <f>IFERROR(Data!$E617/Data!$L617,0)</f>
        <v>0</v>
      </c>
      <c r="Q617" t="str">
        <f t="shared" si="36"/>
        <v>technology</v>
      </c>
      <c r="R617" t="str">
        <f t="shared" si="37"/>
        <v>web</v>
      </c>
      <c r="S617" s="3">
        <f t="shared" si="38"/>
        <v>42271.872210648144</v>
      </c>
      <c r="T617" s="3">
        <f t="shared" si="39"/>
        <v>42241.872210648144</v>
      </c>
    </row>
    <row r="618" spans="1:20">
      <c r="A618">
        <v>616</v>
      </c>
      <c r="B618" t="s">
        <v>1285</v>
      </c>
      <c r="C618" t="s">
        <v>1286</v>
      </c>
      <c r="D618">
        <v>5000</v>
      </c>
      <c r="E618">
        <v>0</v>
      </c>
      <c r="F618" t="s">
        <v>278</v>
      </c>
      <c r="G618" t="s">
        <v>185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1133</v>
      </c>
      <c r="O618" s="8">
        <f>Data!$E618/Data!$D618</f>
        <v>0</v>
      </c>
      <c r="P618" s="2">
        <f>IFERROR(Data!$E618/Data!$L618,0)</f>
        <v>0</v>
      </c>
      <c r="Q618" t="str">
        <f t="shared" si="36"/>
        <v>technology</v>
      </c>
      <c r="R618" t="str">
        <f t="shared" si="37"/>
        <v>web</v>
      </c>
      <c r="S618" s="3">
        <f t="shared" si="38"/>
        <v>42791.126238425932</v>
      </c>
      <c r="T618" s="3">
        <f t="shared" si="39"/>
        <v>42761.126238425932</v>
      </c>
    </row>
    <row r="619" spans="1:20">
      <c r="A619">
        <v>617</v>
      </c>
      <c r="B619" t="s">
        <v>1287</v>
      </c>
      <c r="C619" t="s">
        <v>1288</v>
      </c>
      <c r="D619">
        <v>2000</v>
      </c>
      <c r="E619">
        <v>60</v>
      </c>
      <c r="F619" t="s">
        <v>278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1133</v>
      </c>
      <c r="O619" s="8">
        <f>Data!$E619/Data!$D619</f>
        <v>0.03</v>
      </c>
      <c r="P619" s="2">
        <f>IFERROR(Data!$E619/Data!$L619,0)</f>
        <v>20</v>
      </c>
      <c r="Q619" t="str">
        <f t="shared" si="36"/>
        <v>technology</v>
      </c>
      <c r="R619" t="str">
        <f t="shared" si="37"/>
        <v>web</v>
      </c>
      <c r="S619" s="3">
        <f t="shared" si="38"/>
        <v>42132.093090277776</v>
      </c>
      <c r="T619" s="3">
        <f t="shared" si="39"/>
        <v>42087.093090277776</v>
      </c>
    </row>
    <row r="620" spans="1:20">
      <c r="A620">
        <v>618</v>
      </c>
      <c r="B620" t="s">
        <v>1289</v>
      </c>
      <c r="C620" t="s">
        <v>1290</v>
      </c>
      <c r="D620">
        <v>400</v>
      </c>
      <c r="E620">
        <v>0</v>
      </c>
      <c r="F620" t="s">
        <v>278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1133</v>
      </c>
      <c r="O620" s="8">
        <f>Data!$E620/Data!$D620</f>
        <v>0</v>
      </c>
      <c r="P620" s="2">
        <f>IFERROR(Data!$E620/Data!$L620,0)</f>
        <v>0</v>
      </c>
      <c r="Q620" t="str">
        <f t="shared" si="36"/>
        <v>technology</v>
      </c>
      <c r="R620" t="str">
        <f t="shared" si="37"/>
        <v>web</v>
      </c>
      <c r="S620" s="3">
        <f t="shared" si="38"/>
        <v>42347.560219907406</v>
      </c>
      <c r="T620" s="3">
        <f t="shared" si="39"/>
        <v>42317.560219907406</v>
      </c>
    </row>
    <row r="621" spans="1:20">
      <c r="A621">
        <v>619</v>
      </c>
      <c r="B621" t="s">
        <v>1291</v>
      </c>
      <c r="C621" t="s">
        <v>1292</v>
      </c>
      <c r="D621">
        <v>2500000</v>
      </c>
      <c r="E621">
        <v>1</v>
      </c>
      <c r="F621" t="s">
        <v>278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1133</v>
      </c>
      <c r="O621" s="8">
        <f>Data!$E621/Data!$D621</f>
        <v>3.9999999999999998E-7</v>
      </c>
      <c r="P621" s="2">
        <f>IFERROR(Data!$E621/Data!$L621,0)</f>
        <v>1</v>
      </c>
      <c r="Q621" t="str">
        <f t="shared" si="36"/>
        <v>technology</v>
      </c>
      <c r="R621" t="str">
        <f t="shared" si="37"/>
        <v>web</v>
      </c>
      <c r="S621" s="3">
        <f t="shared" si="38"/>
        <v>41968.442013888889</v>
      </c>
      <c r="T621" s="3">
        <f t="shared" si="39"/>
        <v>41908.400347222225</v>
      </c>
    </row>
    <row r="622" spans="1:20">
      <c r="A622">
        <v>620</v>
      </c>
      <c r="B622" t="s">
        <v>1293</v>
      </c>
      <c r="C622" t="s">
        <v>1294</v>
      </c>
      <c r="D622">
        <v>30000</v>
      </c>
      <c r="E622">
        <v>300</v>
      </c>
      <c r="F622" t="s">
        <v>278</v>
      </c>
      <c r="G622" t="s">
        <v>165</v>
      </c>
      <c r="H622" t="s">
        <v>166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1133</v>
      </c>
      <c r="O622" s="8">
        <f>Data!$E622/Data!$D622</f>
        <v>0.01</v>
      </c>
      <c r="P622" s="2">
        <f>IFERROR(Data!$E622/Data!$L622,0)</f>
        <v>300</v>
      </c>
      <c r="Q622" t="str">
        <f t="shared" si="36"/>
        <v>technology</v>
      </c>
      <c r="R622" t="str">
        <f t="shared" si="37"/>
        <v>web</v>
      </c>
      <c r="S622" s="3">
        <f t="shared" si="38"/>
        <v>41876.466874999998</v>
      </c>
      <c r="T622" s="3">
        <f t="shared" si="39"/>
        <v>41831.466874999998</v>
      </c>
    </row>
    <row r="623" spans="1:20">
      <c r="A623">
        <v>621</v>
      </c>
      <c r="B623" t="s">
        <v>1295</v>
      </c>
      <c r="C623" t="s">
        <v>1296</v>
      </c>
      <c r="D623">
        <v>25000</v>
      </c>
      <c r="E623">
        <v>261</v>
      </c>
      <c r="F623" t="s">
        <v>278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1133</v>
      </c>
      <c r="O623" s="8">
        <f>Data!$E623/Data!$D623</f>
        <v>1.044E-2</v>
      </c>
      <c r="P623" s="2">
        <f>IFERROR(Data!$E623/Data!$L623,0)</f>
        <v>87</v>
      </c>
      <c r="Q623" t="str">
        <f t="shared" si="36"/>
        <v>technology</v>
      </c>
      <c r="R623" t="str">
        <f t="shared" si="37"/>
        <v>web</v>
      </c>
      <c r="S623" s="3">
        <f t="shared" si="38"/>
        <v>42558.737696759257</v>
      </c>
      <c r="T623" s="3">
        <f t="shared" si="39"/>
        <v>42528.737696759257</v>
      </c>
    </row>
    <row r="624" spans="1:20">
      <c r="A624">
        <v>622</v>
      </c>
      <c r="B624" t="s">
        <v>1297</v>
      </c>
      <c r="C624" t="s">
        <v>1298</v>
      </c>
      <c r="D624">
        <v>6000</v>
      </c>
      <c r="E624">
        <v>341</v>
      </c>
      <c r="F624" t="s">
        <v>278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1133</v>
      </c>
      <c r="O624" s="8">
        <f>Data!$E624/Data!$D624</f>
        <v>5.6833333333333333E-2</v>
      </c>
      <c r="P624" s="2">
        <f>IFERROR(Data!$E624/Data!$L624,0)</f>
        <v>37.888888888888886</v>
      </c>
      <c r="Q624" t="str">
        <f t="shared" si="36"/>
        <v>technology</v>
      </c>
      <c r="R624" t="str">
        <f t="shared" si="37"/>
        <v>web</v>
      </c>
      <c r="S624" s="3">
        <f t="shared" si="38"/>
        <v>42552.524745370371</v>
      </c>
      <c r="T624" s="3">
        <f t="shared" si="39"/>
        <v>42532.524745370371</v>
      </c>
    </row>
    <row r="625" spans="1:20">
      <c r="A625">
        <v>623</v>
      </c>
      <c r="B625" t="s">
        <v>1299</v>
      </c>
      <c r="C625" t="s">
        <v>1300</v>
      </c>
      <c r="D625">
        <v>75000</v>
      </c>
      <c r="E625">
        <v>0</v>
      </c>
      <c r="F625" t="s">
        <v>278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1133</v>
      </c>
      <c r="O625" s="8">
        <f>Data!$E625/Data!$D625</f>
        <v>0</v>
      </c>
      <c r="P625" s="2">
        <f>IFERROR(Data!$E625/Data!$L625,0)</f>
        <v>0</v>
      </c>
      <c r="Q625" t="str">
        <f t="shared" si="36"/>
        <v>technology</v>
      </c>
      <c r="R625" t="str">
        <f t="shared" si="37"/>
        <v>web</v>
      </c>
      <c r="S625" s="3">
        <f t="shared" si="38"/>
        <v>42151.759224537032</v>
      </c>
      <c r="T625" s="3">
        <f t="shared" si="39"/>
        <v>42121.759224537032</v>
      </c>
    </row>
    <row r="626" spans="1:20">
      <c r="A626">
        <v>624</v>
      </c>
      <c r="B626" t="s">
        <v>1301</v>
      </c>
      <c r="C626" t="s">
        <v>1302</v>
      </c>
      <c r="D626">
        <v>5000</v>
      </c>
      <c r="E626">
        <v>0</v>
      </c>
      <c r="F626" t="s">
        <v>278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1133</v>
      </c>
      <c r="O626" s="8">
        <f>Data!$E626/Data!$D626</f>
        <v>0</v>
      </c>
      <c r="P626" s="2">
        <f>IFERROR(Data!$E626/Data!$L626,0)</f>
        <v>0</v>
      </c>
      <c r="Q626" t="str">
        <f t="shared" si="36"/>
        <v>technology</v>
      </c>
      <c r="R626" t="str">
        <f t="shared" si="37"/>
        <v>web</v>
      </c>
      <c r="S626" s="3">
        <f t="shared" si="38"/>
        <v>42138.738900462966</v>
      </c>
      <c r="T626" s="3">
        <f t="shared" si="39"/>
        <v>42108.738900462966</v>
      </c>
    </row>
    <row r="627" spans="1:20">
      <c r="A627">
        <v>625</v>
      </c>
      <c r="B627" t="s">
        <v>1303</v>
      </c>
      <c r="C627" t="s">
        <v>1304</v>
      </c>
      <c r="D627">
        <v>25000</v>
      </c>
      <c r="E627">
        <v>0</v>
      </c>
      <c r="F627" t="s">
        <v>278</v>
      </c>
      <c r="G627" t="s">
        <v>165</v>
      </c>
      <c r="H627" t="s">
        <v>166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1133</v>
      </c>
      <c r="O627" s="8">
        <f>Data!$E627/Data!$D627</f>
        <v>0</v>
      </c>
      <c r="P627" s="2">
        <f>IFERROR(Data!$E627/Data!$L627,0)</f>
        <v>0</v>
      </c>
      <c r="Q627" t="str">
        <f t="shared" si="36"/>
        <v>technology</v>
      </c>
      <c r="R627" t="str">
        <f t="shared" si="37"/>
        <v>web</v>
      </c>
      <c r="S627" s="3">
        <f t="shared" si="38"/>
        <v>42820.603900462964</v>
      </c>
      <c r="T627" s="3">
        <f t="shared" si="39"/>
        <v>42790.645567129628</v>
      </c>
    </row>
    <row r="628" spans="1:20">
      <c r="A628">
        <v>626</v>
      </c>
      <c r="B628" t="s">
        <v>1305</v>
      </c>
      <c r="C628" t="s">
        <v>1306</v>
      </c>
      <c r="D628">
        <v>25000</v>
      </c>
      <c r="E628">
        <v>4345</v>
      </c>
      <c r="F628" t="s">
        <v>278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1133</v>
      </c>
      <c r="O628" s="8">
        <f>Data!$E628/Data!$D628</f>
        <v>0.17380000000000001</v>
      </c>
      <c r="P628" s="2">
        <f>IFERROR(Data!$E628/Data!$L628,0)</f>
        <v>111.41025641025641</v>
      </c>
      <c r="Q628" t="str">
        <f t="shared" si="36"/>
        <v>technology</v>
      </c>
      <c r="R628" t="str">
        <f t="shared" si="37"/>
        <v>web</v>
      </c>
      <c r="S628" s="3">
        <f t="shared" si="38"/>
        <v>42231.306944444441</v>
      </c>
      <c r="T628" s="3">
        <f t="shared" si="39"/>
        <v>42198.309479166666</v>
      </c>
    </row>
    <row r="629" spans="1:20">
      <c r="A629">
        <v>627</v>
      </c>
      <c r="B629" t="s">
        <v>1307</v>
      </c>
      <c r="C629" t="s">
        <v>1308</v>
      </c>
      <c r="D629">
        <v>450000</v>
      </c>
      <c r="E629">
        <v>90</v>
      </c>
      <c r="F629" t="s">
        <v>278</v>
      </c>
      <c r="G629" t="s">
        <v>482</v>
      </c>
      <c r="H629" t="s">
        <v>483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1133</v>
      </c>
      <c r="O629" s="8">
        <f>Data!$E629/Data!$D629</f>
        <v>2.0000000000000001E-4</v>
      </c>
      <c r="P629" s="2">
        <f>IFERROR(Data!$E629/Data!$L629,0)</f>
        <v>90</v>
      </c>
      <c r="Q629" t="str">
        <f t="shared" si="36"/>
        <v>technology</v>
      </c>
      <c r="R629" t="str">
        <f t="shared" si="37"/>
        <v>web</v>
      </c>
      <c r="S629" s="3">
        <f t="shared" si="38"/>
        <v>42443.708333333328</v>
      </c>
      <c r="T629" s="3">
        <f t="shared" si="39"/>
        <v>42384.056840277779</v>
      </c>
    </row>
    <row r="630" spans="1:20">
      <c r="A630">
        <v>628</v>
      </c>
      <c r="B630" t="s">
        <v>1309</v>
      </c>
      <c r="C630" t="s">
        <v>1310</v>
      </c>
      <c r="D630">
        <v>5000</v>
      </c>
      <c r="E630">
        <v>0</v>
      </c>
      <c r="F630" t="s">
        <v>278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1133</v>
      </c>
      <c r="O630" s="8">
        <f>Data!$E630/Data!$D630</f>
        <v>0</v>
      </c>
      <c r="P630" s="2">
        <f>IFERROR(Data!$E630/Data!$L630,0)</f>
        <v>0</v>
      </c>
      <c r="Q630" t="str">
        <f t="shared" si="36"/>
        <v>technology</v>
      </c>
      <c r="R630" t="str">
        <f t="shared" si="37"/>
        <v>web</v>
      </c>
      <c r="S630" s="3">
        <f t="shared" si="38"/>
        <v>41833.442789351851</v>
      </c>
      <c r="T630" s="3">
        <f t="shared" si="39"/>
        <v>41803.442789351851</v>
      </c>
    </row>
    <row r="631" spans="1:20">
      <c r="A631">
        <v>629</v>
      </c>
      <c r="B631" t="s">
        <v>1311</v>
      </c>
      <c r="C631" t="s">
        <v>1312</v>
      </c>
      <c r="D631">
        <v>200000</v>
      </c>
      <c r="E631">
        <v>350</v>
      </c>
      <c r="F631" t="s">
        <v>278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1133</v>
      </c>
      <c r="O631" s="8">
        <f>Data!$E631/Data!$D631</f>
        <v>1.75E-3</v>
      </c>
      <c r="P631" s="2">
        <f>IFERROR(Data!$E631/Data!$L631,0)</f>
        <v>116.66666666666667</v>
      </c>
      <c r="Q631" t="str">
        <f t="shared" si="36"/>
        <v>technology</v>
      </c>
      <c r="R631" t="str">
        <f t="shared" si="37"/>
        <v>web</v>
      </c>
      <c r="S631" s="3">
        <f t="shared" si="38"/>
        <v>42504.387824074074</v>
      </c>
      <c r="T631" s="3">
        <f t="shared" si="39"/>
        <v>42474.387824074074</v>
      </c>
    </row>
    <row r="632" spans="1:20">
      <c r="A632">
        <v>630</v>
      </c>
      <c r="B632" t="s">
        <v>1313</v>
      </c>
      <c r="C632" t="s">
        <v>1314</v>
      </c>
      <c r="D632">
        <v>11999</v>
      </c>
      <c r="E632">
        <v>10</v>
      </c>
      <c r="F632" t="s">
        <v>278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1133</v>
      </c>
      <c r="O632" s="8">
        <f>Data!$E632/Data!$D632</f>
        <v>8.3340278356529708E-4</v>
      </c>
      <c r="P632" s="2">
        <f>IFERROR(Data!$E632/Data!$L632,0)</f>
        <v>10</v>
      </c>
      <c r="Q632" t="str">
        <f t="shared" si="36"/>
        <v>technology</v>
      </c>
      <c r="R632" t="str">
        <f t="shared" si="37"/>
        <v>web</v>
      </c>
      <c r="S632" s="3">
        <f t="shared" si="38"/>
        <v>42252.965277777781</v>
      </c>
      <c r="T632" s="3">
        <f t="shared" si="39"/>
        <v>42223.369456018518</v>
      </c>
    </row>
    <row r="633" spans="1:20">
      <c r="A633">
        <v>631</v>
      </c>
      <c r="B633" t="s">
        <v>1315</v>
      </c>
      <c r="C633" t="s">
        <v>1316</v>
      </c>
      <c r="D633">
        <v>50000</v>
      </c>
      <c r="E633">
        <v>690</v>
      </c>
      <c r="F633" t="s">
        <v>278</v>
      </c>
      <c r="G633" t="s">
        <v>165</v>
      </c>
      <c r="H633" t="s">
        <v>166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1133</v>
      </c>
      <c r="O633" s="8">
        <f>Data!$E633/Data!$D633</f>
        <v>1.38E-2</v>
      </c>
      <c r="P633" s="2">
        <f>IFERROR(Data!$E633/Data!$L633,0)</f>
        <v>76.666666666666671</v>
      </c>
      <c r="Q633" t="str">
        <f t="shared" si="36"/>
        <v>technology</v>
      </c>
      <c r="R633" t="str">
        <f t="shared" si="37"/>
        <v>web</v>
      </c>
      <c r="S633" s="3">
        <f t="shared" si="38"/>
        <v>42518.522326388891</v>
      </c>
      <c r="T633" s="3">
        <f t="shared" si="39"/>
        <v>42489.522326388891</v>
      </c>
    </row>
    <row r="634" spans="1:20">
      <c r="A634">
        <v>632</v>
      </c>
      <c r="B634" t="s">
        <v>1317</v>
      </c>
      <c r="C634" t="s">
        <v>1318</v>
      </c>
      <c r="D634">
        <v>20000</v>
      </c>
      <c r="E634">
        <v>0</v>
      </c>
      <c r="F634" t="s">
        <v>278</v>
      </c>
      <c r="G634" t="s">
        <v>393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1133</v>
      </c>
      <c r="O634" s="8">
        <f>Data!$E634/Data!$D634</f>
        <v>0</v>
      </c>
      <c r="P634" s="2">
        <f>IFERROR(Data!$E634/Data!$L634,0)</f>
        <v>0</v>
      </c>
      <c r="Q634" t="str">
        <f t="shared" si="36"/>
        <v>technology</v>
      </c>
      <c r="R634" t="str">
        <f t="shared" si="37"/>
        <v>web</v>
      </c>
      <c r="S634" s="3">
        <f t="shared" si="38"/>
        <v>42333.450983796298</v>
      </c>
      <c r="T634" s="3">
        <f t="shared" si="39"/>
        <v>42303.409317129626</v>
      </c>
    </row>
    <row r="635" spans="1:20">
      <c r="A635">
        <v>633</v>
      </c>
      <c r="B635" t="s">
        <v>1319</v>
      </c>
      <c r="C635" t="s">
        <v>1320</v>
      </c>
      <c r="D635">
        <v>10000</v>
      </c>
      <c r="E635">
        <v>1245</v>
      </c>
      <c r="F635" t="s">
        <v>278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1133</v>
      </c>
      <c r="O635" s="8">
        <f>Data!$E635/Data!$D635</f>
        <v>0.1245</v>
      </c>
      <c r="P635" s="2">
        <f>IFERROR(Data!$E635/Data!$L635,0)</f>
        <v>49.8</v>
      </c>
      <c r="Q635" t="str">
        <f t="shared" si="36"/>
        <v>technology</v>
      </c>
      <c r="R635" t="str">
        <f t="shared" si="37"/>
        <v>web</v>
      </c>
      <c r="S635" s="3">
        <f t="shared" si="38"/>
        <v>42538.708333333328</v>
      </c>
      <c r="T635" s="3">
        <f t="shared" si="39"/>
        <v>42507.04932870371</v>
      </c>
    </row>
    <row r="636" spans="1:20">
      <c r="A636">
        <v>634</v>
      </c>
      <c r="B636" t="s">
        <v>1321</v>
      </c>
      <c r="C636" t="s">
        <v>1322</v>
      </c>
      <c r="D636">
        <v>5000</v>
      </c>
      <c r="E636">
        <v>1</v>
      </c>
      <c r="F636" t="s">
        <v>278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1133</v>
      </c>
      <c r="O636" s="8">
        <f>Data!$E636/Data!$D636</f>
        <v>2.0000000000000001E-4</v>
      </c>
      <c r="P636" s="2">
        <f>IFERROR(Data!$E636/Data!$L636,0)</f>
        <v>1</v>
      </c>
      <c r="Q636" t="str">
        <f t="shared" si="36"/>
        <v>technology</v>
      </c>
      <c r="R636" t="str">
        <f t="shared" si="37"/>
        <v>web</v>
      </c>
      <c r="S636" s="3">
        <f t="shared" si="38"/>
        <v>42061.678576388891</v>
      </c>
      <c r="T636" s="3">
        <f t="shared" si="39"/>
        <v>42031.678576388891</v>
      </c>
    </row>
    <row r="637" spans="1:20">
      <c r="A637">
        <v>635</v>
      </c>
      <c r="B637" t="s">
        <v>1323</v>
      </c>
      <c r="C637" t="s">
        <v>1324</v>
      </c>
      <c r="D637">
        <v>25000</v>
      </c>
      <c r="E637">
        <v>2</v>
      </c>
      <c r="F637" t="s">
        <v>278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1133</v>
      </c>
      <c r="O637" s="8">
        <f>Data!$E637/Data!$D637</f>
        <v>8.0000000000000007E-5</v>
      </c>
      <c r="P637" s="2">
        <f>IFERROR(Data!$E637/Data!$L637,0)</f>
        <v>2</v>
      </c>
      <c r="Q637" t="str">
        <f t="shared" si="36"/>
        <v>technology</v>
      </c>
      <c r="R637" t="str">
        <f t="shared" si="37"/>
        <v>web</v>
      </c>
      <c r="S637" s="3">
        <f t="shared" si="38"/>
        <v>42105.842152777783</v>
      </c>
      <c r="T637" s="3">
        <f t="shared" si="39"/>
        <v>42075.842152777783</v>
      </c>
    </row>
    <row r="638" spans="1:20">
      <c r="A638">
        <v>636</v>
      </c>
      <c r="B638" t="s">
        <v>1325</v>
      </c>
      <c r="C638" t="s">
        <v>1326</v>
      </c>
      <c r="D638">
        <v>2000</v>
      </c>
      <c r="E638">
        <v>4</v>
      </c>
      <c r="F638" t="s">
        <v>278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1133</v>
      </c>
      <c r="O638" s="8">
        <f>Data!$E638/Data!$D638</f>
        <v>2E-3</v>
      </c>
      <c r="P638" s="2">
        <f>IFERROR(Data!$E638/Data!$L638,0)</f>
        <v>4</v>
      </c>
      <c r="Q638" t="str">
        <f t="shared" si="36"/>
        <v>technology</v>
      </c>
      <c r="R638" t="str">
        <f t="shared" si="37"/>
        <v>web</v>
      </c>
      <c r="S638" s="3">
        <f t="shared" si="38"/>
        <v>42161.19930555555</v>
      </c>
      <c r="T638" s="3">
        <f t="shared" si="39"/>
        <v>42131.205439814818</v>
      </c>
    </row>
    <row r="639" spans="1:20">
      <c r="A639">
        <v>637</v>
      </c>
      <c r="B639" t="s">
        <v>1327</v>
      </c>
      <c r="C639" t="s">
        <v>1328</v>
      </c>
      <c r="D639">
        <v>100000</v>
      </c>
      <c r="E639">
        <v>0</v>
      </c>
      <c r="F639" t="s">
        <v>278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1133</v>
      </c>
      <c r="O639" s="8">
        <f>Data!$E639/Data!$D639</f>
        <v>0</v>
      </c>
      <c r="P639" s="2">
        <f>IFERROR(Data!$E639/Data!$L639,0)</f>
        <v>0</v>
      </c>
      <c r="Q639" t="str">
        <f t="shared" si="36"/>
        <v>technology</v>
      </c>
      <c r="R639" t="str">
        <f t="shared" si="37"/>
        <v>web</v>
      </c>
      <c r="S639" s="3">
        <f t="shared" si="38"/>
        <v>42791.711111111115</v>
      </c>
      <c r="T639" s="3">
        <f t="shared" si="39"/>
        <v>42762.712013888886</v>
      </c>
    </row>
    <row r="640" spans="1:20">
      <c r="A640">
        <v>638</v>
      </c>
      <c r="B640" t="s">
        <v>1329</v>
      </c>
      <c r="C640" t="s">
        <v>1330</v>
      </c>
      <c r="D640">
        <v>200000</v>
      </c>
      <c r="E640">
        <v>18</v>
      </c>
      <c r="F640" t="s">
        <v>278</v>
      </c>
      <c r="G640" t="s">
        <v>508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1133</v>
      </c>
      <c r="O640" s="8">
        <f>Data!$E640/Data!$D640</f>
        <v>9.0000000000000006E-5</v>
      </c>
      <c r="P640" s="2">
        <f>IFERROR(Data!$E640/Data!$L640,0)</f>
        <v>3</v>
      </c>
      <c r="Q640" t="str">
        <f t="shared" si="36"/>
        <v>technology</v>
      </c>
      <c r="R640" t="str">
        <f t="shared" si="37"/>
        <v>web</v>
      </c>
      <c r="S640" s="3">
        <f t="shared" si="38"/>
        <v>42819.30164351852</v>
      </c>
      <c r="T640" s="3">
        <f t="shared" si="39"/>
        <v>42759.343310185184</v>
      </c>
    </row>
    <row r="641" spans="1:20">
      <c r="A641">
        <v>639</v>
      </c>
      <c r="B641" t="s">
        <v>1331</v>
      </c>
      <c r="C641" t="s">
        <v>1332</v>
      </c>
      <c r="D641">
        <v>1000000</v>
      </c>
      <c r="E641">
        <v>1</v>
      </c>
      <c r="F641" t="s">
        <v>278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1133</v>
      </c>
      <c r="O641" s="8">
        <f>Data!$E641/Data!$D641</f>
        <v>9.9999999999999995E-7</v>
      </c>
      <c r="P641" s="2">
        <f>IFERROR(Data!$E641/Data!$L641,0)</f>
        <v>1</v>
      </c>
      <c r="Q641" t="str">
        <f t="shared" si="36"/>
        <v>technology</v>
      </c>
      <c r="R641" t="str">
        <f t="shared" si="37"/>
        <v>web</v>
      </c>
      <c r="S641" s="3">
        <f t="shared" si="38"/>
        <v>41925.333275462966</v>
      </c>
      <c r="T641" s="3">
        <f t="shared" si="39"/>
        <v>41865.333275462966</v>
      </c>
    </row>
    <row r="642" spans="1:20">
      <c r="A642">
        <v>640</v>
      </c>
      <c r="B642" t="s">
        <v>1333</v>
      </c>
      <c r="C642" t="s">
        <v>1334</v>
      </c>
      <c r="D642">
        <v>70</v>
      </c>
      <c r="E642">
        <v>101</v>
      </c>
      <c r="F642" t="s">
        <v>22</v>
      </c>
      <c r="G642" t="s">
        <v>185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1335</v>
      </c>
      <c r="O642" s="8">
        <f>Data!$E642/Data!$D642</f>
        <v>1.4428571428571428</v>
      </c>
      <c r="P642" s="2">
        <f>IFERROR(Data!$E642/Data!$L642,0)</f>
        <v>50.5</v>
      </c>
      <c r="Q642" t="str">
        <f t="shared" si="36"/>
        <v>technology</v>
      </c>
      <c r="R642" t="str">
        <f t="shared" si="37"/>
        <v>wearables</v>
      </c>
      <c r="S642" s="3">
        <f t="shared" si="38"/>
        <v>42698.708333333328</v>
      </c>
      <c r="T642" s="3">
        <f t="shared" si="39"/>
        <v>42683.170312500006</v>
      </c>
    </row>
    <row r="643" spans="1:20">
      <c r="A643">
        <v>641</v>
      </c>
      <c r="B643" t="s">
        <v>1336</v>
      </c>
      <c r="C643" t="s">
        <v>1337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1335</v>
      </c>
      <c r="O643" s="8">
        <f>Data!$E643/Data!$D643</f>
        <v>1.1916249999999999</v>
      </c>
      <c r="P643" s="2">
        <f>IFERROR(Data!$E643/Data!$L643,0)</f>
        <v>151.31746031746033</v>
      </c>
      <c r="Q643" t="str">
        <f t="shared" ref="Q643:Q706" si="40">LEFT(N643,SEARCH("/",N643,1)-1)</f>
        <v>technology</v>
      </c>
      <c r="R643" t="str">
        <f t="shared" ref="R643:R706" si="41">RIGHT(N643,LEN(N643)-SEARCH("/",N643,1))</f>
        <v>wearables</v>
      </c>
      <c r="S643" s="3">
        <f t="shared" ref="S643:S706" si="42">(((I643/60)/60)/24)+DATE(1970,1,1)+(-6/24)</f>
        <v>42229.32</v>
      </c>
      <c r="T643" s="3">
        <f t="shared" ref="T643:T706" si="43">(((J643/60)/60)/24)+DATE(1970,1,1)+(-6/24)</f>
        <v>42199.32</v>
      </c>
    </row>
    <row r="644" spans="1:20">
      <c r="A644">
        <v>642</v>
      </c>
      <c r="B644" t="s">
        <v>1338</v>
      </c>
      <c r="C644" t="s">
        <v>1339</v>
      </c>
      <c r="D644">
        <v>20000</v>
      </c>
      <c r="E644">
        <v>292097</v>
      </c>
      <c r="F644" t="s">
        <v>22</v>
      </c>
      <c r="G644" t="s">
        <v>508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1335</v>
      </c>
      <c r="O644" s="8">
        <f>Data!$E644/Data!$D644</f>
        <v>14.604850000000001</v>
      </c>
      <c r="P644" s="2">
        <f>IFERROR(Data!$E644/Data!$L644,0)</f>
        <v>134.3592456301748</v>
      </c>
      <c r="Q644" t="str">
        <f t="shared" si="40"/>
        <v>technology</v>
      </c>
      <c r="R644" t="str">
        <f t="shared" si="41"/>
        <v>wearables</v>
      </c>
      <c r="S644" s="3">
        <f t="shared" si="42"/>
        <v>42235.401319444441</v>
      </c>
      <c r="T644" s="3">
        <f t="shared" si="43"/>
        <v>42199.401319444441</v>
      </c>
    </row>
    <row r="645" spans="1:20">
      <c r="A645">
        <v>643</v>
      </c>
      <c r="B645" t="s">
        <v>1340</v>
      </c>
      <c r="C645" t="s">
        <v>1341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1335</v>
      </c>
      <c r="O645" s="8">
        <f>Data!$E645/Data!$D645</f>
        <v>1.0580799999999999</v>
      </c>
      <c r="P645" s="2">
        <f>IFERROR(Data!$E645/Data!$L645,0)</f>
        <v>174.02631578947367</v>
      </c>
      <c r="Q645" t="str">
        <f t="shared" si="40"/>
        <v>technology</v>
      </c>
      <c r="R645" t="str">
        <f t="shared" si="41"/>
        <v>wearables</v>
      </c>
      <c r="S645" s="3">
        <f t="shared" si="42"/>
        <v>42155.392071759255</v>
      </c>
      <c r="T645" s="3">
        <f t="shared" si="43"/>
        <v>42100.392071759255</v>
      </c>
    </row>
    <row r="646" spans="1:20">
      <c r="A646">
        <v>644</v>
      </c>
      <c r="B646" t="s">
        <v>1342</v>
      </c>
      <c r="C646" t="s">
        <v>1343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1335</v>
      </c>
      <c r="O646" s="8">
        <f>Data!$E646/Data!$D646</f>
        <v>3.0011791999999997</v>
      </c>
      <c r="P646" s="2">
        <f>IFERROR(Data!$E646/Data!$L646,0)</f>
        <v>73.486268364348675</v>
      </c>
      <c r="Q646" t="str">
        <f t="shared" si="40"/>
        <v>technology</v>
      </c>
      <c r="R646" t="str">
        <f t="shared" si="41"/>
        <v>wearables</v>
      </c>
      <c r="S646" s="3">
        <f t="shared" si="42"/>
        <v>41940.791666666664</v>
      </c>
      <c r="T646" s="3">
        <f t="shared" si="43"/>
        <v>41898.415960648148</v>
      </c>
    </row>
    <row r="647" spans="1:20">
      <c r="A647">
        <v>645</v>
      </c>
      <c r="B647" t="s">
        <v>1344</v>
      </c>
      <c r="C647" t="s">
        <v>1345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1335</v>
      </c>
      <c r="O647" s="8">
        <f>Data!$E647/Data!$D647</f>
        <v>2.7869999999999999</v>
      </c>
      <c r="P647" s="2">
        <f>IFERROR(Data!$E647/Data!$L647,0)</f>
        <v>23.518987341772153</v>
      </c>
      <c r="Q647" t="str">
        <f t="shared" si="40"/>
        <v>technology</v>
      </c>
      <c r="R647" t="str">
        <f t="shared" si="41"/>
        <v>wearables</v>
      </c>
      <c r="S647" s="3">
        <f t="shared" si="42"/>
        <v>42593.776319444441</v>
      </c>
      <c r="T647" s="3">
        <f t="shared" si="43"/>
        <v>42563.776319444441</v>
      </c>
    </row>
    <row r="648" spans="1:20">
      <c r="A648">
        <v>646</v>
      </c>
      <c r="B648" t="s">
        <v>1346</v>
      </c>
      <c r="C648" t="s">
        <v>1347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1335</v>
      </c>
      <c r="O648" s="8">
        <f>Data!$E648/Data!$D648</f>
        <v>1.3187625000000001</v>
      </c>
      <c r="P648" s="2">
        <f>IFERROR(Data!$E648/Data!$L648,0)</f>
        <v>39.074444444444445</v>
      </c>
      <c r="Q648" t="str">
        <f t="shared" si="40"/>
        <v>technology</v>
      </c>
      <c r="R648" t="str">
        <f t="shared" si="41"/>
        <v>wearables</v>
      </c>
      <c r="S648" s="3">
        <f t="shared" si="42"/>
        <v>41862.602627314816</v>
      </c>
      <c r="T648" s="3">
        <f t="shared" si="43"/>
        <v>41832.602627314816</v>
      </c>
    </row>
    <row r="649" spans="1:20">
      <c r="A649">
        <v>647</v>
      </c>
      <c r="B649" t="s">
        <v>1348</v>
      </c>
      <c r="C649" t="s">
        <v>1349</v>
      </c>
      <c r="D649">
        <v>2000</v>
      </c>
      <c r="E649">
        <v>2141</v>
      </c>
      <c r="F649" t="s">
        <v>22</v>
      </c>
      <c r="G649" t="s">
        <v>165</v>
      </c>
      <c r="H649" t="s">
        <v>166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1335</v>
      </c>
      <c r="O649" s="8">
        <f>Data!$E649/Data!$D649</f>
        <v>1.0705</v>
      </c>
      <c r="P649" s="2">
        <f>IFERROR(Data!$E649/Data!$L649,0)</f>
        <v>125.94117647058823</v>
      </c>
      <c r="Q649" t="str">
        <f t="shared" si="40"/>
        <v>technology</v>
      </c>
      <c r="R649" t="str">
        <f t="shared" si="41"/>
        <v>wearables</v>
      </c>
      <c r="S649" s="3">
        <f t="shared" si="42"/>
        <v>42446.476261574076</v>
      </c>
      <c r="T649" s="3">
        <f t="shared" si="43"/>
        <v>42416.517928240741</v>
      </c>
    </row>
    <row r="650" spans="1:20">
      <c r="A650">
        <v>648</v>
      </c>
      <c r="B650" t="s">
        <v>1350</v>
      </c>
      <c r="C650" t="s">
        <v>1351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1335</v>
      </c>
      <c r="O650" s="8">
        <f>Data!$E650/Data!$D650</f>
        <v>1.2682285714285715</v>
      </c>
      <c r="P650" s="2">
        <f>IFERROR(Data!$E650/Data!$L650,0)</f>
        <v>1644</v>
      </c>
      <c r="Q650" t="str">
        <f t="shared" si="40"/>
        <v>technology</v>
      </c>
      <c r="R650" t="str">
        <f t="shared" si="41"/>
        <v>wearables</v>
      </c>
      <c r="S650" s="3">
        <f t="shared" si="42"/>
        <v>41926.443379629629</v>
      </c>
      <c r="T650" s="3">
        <f t="shared" si="43"/>
        <v>41891.443379629629</v>
      </c>
    </row>
    <row r="651" spans="1:20">
      <c r="A651">
        <v>649</v>
      </c>
      <c r="B651" t="s">
        <v>1352</v>
      </c>
      <c r="C651" t="s">
        <v>1353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1335</v>
      </c>
      <c r="O651" s="8">
        <f>Data!$E651/Data!$D651</f>
        <v>1.3996</v>
      </c>
      <c r="P651" s="2">
        <f>IFERROR(Data!$E651/Data!$L651,0)</f>
        <v>42.670731707317074</v>
      </c>
      <c r="Q651" t="str">
        <f t="shared" si="40"/>
        <v>technology</v>
      </c>
      <c r="R651" t="str">
        <f t="shared" si="41"/>
        <v>wearables</v>
      </c>
      <c r="S651" s="3">
        <f t="shared" si="42"/>
        <v>41898.662187499998</v>
      </c>
      <c r="T651" s="3">
        <f t="shared" si="43"/>
        <v>41877.662187499998</v>
      </c>
    </row>
    <row r="652" spans="1:20">
      <c r="A652">
        <v>650</v>
      </c>
      <c r="B652" t="s">
        <v>1354</v>
      </c>
      <c r="C652" t="s">
        <v>1355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1335</v>
      </c>
      <c r="O652" s="8">
        <f>Data!$E652/Data!$D652</f>
        <v>1.1240000000000001</v>
      </c>
      <c r="P652" s="2">
        <f>IFERROR(Data!$E652/Data!$L652,0)</f>
        <v>35.125</v>
      </c>
      <c r="Q652" t="str">
        <f t="shared" si="40"/>
        <v>technology</v>
      </c>
      <c r="R652" t="str">
        <f t="shared" si="41"/>
        <v>wearables</v>
      </c>
      <c r="S652" s="3">
        <f t="shared" si="42"/>
        <v>41991.828518518523</v>
      </c>
      <c r="T652" s="3">
        <f t="shared" si="43"/>
        <v>41931.786851851852</v>
      </c>
    </row>
    <row r="653" spans="1:20">
      <c r="A653">
        <v>651</v>
      </c>
      <c r="B653" t="s">
        <v>1356</v>
      </c>
      <c r="C653" t="s">
        <v>1357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1335</v>
      </c>
      <c r="O653" s="8">
        <f>Data!$E653/Data!$D653</f>
        <v>1.00528</v>
      </c>
      <c r="P653" s="2">
        <f>IFERROR(Data!$E653/Data!$L653,0)</f>
        <v>239.35238095238094</v>
      </c>
      <c r="Q653" t="str">
        <f t="shared" si="40"/>
        <v>technology</v>
      </c>
      <c r="R653" t="str">
        <f t="shared" si="41"/>
        <v>wearables</v>
      </c>
      <c r="S653" s="3">
        <f t="shared" si="42"/>
        <v>41985.767488425925</v>
      </c>
      <c r="T653" s="3">
        <f t="shared" si="43"/>
        <v>41955.767488425925</v>
      </c>
    </row>
    <row r="654" spans="1:20">
      <c r="A654">
        <v>652</v>
      </c>
      <c r="B654" t="s">
        <v>1358</v>
      </c>
      <c r="C654" t="s">
        <v>1359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1335</v>
      </c>
      <c r="O654" s="8">
        <f>Data!$E654/Data!$D654</f>
        <v>1.0046666666666666</v>
      </c>
      <c r="P654" s="2">
        <f>IFERROR(Data!$E654/Data!$L654,0)</f>
        <v>107.64285714285714</v>
      </c>
      <c r="Q654" t="str">
        <f t="shared" si="40"/>
        <v>technology</v>
      </c>
      <c r="R654" t="str">
        <f t="shared" si="41"/>
        <v>wearables</v>
      </c>
      <c r="S654" s="3">
        <f t="shared" si="42"/>
        <v>42705.482060185182</v>
      </c>
      <c r="T654" s="3">
        <f t="shared" si="43"/>
        <v>42675.440393518518</v>
      </c>
    </row>
    <row r="655" spans="1:20">
      <c r="A655">
        <v>653</v>
      </c>
      <c r="B655" t="s">
        <v>1360</v>
      </c>
      <c r="C655" t="s">
        <v>1361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1335</v>
      </c>
      <c r="O655" s="8">
        <f>Data!$E655/Data!$D655</f>
        <v>1.4144600000000001</v>
      </c>
      <c r="P655" s="2">
        <f>IFERROR(Data!$E655/Data!$L655,0)</f>
        <v>95.830623306233065</v>
      </c>
      <c r="Q655" t="str">
        <f t="shared" si="40"/>
        <v>technology</v>
      </c>
      <c r="R655" t="str">
        <f t="shared" si="41"/>
        <v>wearables</v>
      </c>
      <c r="S655" s="3">
        <f t="shared" si="42"/>
        <v>42236.368518518517</v>
      </c>
      <c r="T655" s="3">
        <f t="shared" si="43"/>
        <v>42199.368518518517</v>
      </c>
    </row>
    <row r="656" spans="1:20">
      <c r="A656">
        <v>654</v>
      </c>
      <c r="B656" t="s">
        <v>1362</v>
      </c>
      <c r="C656" t="s">
        <v>1363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1335</v>
      </c>
      <c r="O656" s="8">
        <f>Data!$E656/Data!$D656</f>
        <v>2.6729166666666666</v>
      </c>
      <c r="P656" s="2">
        <f>IFERROR(Data!$E656/Data!$L656,0)</f>
        <v>31.663376110562684</v>
      </c>
      <c r="Q656" t="str">
        <f t="shared" si="40"/>
        <v>technology</v>
      </c>
      <c r="R656" t="str">
        <f t="shared" si="41"/>
        <v>wearables</v>
      </c>
      <c r="S656" s="3">
        <f t="shared" si="42"/>
        <v>42193.707326388889</v>
      </c>
      <c r="T656" s="3">
        <f t="shared" si="43"/>
        <v>42163.707326388889</v>
      </c>
    </row>
    <row r="657" spans="1:20">
      <c r="A657">
        <v>655</v>
      </c>
      <c r="B657" t="s">
        <v>1364</v>
      </c>
      <c r="C657" t="s">
        <v>1365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1335</v>
      </c>
      <c r="O657" s="8">
        <f>Data!$E657/Data!$D657</f>
        <v>1.4688749999999999</v>
      </c>
      <c r="P657" s="2">
        <f>IFERROR(Data!$E657/Data!$L657,0)</f>
        <v>42.886861313868614</v>
      </c>
      <c r="Q657" t="str">
        <f t="shared" si="40"/>
        <v>technology</v>
      </c>
      <c r="R657" t="str">
        <f t="shared" si="41"/>
        <v>wearables</v>
      </c>
      <c r="S657" s="3">
        <f t="shared" si="42"/>
        <v>42075.665648148148</v>
      </c>
      <c r="T657" s="3">
        <f t="shared" si="43"/>
        <v>42045.707314814819</v>
      </c>
    </row>
    <row r="658" spans="1:20">
      <c r="A658">
        <v>656</v>
      </c>
      <c r="B658" t="s">
        <v>1366</v>
      </c>
      <c r="C658" t="s">
        <v>1367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1335</v>
      </c>
      <c r="O658" s="8">
        <f>Data!$E658/Data!$D658</f>
        <v>2.1356000000000002</v>
      </c>
      <c r="P658" s="2">
        <f>IFERROR(Data!$E658/Data!$L658,0)</f>
        <v>122.73563218390805</v>
      </c>
      <c r="Q658" t="str">
        <f t="shared" si="40"/>
        <v>technology</v>
      </c>
      <c r="R658" t="str">
        <f t="shared" si="41"/>
        <v>wearables</v>
      </c>
      <c r="S658" s="3">
        <f t="shared" si="42"/>
        <v>42477.512951388882</v>
      </c>
      <c r="T658" s="3">
        <f t="shared" si="43"/>
        <v>42417.554618055554</v>
      </c>
    </row>
    <row r="659" spans="1:20">
      <c r="A659">
        <v>657</v>
      </c>
      <c r="B659" t="s">
        <v>1368</v>
      </c>
      <c r="C659" t="s">
        <v>1369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1335</v>
      </c>
      <c r="O659" s="8">
        <f>Data!$E659/Data!$D659</f>
        <v>1.2569999999999999</v>
      </c>
      <c r="P659" s="2">
        <f>IFERROR(Data!$E659/Data!$L659,0)</f>
        <v>190.45454545454547</v>
      </c>
      <c r="Q659" t="str">
        <f t="shared" si="40"/>
        <v>technology</v>
      </c>
      <c r="R659" t="str">
        <f t="shared" si="41"/>
        <v>wearables</v>
      </c>
      <c r="S659" s="3">
        <f t="shared" si="42"/>
        <v>42361.59574074074</v>
      </c>
      <c r="T659" s="3">
        <f t="shared" si="43"/>
        <v>42331.59574074074</v>
      </c>
    </row>
    <row r="660" spans="1:20">
      <c r="A660">
        <v>658</v>
      </c>
      <c r="B660" t="s">
        <v>1370</v>
      </c>
      <c r="C660" t="s">
        <v>1371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1335</v>
      </c>
      <c r="O660" s="8">
        <f>Data!$E660/Data!$D660</f>
        <v>1.0446206037108834</v>
      </c>
      <c r="P660" s="2">
        <f>IFERROR(Data!$E660/Data!$L660,0)</f>
        <v>109.33695652173913</v>
      </c>
      <c r="Q660" t="str">
        <f t="shared" si="40"/>
        <v>technology</v>
      </c>
      <c r="R660" t="str">
        <f t="shared" si="41"/>
        <v>wearables</v>
      </c>
      <c r="S660" s="3">
        <f t="shared" si="42"/>
        <v>42211.5</v>
      </c>
      <c r="T660" s="3">
        <f t="shared" si="43"/>
        <v>42178.910752314812</v>
      </c>
    </row>
    <row r="661" spans="1:20">
      <c r="A661">
        <v>659</v>
      </c>
      <c r="B661" t="s">
        <v>1372</v>
      </c>
      <c r="C661" t="s">
        <v>1373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1335</v>
      </c>
      <c r="O661" s="8">
        <f>Data!$E661/Data!$D661</f>
        <v>1.0056666666666667</v>
      </c>
      <c r="P661" s="2">
        <f>IFERROR(Data!$E661/Data!$L661,0)</f>
        <v>143.66666666666666</v>
      </c>
      <c r="Q661" t="str">
        <f t="shared" si="40"/>
        <v>technology</v>
      </c>
      <c r="R661" t="str">
        <f t="shared" si="41"/>
        <v>wearables</v>
      </c>
      <c r="S661" s="3">
        <f t="shared" si="42"/>
        <v>42239.343692129631</v>
      </c>
      <c r="T661" s="3">
        <f t="shared" si="43"/>
        <v>42209.343692129631</v>
      </c>
    </row>
    <row r="662" spans="1:20">
      <c r="A662">
        <v>660</v>
      </c>
      <c r="B662" t="s">
        <v>1374</v>
      </c>
      <c r="C662" t="s">
        <v>1375</v>
      </c>
      <c r="D662">
        <v>50000</v>
      </c>
      <c r="E662">
        <v>1529</v>
      </c>
      <c r="F662" t="s">
        <v>363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1335</v>
      </c>
      <c r="O662" s="8">
        <f>Data!$E662/Data!$D662</f>
        <v>3.058E-2</v>
      </c>
      <c r="P662" s="2">
        <f>IFERROR(Data!$E662/Data!$L662,0)</f>
        <v>84.944444444444443</v>
      </c>
      <c r="Q662" t="str">
        <f t="shared" si="40"/>
        <v>technology</v>
      </c>
      <c r="R662" t="str">
        <f t="shared" si="41"/>
        <v>wearables</v>
      </c>
      <c r="S662" s="3">
        <f t="shared" si="42"/>
        <v>41952.533321759263</v>
      </c>
      <c r="T662" s="3">
        <f t="shared" si="43"/>
        <v>41922.491655092592</v>
      </c>
    </row>
    <row r="663" spans="1:20">
      <c r="A663">
        <v>661</v>
      </c>
      <c r="B663" t="s">
        <v>1376</v>
      </c>
      <c r="C663" t="s">
        <v>1377</v>
      </c>
      <c r="D663">
        <v>10000</v>
      </c>
      <c r="E663">
        <v>95</v>
      </c>
      <c r="F663" t="s">
        <v>363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1335</v>
      </c>
      <c r="O663" s="8">
        <f>Data!$E663/Data!$D663</f>
        <v>9.4999999999999998E-3</v>
      </c>
      <c r="P663" s="2">
        <f>IFERROR(Data!$E663/Data!$L663,0)</f>
        <v>10.555555555555555</v>
      </c>
      <c r="Q663" t="str">
        <f t="shared" si="40"/>
        <v>technology</v>
      </c>
      <c r="R663" t="str">
        <f t="shared" si="41"/>
        <v>wearables</v>
      </c>
      <c r="S663" s="3">
        <f t="shared" si="42"/>
        <v>42666.395358796297</v>
      </c>
      <c r="T663" s="3">
        <f t="shared" si="43"/>
        <v>42636.395358796297</v>
      </c>
    </row>
    <row r="664" spans="1:20">
      <c r="A664">
        <v>662</v>
      </c>
      <c r="B664" t="s">
        <v>1378</v>
      </c>
      <c r="C664" t="s">
        <v>1379</v>
      </c>
      <c r="D664">
        <v>39000</v>
      </c>
      <c r="E664">
        <v>156</v>
      </c>
      <c r="F664" t="s">
        <v>363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1335</v>
      </c>
      <c r="O664" s="8">
        <f>Data!$E664/Data!$D664</f>
        <v>4.0000000000000001E-3</v>
      </c>
      <c r="P664" s="2">
        <f>IFERROR(Data!$E664/Data!$L664,0)</f>
        <v>39</v>
      </c>
      <c r="Q664" t="str">
        <f t="shared" si="40"/>
        <v>technology</v>
      </c>
      <c r="R664" t="str">
        <f t="shared" si="41"/>
        <v>wearables</v>
      </c>
      <c r="S664" s="3">
        <f t="shared" si="42"/>
        <v>42020.188043981485</v>
      </c>
      <c r="T664" s="3">
        <f t="shared" si="43"/>
        <v>41990.188043981485</v>
      </c>
    </row>
    <row r="665" spans="1:20">
      <c r="A665">
        <v>663</v>
      </c>
      <c r="B665" t="s">
        <v>1380</v>
      </c>
      <c r="C665" t="s">
        <v>1381</v>
      </c>
      <c r="D665">
        <v>200000</v>
      </c>
      <c r="E665">
        <v>700</v>
      </c>
      <c r="F665" t="s">
        <v>363</v>
      </c>
      <c r="G665" t="s">
        <v>315</v>
      </c>
      <c r="H665" t="s">
        <v>316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1335</v>
      </c>
      <c r="O665" s="8">
        <f>Data!$E665/Data!$D665</f>
        <v>3.5000000000000001E-3</v>
      </c>
      <c r="P665" s="2">
        <f>IFERROR(Data!$E665/Data!$L665,0)</f>
        <v>100</v>
      </c>
      <c r="Q665" t="str">
        <f t="shared" si="40"/>
        <v>technology</v>
      </c>
      <c r="R665" t="str">
        <f t="shared" si="41"/>
        <v>wearables</v>
      </c>
      <c r="S665" s="3">
        <f t="shared" si="42"/>
        <v>42203.593240740738</v>
      </c>
      <c r="T665" s="3">
        <f t="shared" si="43"/>
        <v>42173.593240740738</v>
      </c>
    </row>
    <row r="666" spans="1:20">
      <c r="A666">
        <v>664</v>
      </c>
      <c r="B666" t="s">
        <v>1382</v>
      </c>
      <c r="C666" t="s">
        <v>1383</v>
      </c>
      <c r="D666">
        <v>12000</v>
      </c>
      <c r="E666">
        <v>904</v>
      </c>
      <c r="F666" t="s">
        <v>363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1335</v>
      </c>
      <c r="O666" s="8">
        <f>Data!$E666/Data!$D666</f>
        <v>7.5333333333333335E-2</v>
      </c>
      <c r="P666" s="2">
        <f>IFERROR(Data!$E666/Data!$L666,0)</f>
        <v>31.172413793103448</v>
      </c>
      <c r="Q666" t="str">
        <f t="shared" si="40"/>
        <v>technology</v>
      </c>
      <c r="R666" t="str">
        <f t="shared" si="41"/>
        <v>wearables</v>
      </c>
      <c r="S666" s="3">
        <f t="shared" si="42"/>
        <v>42107.416377314818</v>
      </c>
      <c r="T666" s="3">
        <f t="shared" si="43"/>
        <v>42077.416377314818</v>
      </c>
    </row>
    <row r="667" spans="1:20">
      <c r="A667">
        <v>665</v>
      </c>
      <c r="B667" t="s">
        <v>1384</v>
      </c>
      <c r="C667" t="s">
        <v>1385</v>
      </c>
      <c r="D667">
        <v>10000</v>
      </c>
      <c r="E667">
        <v>1864</v>
      </c>
      <c r="F667" t="s">
        <v>363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1335</v>
      </c>
      <c r="O667" s="8">
        <f>Data!$E667/Data!$D667</f>
        <v>0.18640000000000001</v>
      </c>
      <c r="P667" s="2">
        <f>IFERROR(Data!$E667/Data!$L667,0)</f>
        <v>155.33333333333334</v>
      </c>
      <c r="Q667" t="str">
        <f t="shared" si="40"/>
        <v>technology</v>
      </c>
      <c r="R667" t="str">
        <f t="shared" si="41"/>
        <v>wearables</v>
      </c>
      <c r="S667" s="3">
        <f t="shared" si="42"/>
        <v>42748.461354166662</v>
      </c>
      <c r="T667" s="3">
        <f t="shared" si="43"/>
        <v>42688.461354166662</v>
      </c>
    </row>
    <row r="668" spans="1:20">
      <c r="A668">
        <v>666</v>
      </c>
      <c r="B668" t="s">
        <v>1386</v>
      </c>
      <c r="C668" t="s">
        <v>1387</v>
      </c>
      <c r="D668">
        <v>200000</v>
      </c>
      <c r="E668">
        <v>8</v>
      </c>
      <c r="F668" t="s">
        <v>363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1335</v>
      </c>
      <c r="O668" s="8">
        <f>Data!$E668/Data!$D668</f>
        <v>4.0000000000000003E-5</v>
      </c>
      <c r="P668" s="2">
        <f>IFERROR(Data!$E668/Data!$L668,0)</f>
        <v>2</v>
      </c>
      <c r="Q668" t="str">
        <f t="shared" si="40"/>
        <v>technology</v>
      </c>
      <c r="R668" t="str">
        <f t="shared" si="41"/>
        <v>wearables</v>
      </c>
      <c r="S668" s="3">
        <f t="shared" si="42"/>
        <v>41868.582152777781</v>
      </c>
      <c r="T668" s="3">
        <f t="shared" si="43"/>
        <v>41838.582152777781</v>
      </c>
    </row>
    <row r="669" spans="1:20">
      <c r="A669">
        <v>667</v>
      </c>
      <c r="B669" t="s">
        <v>1388</v>
      </c>
      <c r="C669" t="s">
        <v>1389</v>
      </c>
      <c r="D669">
        <v>50000</v>
      </c>
      <c r="E669">
        <v>5010</v>
      </c>
      <c r="F669" t="s">
        <v>363</v>
      </c>
      <c r="G669" t="s">
        <v>1230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1335</v>
      </c>
      <c r="O669" s="8">
        <f>Data!$E669/Data!$D669</f>
        <v>0.1002</v>
      </c>
      <c r="P669" s="2">
        <f>IFERROR(Data!$E669/Data!$L669,0)</f>
        <v>178.92857142857142</v>
      </c>
      <c r="Q669" t="str">
        <f t="shared" si="40"/>
        <v>technology</v>
      </c>
      <c r="R669" t="str">
        <f t="shared" si="41"/>
        <v>wearables</v>
      </c>
      <c r="S669" s="3">
        <f t="shared" si="42"/>
        <v>42672.123414351852</v>
      </c>
      <c r="T669" s="3">
        <f t="shared" si="43"/>
        <v>42632.123414351852</v>
      </c>
    </row>
    <row r="670" spans="1:20">
      <c r="A670">
        <v>668</v>
      </c>
      <c r="B670" t="s">
        <v>1390</v>
      </c>
      <c r="C670" t="s">
        <v>1391</v>
      </c>
      <c r="D670">
        <v>15000</v>
      </c>
      <c r="E670">
        <v>684</v>
      </c>
      <c r="F670" t="s">
        <v>363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1335</v>
      </c>
      <c r="O670" s="8">
        <f>Data!$E670/Data!$D670</f>
        <v>4.5600000000000002E-2</v>
      </c>
      <c r="P670" s="2">
        <f>IFERROR(Data!$E670/Data!$L670,0)</f>
        <v>27.36</v>
      </c>
      <c r="Q670" t="str">
        <f t="shared" si="40"/>
        <v>technology</v>
      </c>
      <c r="R670" t="str">
        <f t="shared" si="41"/>
        <v>wearables</v>
      </c>
      <c r="S670" s="3">
        <f t="shared" si="42"/>
        <v>42135.581273148149</v>
      </c>
      <c r="T670" s="3">
        <f t="shared" si="43"/>
        <v>42090.581273148149</v>
      </c>
    </row>
    <row r="671" spans="1:20">
      <c r="A671">
        <v>669</v>
      </c>
      <c r="B671" t="s">
        <v>1392</v>
      </c>
      <c r="C671" t="s">
        <v>1393</v>
      </c>
      <c r="D671">
        <v>200000</v>
      </c>
      <c r="E671">
        <v>43015</v>
      </c>
      <c r="F671" t="s">
        <v>363</v>
      </c>
      <c r="G671" t="s">
        <v>482</v>
      </c>
      <c r="H671" t="s">
        <v>483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1335</v>
      </c>
      <c r="O671" s="8">
        <f>Data!$E671/Data!$D671</f>
        <v>0.21507499999999999</v>
      </c>
      <c r="P671" s="2">
        <f>IFERROR(Data!$E671/Data!$L671,0)</f>
        <v>1536.25</v>
      </c>
      <c r="Q671" t="str">
        <f t="shared" si="40"/>
        <v>technology</v>
      </c>
      <c r="R671" t="str">
        <f t="shared" si="41"/>
        <v>wearables</v>
      </c>
      <c r="S671" s="3">
        <f t="shared" si="42"/>
        <v>42557.375671296293</v>
      </c>
      <c r="T671" s="3">
        <f t="shared" si="43"/>
        <v>42527.375671296293</v>
      </c>
    </row>
    <row r="672" spans="1:20">
      <c r="A672">
        <v>670</v>
      </c>
      <c r="B672" t="s">
        <v>1394</v>
      </c>
      <c r="C672" t="s">
        <v>1395</v>
      </c>
      <c r="D672">
        <v>90000</v>
      </c>
      <c r="E672">
        <v>26349</v>
      </c>
      <c r="F672" t="s">
        <v>363</v>
      </c>
      <c r="G672" t="s">
        <v>1230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1335</v>
      </c>
      <c r="O672" s="8">
        <f>Data!$E672/Data!$D672</f>
        <v>0.29276666666666668</v>
      </c>
      <c r="P672" s="2">
        <f>IFERROR(Data!$E672/Data!$L672,0)</f>
        <v>84.99677419354839</v>
      </c>
      <c r="Q672" t="str">
        <f t="shared" si="40"/>
        <v>technology</v>
      </c>
      <c r="R672" t="str">
        <f t="shared" si="41"/>
        <v>wearables</v>
      </c>
      <c r="S672" s="3">
        <f t="shared" si="42"/>
        <v>42540.090277777781</v>
      </c>
      <c r="T672" s="3">
        <f t="shared" si="43"/>
        <v>42506.459722222222</v>
      </c>
    </row>
    <row r="673" spans="1:20">
      <c r="A673">
        <v>671</v>
      </c>
      <c r="B673" t="s">
        <v>1396</v>
      </c>
      <c r="C673" t="s">
        <v>1397</v>
      </c>
      <c r="D673">
        <v>30000</v>
      </c>
      <c r="E673">
        <v>11828</v>
      </c>
      <c r="F673" t="s">
        <v>363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1335</v>
      </c>
      <c r="O673" s="8">
        <f>Data!$E673/Data!$D673</f>
        <v>0.39426666666666665</v>
      </c>
      <c r="P673" s="2">
        <f>IFERROR(Data!$E673/Data!$L673,0)</f>
        <v>788.5333333333333</v>
      </c>
      <c r="Q673" t="str">
        <f t="shared" si="40"/>
        <v>technology</v>
      </c>
      <c r="R673" t="str">
        <f t="shared" si="41"/>
        <v>wearables</v>
      </c>
      <c r="S673" s="3">
        <f t="shared" si="42"/>
        <v>42017.916666666672</v>
      </c>
      <c r="T673" s="3">
        <f t="shared" si="43"/>
        <v>41984.442731481482</v>
      </c>
    </row>
    <row r="674" spans="1:20">
      <c r="A674">
        <v>672</v>
      </c>
      <c r="B674" t="s">
        <v>1398</v>
      </c>
      <c r="C674" t="s">
        <v>1399</v>
      </c>
      <c r="D674">
        <v>50000</v>
      </c>
      <c r="E674">
        <v>10814</v>
      </c>
      <c r="F674" t="s">
        <v>363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1335</v>
      </c>
      <c r="O674" s="8">
        <f>Data!$E674/Data!$D674</f>
        <v>0.21628</v>
      </c>
      <c r="P674" s="2">
        <f>IFERROR(Data!$E674/Data!$L674,0)</f>
        <v>50.29767441860465</v>
      </c>
      <c r="Q674" t="str">
        <f t="shared" si="40"/>
        <v>technology</v>
      </c>
      <c r="R674" t="str">
        <f t="shared" si="41"/>
        <v>wearables</v>
      </c>
      <c r="S674" s="3">
        <f t="shared" si="42"/>
        <v>42004.957638888889</v>
      </c>
      <c r="T674" s="3">
        <f t="shared" si="43"/>
        <v>41973.969490740739</v>
      </c>
    </row>
    <row r="675" spans="1:20">
      <c r="A675">
        <v>673</v>
      </c>
      <c r="B675" t="s">
        <v>1400</v>
      </c>
      <c r="C675" t="s">
        <v>1401</v>
      </c>
      <c r="D675">
        <v>100000</v>
      </c>
      <c r="E675">
        <v>205</v>
      </c>
      <c r="F675" t="s">
        <v>363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1335</v>
      </c>
      <c r="O675" s="8">
        <f>Data!$E675/Data!$D675</f>
        <v>2.0500000000000002E-3</v>
      </c>
      <c r="P675" s="2">
        <f>IFERROR(Data!$E675/Data!$L675,0)</f>
        <v>68.333333333333329</v>
      </c>
      <c r="Q675" t="str">
        <f t="shared" si="40"/>
        <v>technology</v>
      </c>
      <c r="R675" t="str">
        <f t="shared" si="41"/>
        <v>wearables</v>
      </c>
      <c r="S675" s="3">
        <f t="shared" si="42"/>
        <v>41883.590474537035</v>
      </c>
      <c r="T675" s="3">
        <f t="shared" si="43"/>
        <v>41838.590474537035</v>
      </c>
    </row>
    <row r="676" spans="1:20">
      <c r="A676">
        <v>674</v>
      </c>
      <c r="B676" t="s">
        <v>1402</v>
      </c>
      <c r="C676" t="s">
        <v>1403</v>
      </c>
      <c r="D676">
        <v>50000</v>
      </c>
      <c r="E676">
        <v>15</v>
      </c>
      <c r="F676" t="s">
        <v>363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1335</v>
      </c>
      <c r="O676" s="8">
        <f>Data!$E676/Data!$D676</f>
        <v>2.9999999999999997E-4</v>
      </c>
      <c r="P676" s="2">
        <f>IFERROR(Data!$E676/Data!$L676,0)</f>
        <v>7.5</v>
      </c>
      <c r="Q676" t="str">
        <f t="shared" si="40"/>
        <v>technology</v>
      </c>
      <c r="R676" t="str">
        <f t="shared" si="41"/>
        <v>wearables</v>
      </c>
      <c r="S676" s="3">
        <f t="shared" si="42"/>
        <v>41862.866053240738</v>
      </c>
      <c r="T676" s="3">
        <f t="shared" si="43"/>
        <v>41802.866053240738</v>
      </c>
    </row>
    <row r="677" spans="1:20">
      <c r="A677">
        <v>675</v>
      </c>
      <c r="B677" t="s">
        <v>1404</v>
      </c>
      <c r="C677" t="s">
        <v>1405</v>
      </c>
      <c r="D677">
        <v>6000</v>
      </c>
      <c r="E677">
        <v>891</v>
      </c>
      <c r="F677" t="s">
        <v>363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1335</v>
      </c>
      <c r="O677" s="8">
        <f>Data!$E677/Data!$D677</f>
        <v>0.14849999999999999</v>
      </c>
      <c r="P677" s="2">
        <f>IFERROR(Data!$E677/Data!$L677,0)</f>
        <v>34.269230769230766</v>
      </c>
      <c r="Q677" t="str">
        <f t="shared" si="40"/>
        <v>technology</v>
      </c>
      <c r="R677" t="str">
        <f t="shared" si="41"/>
        <v>wearables</v>
      </c>
      <c r="S677" s="3">
        <f t="shared" si="42"/>
        <v>42005.040972222225</v>
      </c>
      <c r="T677" s="3">
        <f t="shared" si="43"/>
        <v>41975.680601851855</v>
      </c>
    </row>
    <row r="678" spans="1:20">
      <c r="A678">
        <v>676</v>
      </c>
      <c r="B678" t="s">
        <v>1406</v>
      </c>
      <c r="C678" t="s">
        <v>1407</v>
      </c>
      <c r="D678">
        <v>100000</v>
      </c>
      <c r="E678">
        <v>1471</v>
      </c>
      <c r="F678" t="s">
        <v>363</v>
      </c>
      <c r="G678" t="s">
        <v>165</v>
      </c>
      <c r="H678" t="s">
        <v>166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1335</v>
      </c>
      <c r="O678" s="8">
        <f>Data!$E678/Data!$D678</f>
        <v>1.4710000000000001E-2</v>
      </c>
      <c r="P678" s="2">
        <f>IFERROR(Data!$E678/Data!$L678,0)</f>
        <v>61.291666666666664</v>
      </c>
      <c r="Q678" t="str">
        <f t="shared" si="40"/>
        <v>technology</v>
      </c>
      <c r="R678" t="str">
        <f t="shared" si="41"/>
        <v>wearables</v>
      </c>
      <c r="S678" s="3">
        <f t="shared" si="42"/>
        <v>42042.518298611118</v>
      </c>
      <c r="T678" s="3">
        <f t="shared" si="43"/>
        <v>42012.518298611118</v>
      </c>
    </row>
    <row r="679" spans="1:20">
      <c r="A679">
        <v>677</v>
      </c>
      <c r="B679" t="s">
        <v>1408</v>
      </c>
      <c r="C679" t="s">
        <v>1409</v>
      </c>
      <c r="D679">
        <v>50000</v>
      </c>
      <c r="E679">
        <v>12792</v>
      </c>
      <c r="F679" t="s">
        <v>363</v>
      </c>
      <c r="G679" t="s">
        <v>1230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1335</v>
      </c>
      <c r="O679" s="8">
        <f>Data!$E679/Data!$D679</f>
        <v>0.25584000000000001</v>
      </c>
      <c r="P679" s="2">
        <f>IFERROR(Data!$E679/Data!$L679,0)</f>
        <v>133.25</v>
      </c>
      <c r="Q679" t="str">
        <f t="shared" si="40"/>
        <v>technology</v>
      </c>
      <c r="R679" t="str">
        <f t="shared" si="41"/>
        <v>wearables</v>
      </c>
      <c r="S679" s="3">
        <f t="shared" si="42"/>
        <v>42549.153877314813</v>
      </c>
      <c r="T679" s="3">
        <f t="shared" si="43"/>
        <v>42504.153877314813</v>
      </c>
    </row>
    <row r="680" spans="1:20">
      <c r="A680">
        <v>678</v>
      </c>
      <c r="B680" t="s">
        <v>1410</v>
      </c>
      <c r="C680" t="s">
        <v>1411</v>
      </c>
      <c r="D680">
        <v>29000</v>
      </c>
      <c r="E680">
        <v>1108</v>
      </c>
      <c r="F680" t="s">
        <v>363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1335</v>
      </c>
      <c r="O680" s="8">
        <f>Data!$E680/Data!$D680</f>
        <v>3.8206896551724136E-2</v>
      </c>
      <c r="P680" s="2">
        <f>IFERROR(Data!$E680/Data!$L680,0)</f>
        <v>65.17647058823529</v>
      </c>
      <c r="Q680" t="str">
        <f t="shared" si="40"/>
        <v>technology</v>
      </c>
      <c r="R680" t="str">
        <f t="shared" si="41"/>
        <v>wearables</v>
      </c>
      <c r="S680" s="3">
        <f t="shared" si="42"/>
        <v>42511.126597222217</v>
      </c>
      <c r="T680" s="3">
        <f t="shared" si="43"/>
        <v>42481.126597222217</v>
      </c>
    </row>
    <row r="681" spans="1:20">
      <c r="A681">
        <v>679</v>
      </c>
      <c r="B681" t="s">
        <v>1412</v>
      </c>
      <c r="C681" t="s">
        <v>1413</v>
      </c>
      <c r="D681">
        <v>57000</v>
      </c>
      <c r="E681">
        <v>8827</v>
      </c>
      <c r="F681" t="s">
        <v>363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1335</v>
      </c>
      <c r="O681" s="8">
        <f>Data!$E681/Data!$D681</f>
        <v>0.15485964912280703</v>
      </c>
      <c r="P681" s="2">
        <f>IFERROR(Data!$E681/Data!$L681,0)</f>
        <v>93.90425531914893</v>
      </c>
      <c r="Q681" t="str">
        <f t="shared" si="40"/>
        <v>technology</v>
      </c>
      <c r="R681" t="str">
        <f t="shared" si="41"/>
        <v>wearables</v>
      </c>
      <c r="S681" s="3">
        <f t="shared" si="42"/>
        <v>42616.445706018523</v>
      </c>
      <c r="T681" s="3">
        <f t="shared" si="43"/>
        <v>42556.445706018523</v>
      </c>
    </row>
    <row r="682" spans="1:20">
      <c r="A682">
        <v>680</v>
      </c>
      <c r="B682" t="s">
        <v>1414</v>
      </c>
      <c r="C682" t="s">
        <v>1415</v>
      </c>
      <c r="D682">
        <v>75000</v>
      </c>
      <c r="E682">
        <v>19434</v>
      </c>
      <c r="F682" t="s">
        <v>363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1335</v>
      </c>
      <c r="O682" s="8">
        <f>Data!$E682/Data!$D682</f>
        <v>0.25912000000000002</v>
      </c>
      <c r="P682" s="2">
        <f>IFERROR(Data!$E682/Data!$L682,0)</f>
        <v>150.65116279069767</v>
      </c>
      <c r="Q682" t="str">
        <f t="shared" si="40"/>
        <v>technology</v>
      </c>
      <c r="R682" t="str">
        <f t="shared" si="41"/>
        <v>wearables</v>
      </c>
      <c r="S682" s="3">
        <f t="shared" si="42"/>
        <v>41899.251516203702</v>
      </c>
      <c r="T682" s="3">
        <f t="shared" si="43"/>
        <v>41864.251516203702</v>
      </c>
    </row>
    <row r="683" spans="1:20">
      <c r="A683">
        <v>681</v>
      </c>
      <c r="B683" t="s">
        <v>1416</v>
      </c>
      <c r="C683" t="s">
        <v>1417</v>
      </c>
      <c r="D683">
        <v>2500</v>
      </c>
      <c r="E683">
        <v>1</v>
      </c>
      <c r="F683" t="s">
        <v>363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1335</v>
      </c>
      <c r="O683" s="8">
        <f>Data!$E683/Data!$D683</f>
        <v>4.0000000000000002E-4</v>
      </c>
      <c r="P683" s="2">
        <f>IFERROR(Data!$E683/Data!$L683,0)</f>
        <v>1</v>
      </c>
      <c r="Q683" t="str">
        <f t="shared" si="40"/>
        <v>technology</v>
      </c>
      <c r="R683" t="str">
        <f t="shared" si="41"/>
        <v>wearables</v>
      </c>
      <c r="S683" s="3">
        <f t="shared" si="42"/>
        <v>42669.555601851855</v>
      </c>
      <c r="T683" s="3">
        <f t="shared" si="43"/>
        <v>42639.555601851855</v>
      </c>
    </row>
    <row r="684" spans="1:20">
      <c r="A684">
        <v>682</v>
      </c>
      <c r="B684" t="s">
        <v>1418</v>
      </c>
      <c r="C684" t="s">
        <v>1419</v>
      </c>
      <c r="D684">
        <v>50000</v>
      </c>
      <c r="E684">
        <v>53</v>
      </c>
      <c r="F684" t="s">
        <v>363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1335</v>
      </c>
      <c r="O684" s="8">
        <f>Data!$E684/Data!$D684</f>
        <v>1.06E-3</v>
      </c>
      <c r="P684" s="2">
        <f>IFERROR(Data!$E684/Data!$L684,0)</f>
        <v>13.25</v>
      </c>
      <c r="Q684" t="str">
        <f t="shared" si="40"/>
        <v>technology</v>
      </c>
      <c r="R684" t="str">
        <f t="shared" si="41"/>
        <v>wearables</v>
      </c>
      <c r="S684" s="3">
        <f t="shared" si="42"/>
        <v>42808.473634259266</v>
      </c>
      <c r="T684" s="3">
        <f t="shared" si="43"/>
        <v>42778.515300925923</v>
      </c>
    </row>
    <row r="685" spans="1:20">
      <c r="A685">
        <v>683</v>
      </c>
      <c r="B685" t="s">
        <v>1420</v>
      </c>
      <c r="C685" t="s">
        <v>1421</v>
      </c>
      <c r="D685">
        <v>35000</v>
      </c>
      <c r="E685">
        <v>298</v>
      </c>
      <c r="F685" t="s">
        <v>363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1335</v>
      </c>
      <c r="O685" s="8">
        <f>Data!$E685/Data!$D685</f>
        <v>8.5142857142857138E-3</v>
      </c>
      <c r="P685" s="2">
        <f>IFERROR(Data!$E685/Data!$L685,0)</f>
        <v>99.333333333333329</v>
      </c>
      <c r="Q685" t="str">
        <f t="shared" si="40"/>
        <v>technology</v>
      </c>
      <c r="R685" t="str">
        <f t="shared" si="41"/>
        <v>wearables</v>
      </c>
      <c r="S685" s="3">
        <f t="shared" si="42"/>
        <v>42674.650046296301</v>
      </c>
      <c r="T685" s="3">
        <f t="shared" si="43"/>
        <v>42634.650046296301</v>
      </c>
    </row>
    <row r="686" spans="1:20">
      <c r="A686">
        <v>684</v>
      </c>
      <c r="B686" t="s">
        <v>1422</v>
      </c>
      <c r="C686" t="s">
        <v>1423</v>
      </c>
      <c r="D686">
        <v>320000</v>
      </c>
      <c r="E686">
        <v>23948</v>
      </c>
      <c r="F686" t="s">
        <v>363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1335</v>
      </c>
      <c r="O686" s="8">
        <f>Data!$E686/Data!$D686</f>
        <v>7.4837500000000001E-2</v>
      </c>
      <c r="P686" s="2">
        <f>IFERROR(Data!$E686/Data!$L686,0)</f>
        <v>177.39259259259259</v>
      </c>
      <c r="Q686" t="str">
        <f t="shared" si="40"/>
        <v>technology</v>
      </c>
      <c r="R686" t="str">
        <f t="shared" si="41"/>
        <v>wearables</v>
      </c>
      <c r="S686" s="3">
        <f t="shared" si="42"/>
        <v>41844.875</v>
      </c>
      <c r="T686" s="3">
        <f t="shared" si="43"/>
        <v>41809.223275462966</v>
      </c>
    </row>
    <row r="687" spans="1:20">
      <c r="A687">
        <v>685</v>
      </c>
      <c r="B687" t="s">
        <v>1424</v>
      </c>
      <c r="C687" t="s">
        <v>1425</v>
      </c>
      <c r="D687">
        <v>2000</v>
      </c>
      <c r="E687">
        <v>553</v>
      </c>
      <c r="F687" t="s">
        <v>363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1335</v>
      </c>
      <c r="O687" s="8">
        <f>Data!$E687/Data!$D687</f>
        <v>0.27650000000000002</v>
      </c>
      <c r="P687" s="2">
        <f>IFERROR(Data!$E687/Data!$L687,0)</f>
        <v>55.3</v>
      </c>
      <c r="Q687" t="str">
        <f t="shared" si="40"/>
        <v>technology</v>
      </c>
      <c r="R687" t="str">
        <f t="shared" si="41"/>
        <v>wearables</v>
      </c>
      <c r="S687" s="3">
        <f t="shared" si="42"/>
        <v>42016.616574074069</v>
      </c>
      <c r="T687" s="3">
        <f t="shared" si="43"/>
        <v>41971.616574074069</v>
      </c>
    </row>
    <row r="688" spans="1:20">
      <c r="A688">
        <v>686</v>
      </c>
      <c r="B688" t="s">
        <v>1426</v>
      </c>
      <c r="C688" t="s">
        <v>1427</v>
      </c>
      <c r="D688">
        <v>500000</v>
      </c>
      <c r="E688">
        <v>0</v>
      </c>
      <c r="F688" t="s">
        <v>363</v>
      </c>
      <c r="G688" t="s">
        <v>1230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1335</v>
      </c>
      <c r="O688" s="8">
        <f>Data!$E688/Data!$D688</f>
        <v>0</v>
      </c>
      <c r="P688" s="2">
        <f>IFERROR(Data!$E688/Data!$L688,0)</f>
        <v>0</v>
      </c>
      <c r="Q688" t="str">
        <f t="shared" si="40"/>
        <v>technology</v>
      </c>
      <c r="R688" t="str">
        <f t="shared" si="41"/>
        <v>wearables</v>
      </c>
      <c r="S688" s="3">
        <f t="shared" si="42"/>
        <v>42219.423263888893</v>
      </c>
      <c r="T688" s="3">
        <f t="shared" si="43"/>
        <v>42189.423263888893</v>
      </c>
    </row>
    <row r="689" spans="1:20">
      <c r="A689">
        <v>687</v>
      </c>
      <c r="B689" t="s">
        <v>1428</v>
      </c>
      <c r="C689" t="s">
        <v>1429</v>
      </c>
      <c r="D689">
        <v>100000</v>
      </c>
      <c r="E689">
        <v>3550</v>
      </c>
      <c r="F689" t="s">
        <v>363</v>
      </c>
      <c r="G689" t="s">
        <v>1430</v>
      </c>
      <c r="H689" t="s">
        <v>1431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1335</v>
      </c>
      <c r="O689" s="8">
        <f>Data!$E689/Data!$D689</f>
        <v>3.5499999999999997E-2</v>
      </c>
      <c r="P689" s="2">
        <f>IFERROR(Data!$E689/Data!$L689,0)</f>
        <v>591.66666666666663</v>
      </c>
      <c r="Q689" t="str">
        <f t="shared" si="40"/>
        <v>technology</v>
      </c>
      <c r="R689" t="str">
        <f t="shared" si="41"/>
        <v>wearables</v>
      </c>
      <c r="S689" s="3">
        <f t="shared" si="42"/>
        <v>42771.500613425931</v>
      </c>
      <c r="T689" s="3">
        <f t="shared" si="43"/>
        <v>42711.500613425931</v>
      </c>
    </row>
    <row r="690" spans="1:20">
      <c r="A690">
        <v>688</v>
      </c>
      <c r="B690" t="s">
        <v>1432</v>
      </c>
      <c r="C690" t="s">
        <v>1433</v>
      </c>
      <c r="D690">
        <v>20000</v>
      </c>
      <c r="E690">
        <v>14598</v>
      </c>
      <c r="F690" t="s">
        <v>363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1335</v>
      </c>
      <c r="O690" s="8">
        <f>Data!$E690/Data!$D690</f>
        <v>0.72989999999999999</v>
      </c>
      <c r="P690" s="2">
        <f>IFERROR(Data!$E690/Data!$L690,0)</f>
        <v>405.5</v>
      </c>
      <c r="Q690" t="str">
        <f t="shared" si="40"/>
        <v>technology</v>
      </c>
      <c r="R690" t="str">
        <f t="shared" si="41"/>
        <v>wearables</v>
      </c>
      <c r="S690" s="3">
        <f t="shared" si="42"/>
        <v>42291.854780092588</v>
      </c>
      <c r="T690" s="3">
        <f t="shared" si="43"/>
        <v>42261.854780092588</v>
      </c>
    </row>
    <row r="691" spans="1:20">
      <c r="A691">
        <v>689</v>
      </c>
      <c r="B691" t="s">
        <v>1434</v>
      </c>
      <c r="C691" t="s">
        <v>1435</v>
      </c>
      <c r="D691">
        <v>200000</v>
      </c>
      <c r="E691">
        <v>115297.5</v>
      </c>
      <c r="F691" t="s">
        <v>363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1335</v>
      </c>
      <c r="O691" s="8">
        <f>Data!$E691/Data!$D691</f>
        <v>0.57648750000000004</v>
      </c>
      <c r="P691" s="2">
        <f>IFERROR(Data!$E691/Data!$L691,0)</f>
        <v>343.14732142857144</v>
      </c>
      <c r="Q691" t="str">
        <f t="shared" si="40"/>
        <v>technology</v>
      </c>
      <c r="R691" t="str">
        <f t="shared" si="41"/>
        <v>wearables</v>
      </c>
      <c r="S691" s="3">
        <f t="shared" si="42"/>
        <v>42711.957638888889</v>
      </c>
      <c r="T691" s="3">
        <f t="shared" si="43"/>
        <v>42675.41778935185</v>
      </c>
    </row>
    <row r="692" spans="1:20">
      <c r="A692">
        <v>690</v>
      </c>
      <c r="B692" t="s">
        <v>1436</v>
      </c>
      <c r="C692" t="s">
        <v>1437</v>
      </c>
      <c r="D692">
        <v>20000</v>
      </c>
      <c r="E692">
        <v>2468</v>
      </c>
      <c r="F692" t="s">
        <v>363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1335</v>
      </c>
      <c r="O692" s="8">
        <f>Data!$E692/Data!$D692</f>
        <v>0.1234</v>
      </c>
      <c r="P692" s="2">
        <f>IFERROR(Data!$E692/Data!$L692,0)</f>
        <v>72.588235294117652</v>
      </c>
      <c r="Q692" t="str">
        <f t="shared" si="40"/>
        <v>technology</v>
      </c>
      <c r="R692" t="str">
        <f t="shared" si="41"/>
        <v>wearables</v>
      </c>
      <c r="S692" s="3">
        <f t="shared" si="42"/>
        <v>42622</v>
      </c>
      <c r="T692" s="3">
        <f t="shared" si="43"/>
        <v>42579.384733796294</v>
      </c>
    </row>
    <row r="693" spans="1:20">
      <c r="A693">
        <v>691</v>
      </c>
      <c r="B693" t="s">
        <v>1438</v>
      </c>
      <c r="C693" t="s">
        <v>1439</v>
      </c>
      <c r="D693">
        <v>50000</v>
      </c>
      <c r="E693">
        <v>260</v>
      </c>
      <c r="F693" t="s">
        <v>363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1335</v>
      </c>
      <c r="O693" s="8">
        <f>Data!$E693/Data!$D693</f>
        <v>5.1999999999999998E-3</v>
      </c>
      <c r="P693" s="2">
        <f>IFERROR(Data!$E693/Data!$L693,0)</f>
        <v>26</v>
      </c>
      <c r="Q693" t="str">
        <f t="shared" si="40"/>
        <v>technology</v>
      </c>
      <c r="R693" t="str">
        <f t="shared" si="41"/>
        <v>wearables</v>
      </c>
      <c r="S693" s="3">
        <f t="shared" si="42"/>
        <v>42185.778310185182</v>
      </c>
      <c r="T693" s="3">
        <f t="shared" si="43"/>
        <v>42157.778310185182</v>
      </c>
    </row>
    <row r="694" spans="1:20">
      <c r="A694">
        <v>692</v>
      </c>
      <c r="B694" t="s">
        <v>1440</v>
      </c>
      <c r="C694" t="s">
        <v>1441</v>
      </c>
      <c r="D694">
        <v>20000</v>
      </c>
      <c r="E694">
        <v>1306</v>
      </c>
      <c r="F694" t="s">
        <v>363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1335</v>
      </c>
      <c r="O694" s="8">
        <f>Data!$E694/Data!$D694</f>
        <v>6.5299999999999997E-2</v>
      </c>
      <c r="P694" s="2">
        <f>IFERROR(Data!$E694/Data!$L694,0)</f>
        <v>6.4975124378109452</v>
      </c>
      <c r="Q694" t="str">
        <f t="shared" si="40"/>
        <v>technology</v>
      </c>
      <c r="R694" t="str">
        <f t="shared" si="41"/>
        <v>wearables</v>
      </c>
      <c r="S694" s="3">
        <f t="shared" si="42"/>
        <v>42726.12572916667</v>
      </c>
      <c r="T694" s="3">
        <f t="shared" si="43"/>
        <v>42696.12572916667</v>
      </c>
    </row>
    <row r="695" spans="1:20">
      <c r="A695">
        <v>693</v>
      </c>
      <c r="B695" t="s">
        <v>1442</v>
      </c>
      <c r="C695" t="s">
        <v>1443</v>
      </c>
      <c r="D695">
        <v>100000</v>
      </c>
      <c r="E695">
        <v>35338</v>
      </c>
      <c r="F695" t="s">
        <v>363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1335</v>
      </c>
      <c r="O695" s="8">
        <f>Data!$E695/Data!$D695</f>
        <v>0.35338000000000003</v>
      </c>
      <c r="P695" s="2">
        <f>IFERROR(Data!$E695/Data!$L695,0)</f>
        <v>119.38513513513513</v>
      </c>
      <c r="Q695" t="str">
        <f t="shared" si="40"/>
        <v>technology</v>
      </c>
      <c r="R695" t="str">
        <f t="shared" si="41"/>
        <v>wearables</v>
      </c>
      <c r="S695" s="3">
        <f t="shared" si="42"/>
        <v>42124.558182870373</v>
      </c>
      <c r="T695" s="3">
        <f t="shared" si="43"/>
        <v>42094.558182870373</v>
      </c>
    </row>
    <row r="696" spans="1:20">
      <c r="A696">
        <v>694</v>
      </c>
      <c r="B696" t="s">
        <v>1444</v>
      </c>
      <c r="C696" t="s">
        <v>1445</v>
      </c>
      <c r="D696">
        <v>150000</v>
      </c>
      <c r="E696">
        <v>590</v>
      </c>
      <c r="F696" t="s">
        <v>363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1335</v>
      </c>
      <c r="O696" s="8">
        <f>Data!$E696/Data!$D696</f>
        <v>3.933333333333333E-3</v>
      </c>
      <c r="P696" s="2">
        <f>IFERROR(Data!$E696/Data!$L696,0)</f>
        <v>84.285714285714292</v>
      </c>
      <c r="Q696" t="str">
        <f t="shared" si="40"/>
        <v>technology</v>
      </c>
      <c r="R696" t="str">
        <f t="shared" si="41"/>
        <v>wearables</v>
      </c>
      <c r="S696" s="3">
        <f t="shared" si="42"/>
        <v>42767.413877314815</v>
      </c>
      <c r="T696" s="3">
        <f t="shared" si="43"/>
        <v>42737.413877314815</v>
      </c>
    </row>
    <row r="697" spans="1:20">
      <c r="A697">
        <v>695</v>
      </c>
      <c r="B697" t="s">
        <v>1446</v>
      </c>
      <c r="C697" t="s">
        <v>1447</v>
      </c>
      <c r="D697">
        <v>60000</v>
      </c>
      <c r="E697">
        <v>636</v>
      </c>
      <c r="F697" t="s">
        <v>363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1335</v>
      </c>
      <c r="O697" s="8">
        <f>Data!$E697/Data!$D697</f>
        <v>1.06E-2</v>
      </c>
      <c r="P697" s="2">
        <f>IFERROR(Data!$E697/Data!$L697,0)</f>
        <v>90.857142857142861</v>
      </c>
      <c r="Q697" t="str">
        <f t="shared" si="40"/>
        <v>technology</v>
      </c>
      <c r="R697" t="str">
        <f t="shared" si="41"/>
        <v>wearables</v>
      </c>
      <c r="S697" s="3">
        <f t="shared" si="42"/>
        <v>41943.271064814813</v>
      </c>
      <c r="T697" s="3">
        <f t="shared" si="43"/>
        <v>41913.271064814813</v>
      </c>
    </row>
    <row r="698" spans="1:20">
      <c r="A698">
        <v>696</v>
      </c>
      <c r="B698" t="s">
        <v>1448</v>
      </c>
      <c r="C698" t="s">
        <v>1449</v>
      </c>
      <c r="D698">
        <v>175000</v>
      </c>
      <c r="E698">
        <v>1</v>
      </c>
      <c r="F698" t="s">
        <v>363</v>
      </c>
      <c r="G698" t="s">
        <v>393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1335</v>
      </c>
      <c r="O698" s="8">
        <f>Data!$E698/Data!$D698</f>
        <v>5.7142857142857145E-6</v>
      </c>
      <c r="P698" s="2">
        <f>IFERROR(Data!$E698/Data!$L698,0)</f>
        <v>1</v>
      </c>
      <c r="Q698" t="str">
        <f t="shared" si="40"/>
        <v>technology</v>
      </c>
      <c r="R698" t="str">
        <f t="shared" si="41"/>
        <v>wearables</v>
      </c>
      <c r="S698" s="3">
        <f t="shared" si="42"/>
        <v>41845.677106481482</v>
      </c>
      <c r="T698" s="3">
        <f t="shared" si="43"/>
        <v>41815.677106481482</v>
      </c>
    </row>
    <row r="699" spans="1:20">
      <c r="A699">
        <v>697</v>
      </c>
      <c r="B699" t="s">
        <v>1450</v>
      </c>
      <c r="C699" t="s">
        <v>1451</v>
      </c>
      <c r="D699">
        <v>5000</v>
      </c>
      <c r="E699">
        <v>2319</v>
      </c>
      <c r="F699" t="s">
        <v>363</v>
      </c>
      <c r="G699" t="s">
        <v>508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1335</v>
      </c>
      <c r="O699" s="8">
        <f>Data!$E699/Data!$D699</f>
        <v>0.46379999999999999</v>
      </c>
      <c r="P699" s="2">
        <f>IFERROR(Data!$E699/Data!$L699,0)</f>
        <v>20.342105263157894</v>
      </c>
      <c r="Q699" t="str">
        <f t="shared" si="40"/>
        <v>technology</v>
      </c>
      <c r="R699" t="str">
        <f t="shared" si="41"/>
        <v>wearables</v>
      </c>
      <c r="S699" s="3">
        <f t="shared" si="42"/>
        <v>42403.273020833338</v>
      </c>
      <c r="T699" s="3">
        <f t="shared" si="43"/>
        <v>42388.273020833338</v>
      </c>
    </row>
    <row r="700" spans="1:20">
      <c r="A700">
        <v>698</v>
      </c>
      <c r="B700" t="s">
        <v>1452</v>
      </c>
      <c r="C700" t="s">
        <v>1453</v>
      </c>
      <c r="D700">
        <v>100000</v>
      </c>
      <c r="E700">
        <v>15390</v>
      </c>
      <c r="F700" t="s">
        <v>363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1335</v>
      </c>
      <c r="O700" s="8">
        <f>Data!$E700/Data!$D700</f>
        <v>0.15390000000000001</v>
      </c>
      <c r="P700" s="2">
        <f>IFERROR(Data!$E700/Data!$L700,0)</f>
        <v>530.68965517241384</v>
      </c>
      <c r="Q700" t="str">
        <f t="shared" si="40"/>
        <v>technology</v>
      </c>
      <c r="R700" t="str">
        <f t="shared" si="41"/>
        <v>wearables</v>
      </c>
      <c r="S700" s="3">
        <f t="shared" si="42"/>
        <v>41899.833333333336</v>
      </c>
      <c r="T700" s="3">
        <f t="shared" si="43"/>
        <v>41866.681076388886</v>
      </c>
    </row>
    <row r="701" spans="1:20">
      <c r="A701">
        <v>699</v>
      </c>
      <c r="B701" t="s">
        <v>1454</v>
      </c>
      <c r="C701" t="s">
        <v>1455</v>
      </c>
      <c r="D701">
        <v>130000</v>
      </c>
      <c r="E701">
        <v>107148.74</v>
      </c>
      <c r="F701" t="s">
        <v>363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1335</v>
      </c>
      <c r="O701" s="8">
        <f>Data!$E701/Data!$D701</f>
        <v>0.824221076923077</v>
      </c>
      <c r="P701" s="2">
        <f>IFERROR(Data!$E701/Data!$L701,0)</f>
        <v>120.39184269662923</v>
      </c>
      <c r="Q701" t="str">
        <f t="shared" si="40"/>
        <v>technology</v>
      </c>
      <c r="R701" t="str">
        <f t="shared" si="41"/>
        <v>wearables</v>
      </c>
      <c r="S701" s="3">
        <f t="shared" si="42"/>
        <v>41600.416666666664</v>
      </c>
      <c r="T701" s="3">
        <f t="shared" si="43"/>
        <v>41563.235509259262</v>
      </c>
    </row>
    <row r="702" spans="1:20">
      <c r="A702">
        <v>700</v>
      </c>
      <c r="B702" t="s">
        <v>1456</v>
      </c>
      <c r="C702" t="s">
        <v>1457</v>
      </c>
      <c r="D702">
        <v>15000</v>
      </c>
      <c r="E702">
        <v>403</v>
      </c>
      <c r="F702" t="s">
        <v>363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1335</v>
      </c>
      <c r="O702" s="8">
        <f>Data!$E702/Data!$D702</f>
        <v>2.6866666666666667E-2</v>
      </c>
      <c r="P702" s="2">
        <f>IFERROR(Data!$E702/Data!$L702,0)</f>
        <v>13</v>
      </c>
      <c r="Q702" t="str">
        <f t="shared" si="40"/>
        <v>technology</v>
      </c>
      <c r="R702" t="str">
        <f t="shared" si="41"/>
        <v>wearables</v>
      </c>
      <c r="S702" s="3">
        <f t="shared" si="42"/>
        <v>42745.438437500001</v>
      </c>
      <c r="T702" s="3">
        <f t="shared" si="43"/>
        <v>42715.438437500001</v>
      </c>
    </row>
    <row r="703" spans="1:20">
      <c r="A703">
        <v>701</v>
      </c>
      <c r="B703" t="s">
        <v>1458</v>
      </c>
      <c r="C703" t="s">
        <v>1459</v>
      </c>
      <c r="D703">
        <v>23000</v>
      </c>
      <c r="E703">
        <v>6118</v>
      </c>
      <c r="F703" t="s">
        <v>363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1335</v>
      </c>
      <c r="O703" s="8">
        <f>Data!$E703/Data!$D703</f>
        <v>0.26600000000000001</v>
      </c>
      <c r="P703" s="2">
        <f>IFERROR(Data!$E703/Data!$L703,0)</f>
        <v>291.33333333333331</v>
      </c>
      <c r="Q703" t="str">
        <f t="shared" si="40"/>
        <v>technology</v>
      </c>
      <c r="R703" t="str">
        <f t="shared" si="41"/>
        <v>wearables</v>
      </c>
      <c r="S703" s="3">
        <f t="shared" si="42"/>
        <v>41843.412962962961</v>
      </c>
      <c r="T703" s="3">
        <f t="shared" si="43"/>
        <v>41813.412962962961</v>
      </c>
    </row>
    <row r="704" spans="1:20">
      <c r="A704">
        <v>702</v>
      </c>
      <c r="B704" t="s">
        <v>1460</v>
      </c>
      <c r="C704" t="s">
        <v>1461</v>
      </c>
      <c r="D704">
        <v>15000</v>
      </c>
      <c r="E704">
        <v>4622.01</v>
      </c>
      <c r="F704" t="s">
        <v>363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1335</v>
      </c>
      <c r="O704" s="8">
        <f>Data!$E704/Data!$D704</f>
        <v>0.30813400000000002</v>
      </c>
      <c r="P704" s="2">
        <f>IFERROR(Data!$E704/Data!$L704,0)</f>
        <v>124.9191891891892</v>
      </c>
      <c r="Q704" t="str">
        <f t="shared" si="40"/>
        <v>technology</v>
      </c>
      <c r="R704" t="str">
        <f t="shared" si="41"/>
        <v>wearables</v>
      </c>
      <c r="S704" s="3">
        <f t="shared" si="42"/>
        <v>42698.518368055549</v>
      </c>
      <c r="T704" s="3">
        <f t="shared" si="43"/>
        <v>42668.476701388892</v>
      </c>
    </row>
    <row r="705" spans="1:20">
      <c r="A705">
        <v>703</v>
      </c>
      <c r="B705" t="s">
        <v>1462</v>
      </c>
      <c r="C705" t="s">
        <v>1463</v>
      </c>
      <c r="D705">
        <v>15000</v>
      </c>
      <c r="E705">
        <v>837</v>
      </c>
      <c r="F705" t="s">
        <v>363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1335</v>
      </c>
      <c r="O705" s="8">
        <f>Data!$E705/Data!$D705</f>
        <v>5.5800000000000002E-2</v>
      </c>
      <c r="P705" s="2">
        <f>IFERROR(Data!$E705/Data!$L705,0)</f>
        <v>119.57142857142857</v>
      </c>
      <c r="Q705" t="str">
        <f t="shared" si="40"/>
        <v>technology</v>
      </c>
      <c r="R705" t="str">
        <f t="shared" si="41"/>
        <v>wearables</v>
      </c>
      <c r="S705" s="3">
        <f t="shared" si="42"/>
        <v>42766.73055555555</v>
      </c>
      <c r="T705" s="3">
        <f t="shared" si="43"/>
        <v>42711.700798611113</v>
      </c>
    </row>
    <row r="706" spans="1:20">
      <c r="A706">
        <v>704</v>
      </c>
      <c r="B706" t="s">
        <v>1464</v>
      </c>
      <c r="C706" t="s">
        <v>1465</v>
      </c>
      <c r="D706">
        <v>55000</v>
      </c>
      <c r="E706">
        <v>481</v>
      </c>
      <c r="F706" t="s">
        <v>363</v>
      </c>
      <c r="G706" t="s">
        <v>165</v>
      </c>
      <c r="H706" t="s">
        <v>166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1335</v>
      </c>
      <c r="O706" s="8">
        <f>Data!$E706/Data!$D706</f>
        <v>8.7454545454545458E-3</v>
      </c>
      <c r="P706" s="2">
        <f>IFERROR(Data!$E706/Data!$L706,0)</f>
        <v>120.25</v>
      </c>
      <c r="Q706" t="str">
        <f t="shared" si="40"/>
        <v>technology</v>
      </c>
      <c r="R706" t="str">
        <f t="shared" si="41"/>
        <v>wearables</v>
      </c>
      <c r="S706" s="3">
        <f t="shared" si="42"/>
        <v>42785.942916666667</v>
      </c>
      <c r="T706" s="3">
        <f t="shared" si="43"/>
        <v>42725.942916666667</v>
      </c>
    </row>
    <row r="707" spans="1:20">
      <c r="A707">
        <v>705</v>
      </c>
      <c r="B707" t="s">
        <v>1466</v>
      </c>
      <c r="C707" t="s">
        <v>1467</v>
      </c>
      <c r="D707">
        <v>100000</v>
      </c>
      <c r="E707">
        <v>977</v>
      </c>
      <c r="F707" t="s">
        <v>363</v>
      </c>
      <c r="G707" t="s">
        <v>393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1335</v>
      </c>
      <c r="O707" s="8">
        <f>Data!$E707/Data!$D707</f>
        <v>9.7699999999999992E-3</v>
      </c>
      <c r="P707" s="2">
        <f>IFERROR(Data!$E707/Data!$L707,0)</f>
        <v>195.4</v>
      </c>
      <c r="Q707" t="str">
        <f t="shared" ref="Q707:Q770" si="44">LEFT(N707,SEARCH("/",N707,1)-1)</f>
        <v>technology</v>
      </c>
      <c r="R707" t="str">
        <f t="shared" ref="R707:R770" si="45">RIGHT(N707,LEN(N707)-SEARCH("/",N707,1))</f>
        <v>wearables</v>
      </c>
      <c r="S707" s="3">
        <f t="shared" ref="S707:S770" si="46">(((I707/60)/60)/24)+DATE(1970,1,1)+(-6/24)</f>
        <v>42756.241643518515</v>
      </c>
      <c r="T707" s="3">
        <f t="shared" ref="T707:T770" si="47">(((J707/60)/60)/24)+DATE(1970,1,1)+(-6/24)</f>
        <v>42726.241643518515</v>
      </c>
    </row>
    <row r="708" spans="1:20">
      <c r="A708">
        <v>706</v>
      </c>
      <c r="B708" t="s">
        <v>1468</v>
      </c>
      <c r="C708" t="s">
        <v>1469</v>
      </c>
      <c r="D708">
        <v>100000</v>
      </c>
      <c r="E708">
        <v>0</v>
      </c>
      <c r="F708" t="s">
        <v>363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1335</v>
      </c>
      <c r="O708" s="8">
        <f>Data!$E708/Data!$D708</f>
        <v>0</v>
      </c>
      <c r="P708" s="2">
        <f>IFERROR(Data!$E708/Data!$L708,0)</f>
        <v>0</v>
      </c>
      <c r="Q708" t="str">
        <f t="shared" si="44"/>
        <v>technology</v>
      </c>
      <c r="R708" t="str">
        <f t="shared" si="45"/>
        <v>wearables</v>
      </c>
      <c r="S708" s="3">
        <f t="shared" si="46"/>
        <v>42718.527083333334</v>
      </c>
      <c r="T708" s="3">
        <f t="shared" si="47"/>
        <v>42676.745173611111</v>
      </c>
    </row>
    <row r="709" spans="1:20">
      <c r="A709">
        <v>707</v>
      </c>
      <c r="B709" t="s">
        <v>1470</v>
      </c>
      <c r="C709" t="s">
        <v>1471</v>
      </c>
      <c r="D709">
        <v>68000</v>
      </c>
      <c r="E709">
        <v>53670.6</v>
      </c>
      <c r="F709" t="s">
        <v>363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1335</v>
      </c>
      <c r="O709" s="8">
        <f>Data!$E709/Data!$D709</f>
        <v>0.78927352941176465</v>
      </c>
      <c r="P709" s="2">
        <f>IFERROR(Data!$E709/Data!$L709,0)</f>
        <v>117.69868421052631</v>
      </c>
      <c r="Q709" t="str">
        <f t="shared" si="44"/>
        <v>technology</v>
      </c>
      <c r="R709" t="str">
        <f t="shared" si="45"/>
        <v>wearables</v>
      </c>
      <c r="S709" s="3">
        <f t="shared" si="46"/>
        <v>42736.413506944446</v>
      </c>
      <c r="T709" s="3">
        <f t="shared" si="47"/>
        <v>42696.413506944446</v>
      </c>
    </row>
    <row r="710" spans="1:20">
      <c r="A710">
        <v>708</v>
      </c>
      <c r="B710" t="s">
        <v>1472</v>
      </c>
      <c r="C710" t="s">
        <v>1473</v>
      </c>
      <c r="D710">
        <v>40000</v>
      </c>
      <c r="E710">
        <v>8837</v>
      </c>
      <c r="F710" t="s">
        <v>363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1335</v>
      </c>
      <c r="O710" s="8">
        <f>Data!$E710/Data!$D710</f>
        <v>0.22092500000000001</v>
      </c>
      <c r="P710" s="2">
        <f>IFERROR(Data!$E710/Data!$L710,0)</f>
        <v>23.948509485094849</v>
      </c>
      <c r="Q710" t="str">
        <f t="shared" si="44"/>
        <v>technology</v>
      </c>
      <c r="R710" t="str">
        <f t="shared" si="45"/>
        <v>wearables</v>
      </c>
      <c r="S710" s="3">
        <f t="shared" si="46"/>
        <v>41895.331018518518</v>
      </c>
      <c r="T710" s="3">
        <f t="shared" si="47"/>
        <v>41835.331018518518</v>
      </c>
    </row>
    <row r="711" spans="1:20">
      <c r="A711">
        <v>709</v>
      </c>
      <c r="B711" t="s">
        <v>1474</v>
      </c>
      <c r="C711" t="s">
        <v>1475</v>
      </c>
      <c r="D711">
        <v>15000</v>
      </c>
      <c r="E711">
        <v>61</v>
      </c>
      <c r="F711" t="s">
        <v>363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1335</v>
      </c>
      <c r="O711" s="8">
        <f>Data!$E711/Data!$D711</f>
        <v>4.0666666666666663E-3</v>
      </c>
      <c r="P711" s="2">
        <f>IFERROR(Data!$E711/Data!$L711,0)</f>
        <v>30.5</v>
      </c>
      <c r="Q711" t="str">
        <f t="shared" si="44"/>
        <v>technology</v>
      </c>
      <c r="R711" t="str">
        <f t="shared" si="45"/>
        <v>wearables</v>
      </c>
      <c r="S711" s="3">
        <f t="shared" si="46"/>
        <v>41977.791192129633</v>
      </c>
      <c r="T711" s="3">
        <f t="shared" si="47"/>
        <v>41947.791192129633</v>
      </c>
    </row>
    <row r="712" spans="1:20">
      <c r="A712">
        <v>710</v>
      </c>
      <c r="B712" t="s">
        <v>1476</v>
      </c>
      <c r="C712" t="s">
        <v>1477</v>
      </c>
      <c r="D712">
        <v>1200</v>
      </c>
      <c r="E712">
        <v>0</v>
      </c>
      <c r="F712" t="s">
        <v>363</v>
      </c>
      <c r="G712" t="s">
        <v>165</v>
      </c>
      <c r="H712" t="s">
        <v>166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1335</v>
      </c>
      <c r="O712" s="8">
        <f>Data!$E712/Data!$D712</f>
        <v>0</v>
      </c>
      <c r="P712" s="2">
        <f>IFERROR(Data!$E712/Data!$L712,0)</f>
        <v>0</v>
      </c>
      <c r="Q712" t="str">
        <f t="shared" si="44"/>
        <v>technology</v>
      </c>
      <c r="R712" t="str">
        <f t="shared" si="45"/>
        <v>wearables</v>
      </c>
      <c r="S712" s="3">
        <f t="shared" si="46"/>
        <v>41870.780555555553</v>
      </c>
      <c r="T712" s="3">
        <f t="shared" si="47"/>
        <v>41837.734976851854</v>
      </c>
    </row>
    <row r="713" spans="1:20">
      <c r="A713">
        <v>711</v>
      </c>
      <c r="B713" t="s">
        <v>1478</v>
      </c>
      <c r="C713" t="s">
        <v>1479</v>
      </c>
      <c r="D713">
        <v>100000</v>
      </c>
      <c r="E713">
        <v>33791</v>
      </c>
      <c r="F713" t="s">
        <v>363</v>
      </c>
      <c r="G713" t="s">
        <v>393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1335</v>
      </c>
      <c r="O713" s="8">
        <f>Data!$E713/Data!$D713</f>
        <v>0.33790999999999999</v>
      </c>
      <c r="P713" s="2">
        <f>IFERROR(Data!$E713/Data!$L713,0)</f>
        <v>99.973372781065095</v>
      </c>
      <c r="Q713" t="str">
        <f t="shared" si="44"/>
        <v>technology</v>
      </c>
      <c r="R713" t="str">
        <f t="shared" si="45"/>
        <v>wearables</v>
      </c>
      <c r="S713" s="3">
        <f t="shared" si="46"/>
        <v>42718.250787037032</v>
      </c>
      <c r="T713" s="3">
        <f t="shared" si="47"/>
        <v>42678.209120370375</v>
      </c>
    </row>
    <row r="714" spans="1:20">
      <c r="A714">
        <v>712</v>
      </c>
      <c r="B714" t="s">
        <v>1480</v>
      </c>
      <c r="C714" t="s">
        <v>1481</v>
      </c>
      <c r="D714">
        <v>48500</v>
      </c>
      <c r="E714">
        <v>105</v>
      </c>
      <c r="F714" t="s">
        <v>363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1335</v>
      </c>
      <c r="O714" s="8">
        <f>Data!$E714/Data!$D714</f>
        <v>2.1649484536082476E-3</v>
      </c>
      <c r="P714" s="2">
        <f>IFERROR(Data!$E714/Data!$L714,0)</f>
        <v>26.25</v>
      </c>
      <c r="Q714" t="str">
        <f t="shared" si="44"/>
        <v>technology</v>
      </c>
      <c r="R714" t="str">
        <f t="shared" si="45"/>
        <v>wearables</v>
      </c>
      <c r="S714" s="3">
        <f t="shared" si="46"/>
        <v>42414.430925925932</v>
      </c>
      <c r="T714" s="3">
        <f t="shared" si="47"/>
        <v>42384.430925925932</v>
      </c>
    </row>
    <row r="715" spans="1:20">
      <c r="A715">
        <v>713</v>
      </c>
      <c r="B715" t="s">
        <v>1482</v>
      </c>
      <c r="C715" t="s">
        <v>1483</v>
      </c>
      <c r="D715">
        <v>25000</v>
      </c>
      <c r="E715">
        <v>199</v>
      </c>
      <c r="F715" t="s">
        <v>363</v>
      </c>
      <c r="G715" t="s">
        <v>1230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1335</v>
      </c>
      <c r="O715" s="8">
        <f>Data!$E715/Data!$D715</f>
        <v>7.9600000000000001E-3</v>
      </c>
      <c r="P715" s="2">
        <f>IFERROR(Data!$E715/Data!$L715,0)</f>
        <v>199</v>
      </c>
      <c r="Q715" t="str">
        <f t="shared" si="44"/>
        <v>technology</v>
      </c>
      <c r="R715" t="str">
        <f t="shared" si="45"/>
        <v>wearables</v>
      </c>
      <c r="S715" s="3">
        <f t="shared" si="46"/>
        <v>42526.279305555552</v>
      </c>
      <c r="T715" s="3">
        <f t="shared" si="47"/>
        <v>42496.279305555552</v>
      </c>
    </row>
    <row r="716" spans="1:20">
      <c r="A716">
        <v>714</v>
      </c>
      <c r="B716" t="s">
        <v>1484</v>
      </c>
      <c r="C716" t="s">
        <v>1485</v>
      </c>
      <c r="D716">
        <v>15000</v>
      </c>
      <c r="E716">
        <v>2249</v>
      </c>
      <c r="F716" t="s">
        <v>363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1335</v>
      </c>
      <c r="O716" s="8">
        <f>Data!$E716/Data!$D716</f>
        <v>0.14993333333333334</v>
      </c>
      <c r="P716" s="2">
        <f>IFERROR(Data!$E716/Data!$L716,0)</f>
        <v>80.321428571428569</v>
      </c>
      <c r="Q716" t="str">
        <f t="shared" si="44"/>
        <v>technology</v>
      </c>
      <c r="R716" t="str">
        <f t="shared" si="45"/>
        <v>wearables</v>
      </c>
      <c r="S716" s="3">
        <f t="shared" si="46"/>
        <v>42794.537986111114</v>
      </c>
      <c r="T716" s="3">
        <f t="shared" si="47"/>
        <v>42734.537986111114</v>
      </c>
    </row>
    <row r="717" spans="1:20">
      <c r="A717">
        <v>715</v>
      </c>
      <c r="B717" t="s">
        <v>1486</v>
      </c>
      <c r="C717" t="s">
        <v>1487</v>
      </c>
      <c r="D717">
        <v>27500</v>
      </c>
      <c r="E717">
        <v>1389</v>
      </c>
      <c r="F717" t="s">
        <v>363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1335</v>
      </c>
      <c r="O717" s="8">
        <f>Data!$E717/Data!$D717</f>
        <v>5.0509090909090906E-2</v>
      </c>
      <c r="P717" s="2">
        <f>IFERROR(Data!$E717/Data!$L717,0)</f>
        <v>115.75</v>
      </c>
      <c r="Q717" t="str">
        <f t="shared" si="44"/>
        <v>technology</v>
      </c>
      <c r="R717" t="str">
        <f t="shared" si="45"/>
        <v>wearables</v>
      </c>
      <c r="S717" s="3">
        <f t="shared" si="46"/>
        <v>42312.882407407407</v>
      </c>
      <c r="T717" s="3">
        <f t="shared" si="47"/>
        <v>42272.840740740736</v>
      </c>
    </row>
    <row r="718" spans="1:20">
      <c r="A718">
        <v>716</v>
      </c>
      <c r="B718" t="s">
        <v>1488</v>
      </c>
      <c r="C718" t="s">
        <v>1489</v>
      </c>
      <c r="D718">
        <v>7000</v>
      </c>
      <c r="E718">
        <v>715</v>
      </c>
      <c r="F718" t="s">
        <v>363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1335</v>
      </c>
      <c r="O718" s="8">
        <f>Data!$E718/Data!$D718</f>
        <v>0.10214285714285715</v>
      </c>
      <c r="P718" s="2">
        <f>IFERROR(Data!$E718/Data!$L718,0)</f>
        <v>44.6875</v>
      </c>
      <c r="Q718" t="str">
        <f t="shared" si="44"/>
        <v>technology</v>
      </c>
      <c r="R718" t="str">
        <f t="shared" si="45"/>
        <v>wearables</v>
      </c>
      <c r="S718" s="3">
        <f t="shared" si="46"/>
        <v>41973.75</v>
      </c>
      <c r="T718" s="3">
        <f t="shared" si="47"/>
        <v>41940.408645833333</v>
      </c>
    </row>
    <row r="719" spans="1:20">
      <c r="A719">
        <v>717</v>
      </c>
      <c r="B719" t="s">
        <v>1490</v>
      </c>
      <c r="C719" t="s">
        <v>1491</v>
      </c>
      <c r="D719">
        <v>100000</v>
      </c>
      <c r="E719">
        <v>305</v>
      </c>
      <c r="F719" t="s">
        <v>363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1335</v>
      </c>
      <c r="O719" s="8">
        <f>Data!$E719/Data!$D719</f>
        <v>3.0500000000000002E-3</v>
      </c>
      <c r="P719" s="2">
        <f>IFERROR(Data!$E719/Data!$L719,0)</f>
        <v>76.25</v>
      </c>
      <c r="Q719" t="str">
        <f t="shared" si="44"/>
        <v>technology</v>
      </c>
      <c r="R719" t="str">
        <f t="shared" si="45"/>
        <v>wearables</v>
      </c>
      <c r="S719" s="3">
        <f t="shared" si="46"/>
        <v>41887.604189814818</v>
      </c>
      <c r="T719" s="3">
        <f t="shared" si="47"/>
        <v>41857.604189814818</v>
      </c>
    </row>
    <row r="720" spans="1:20">
      <c r="A720">
        <v>718</v>
      </c>
      <c r="B720" t="s">
        <v>1492</v>
      </c>
      <c r="C720" t="s">
        <v>1493</v>
      </c>
      <c r="D720">
        <v>12000</v>
      </c>
      <c r="E720">
        <v>90</v>
      </c>
      <c r="F720" t="s">
        <v>363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1335</v>
      </c>
      <c r="O720" s="8">
        <f>Data!$E720/Data!$D720</f>
        <v>7.4999999999999997E-3</v>
      </c>
      <c r="P720" s="2">
        <f>IFERROR(Data!$E720/Data!$L720,0)</f>
        <v>22.5</v>
      </c>
      <c r="Q720" t="str">
        <f t="shared" si="44"/>
        <v>technology</v>
      </c>
      <c r="R720" t="str">
        <f t="shared" si="45"/>
        <v>wearables</v>
      </c>
      <c r="S720" s="3">
        <f t="shared" si="46"/>
        <v>42783.999305555553</v>
      </c>
      <c r="T720" s="3">
        <f t="shared" si="47"/>
        <v>42752.595451388886</v>
      </c>
    </row>
    <row r="721" spans="1:20">
      <c r="A721">
        <v>719</v>
      </c>
      <c r="B721" t="s">
        <v>1494</v>
      </c>
      <c r="C721" t="s">
        <v>1495</v>
      </c>
      <c r="D721">
        <v>15000</v>
      </c>
      <c r="E721">
        <v>194</v>
      </c>
      <c r="F721" t="s">
        <v>363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1335</v>
      </c>
      <c r="O721" s="8">
        <f>Data!$E721/Data!$D721</f>
        <v>1.2933333333333333E-2</v>
      </c>
      <c r="P721" s="2">
        <f>IFERROR(Data!$E721/Data!$L721,0)</f>
        <v>19.399999999999999</v>
      </c>
      <c r="Q721" t="str">
        <f t="shared" si="44"/>
        <v>technology</v>
      </c>
      <c r="R721" t="str">
        <f t="shared" si="45"/>
        <v>wearables</v>
      </c>
      <c r="S721" s="3">
        <f t="shared" si="46"/>
        <v>42422.790231481486</v>
      </c>
      <c r="T721" s="3">
        <f t="shared" si="47"/>
        <v>42408.790231481486</v>
      </c>
    </row>
    <row r="722" spans="1:20">
      <c r="A722">
        <v>720</v>
      </c>
      <c r="B722" t="s">
        <v>1496</v>
      </c>
      <c r="C722" t="s">
        <v>1497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1498</v>
      </c>
      <c r="O722" s="8">
        <f>Data!$E722/Data!$D722</f>
        <v>1.4394736842105262</v>
      </c>
      <c r="P722" s="2">
        <f>IFERROR(Data!$E722/Data!$L722,0)</f>
        <v>66.707317073170728</v>
      </c>
      <c r="Q722" t="str">
        <f t="shared" si="44"/>
        <v>publishing</v>
      </c>
      <c r="R722" t="str">
        <f t="shared" si="45"/>
        <v>nonfiction</v>
      </c>
      <c r="S722" s="3">
        <f t="shared" si="46"/>
        <v>40937.399201388893</v>
      </c>
      <c r="T722" s="3">
        <f t="shared" si="47"/>
        <v>40909.399201388893</v>
      </c>
    </row>
    <row r="723" spans="1:20">
      <c r="A723">
        <v>721</v>
      </c>
      <c r="B723" t="s">
        <v>1499</v>
      </c>
      <c r="C723" t="s">
        <v>1500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1498</v>
      </c>
      <c r="O723" s="8">
        <f>Data!$E723/Data!$D723</f>
        <v>1.2210975609756098</v>
      </c>
      <c r="P723" s="2">
        <f>IFERROR(Data!$E723/Data!$L723,0)</f>
        <v>84.142857142857139</v>
      </c>
      <c r="Q723" t="str">
        <f t="shared" si="44"/>
        <v>publishing</v>
      </c>
      <c r="R723" t="str">
        <f t="shared" si="45"/>
        <v>nonfiction</v>
      </c>
      <c r="S723" s="3">
        <f t="shared" si="46"/>
        <v>41852.321840277778</v>
      </c>
      <c r="T723" s="3">
        <f t="shared" si="47"/>
        <v>41807.321840277778</v>
      </c>
    </row>
    <row r="724" spans="1:20">
      <c r="A724">
        <v>722</v>
      </c>
      <c r="B724" t="s">
        <v>1501</v>
      </c>
      <c r="C724" t="s">
        <v>1502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1498</v>
      </c>
      <c r="O724" s="8">
        <f>Data!$E724/Data!$D724</f>
        <v>1.3202400000000001</v>
      </c>
      <c r="P724" s="2">
        <f>IFERROR(Data!$E724/Data!$L724,0)</f>
        <v>215.72549019607843</v>
      </c>
      <c r="Q724" t="str">
        <f t="shared" si="44"/>
        <v>publishing</v>
      </c>
      <c r="R724" t="str">
        <f t="shared" si="45"/>
        <v>nonfiction</v>
      </c>
      <c r="S724" s="3">
        <f t="shared" si="46"/>
        <v>41007.51363425926</v>
      </c>
      <c r="T724" s="3">
        <f t="shared" si="47"/>
        <v>40977.555300925924</v>
      </c>
    </row>
    <row r="725" spans="1:20">
      <c r="A725">
        <v>723</v>
      </c>
      <c r="B725" t="s">
        <v>1503</v>
      </c>
      <c r="C725" t="s">
        <v>1504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1498</v>
      </c>
      <c r="O725" s="8">
        <f>Data!$E725/Data!$D725</f>
        <v>1.0938000000000001</v>
      </c>
      <c r="P725" s="2">
        <f>IFERROR(Data!$E725/Data!$L725,0)</f>
        <v>54.69</v>
      </c>
      <c r="Q725" t="str">
        <f t="shared" si="44"/>
        <v>publishing</v>
      </c>
      <c r="R725" t="str">
        <f t="shared" si="45"/>
        <v>nonfiction</v>
      </c>
      <c r="S725" s="3">
        <f t="shared" si="46"/>
        <v>42214.915972222225</v>
      </c>
      <c r="T725" s="3">
        <f t="shared" si="47"/>
        <v>42184.566539351858</v>
      </c>
    </row>
    <row r="726" spans="1:20">
      <c r="A726">
        <v>724</v>
      </c>
      <c r="B726" t="s">
        <v>1505</v>
      </c>
      <c r="C726" t="s">
        <v>1506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1498</v>
      </c>
      <c r="O726" s="8">
        <f>Data!$E726/Data!$D726</f>
        <v>1.0547157142857144</v>
      </c>
      <c r="P726" s="2">
        <f>IFERROR(Data!$E726/Data!$L726,0)</f>
        <v>51.62944055944056</v>
      </c>
      <c r="Q726" t="str">
        <f t="shared" si="44"/>
        <v>publishing</v>
      </c>
      <c r="R726" t="str">
        <f t="shared" si="45"/>
        <v>nonfiction</v>
      </c>
      <c r="S726" s="3">
        <f t="shared" si="46"/>
        <v>40724.388460648144</v>
      </c>
      <c r="T726" s="3">
        <f t="shared" si="47"/>
        <v>40694.388460648144</v>
      </c>
    </row>
    <row r="727" spans="1:20">
      <c r="A727">
        <v>725</v>
      </c>
      <c r="B727" t="s">
        <v>1507</v>
      </c>
      <c r="C727" t="s">
        <v>1508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1498</v>
      </c>
      <c r="O727" s="8">
        <f>Data!$E727/Data!$D727</f>
        <v>1.0035000000000001</v>
      </c>
      <c r="P727" s="2">
        <f>IFERROR(Data!$E727/Data!$L727,0)</f>
        <v>143.35714285714286</v>
      </c>
      <c r="Q727" t="str">
        <f t="shared" si="44"/>
        <v>publishing</v>
      </c>
      <c r="R727" t="str">
        <f t="shared" si="45"/>
        <v>nonfiction</v>
      </c>
      <c r="S727" s="3">
        <f t="shared" si="46"/>
        <v>42351.376296296294</v>
      </c>
      <c r="T727" s="3">
        <f t="shared" si="47"/>
        <v>42321.376296296294</v>
      </c>
    </row>
    <row r="728" spans="1:20">
      <c r="A728">
        <v>726</v>
      </c>
      <c r="B728" t="s">
        <v>1509</v>
      </c>
      <c r="C728" t="s">
        <v>1510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1498</v>
      </c>
      <c r="O728" s="8">
        <f>Data!$E728/Data!$D728</f>
        <v>1.014</v>
      </c>
      <c r="P728" s="2">
        <f>IFERROR(Data!$E728/Data!$L728,0)</f>
        <v>72.428571428571431</v>
      </c>
      <c r="Q728" t="str">
        <f t="shared" si="44"/>
        <v>publishing</v>
      </c>
      <c r="R728" t="str">
        <f t="shared" si="45"/>
        <v>nonfiction</v>
      </c>
      <c r="S728" s="3">
        <f t="shared" si="46"/>
        <v>41375.792673611111</v>
      </c>
      <c r="T728" s="3">
        <f t="shared" si="47"/>
        <v>41345.792673611111</v>
      </c>
    </row>
    <row r="729" spans="1:20">
      <c r="A729">
        <v>727</v>
      </c>
      <c r="B729" t="s">
        <v>1511</v>
      </c>
      <c r="C729" t="s">
        <v>1512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1498</v>
      </c>
      <c r="O729" s="8">
        <f>Data!$E729/Data!$D729</f>
        <v>1.5551428571428572</v>
      </c>
      <c r="P729" s="2">
        <f>IFERROR(Data!$E729/Data!$L729,0)</f>
        <v>36.530201342281877</v>
      </c>
      <c r="Q729" t="str">
        <f t="shared" si="44"/>
        <v>publishing</v>
      </c>
      <c r="R729" t="str">
        <f t="shared" si="45"/>
        <v>nonfiction</v>
      </c>
      <c r="S729" s="3">
        <f t="shared" si="46"/>
        <v>41288.638888888891</v>
      </c>
      <c r="T729" s="3">
        <f t="shared" si="47"/>
        <v>41246.770243055551</v>
      </c>
    </row>
    <row r="730" spans="1:20">
      <c r="A730">
        <v>728</v>
      </c>
      <c r="B730" t="s">
        <v>1513</v>
      </c>
      <c r="C730" t="s">
        <v>1514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1498</v>
      </c>
      <c r="O730" s="8">
        <f>Data!$E730/Data!$D730</f>
        <v>1.05566</v>
      </c>
      <c r="P730" s="2">
        <f>IFERROR(Data!$E730/Data!$L730,0)</f>
        <v>60.903461538461535</v>
      </c>
      <c r="Q730" t="str">
        <f t="shared" si="44"/>
        <v>publishing</v>
      </c>
      <c r="R730" t="str">
        <f t="shared" si="45"/>
        <v>nonfiction</v>
      </c>
      <c r="S730" s="3">
        <f t="shared" si="46"/>
        <v>40776.587465277778</v>
      </c>
      <c r="T730" s="3">
        <f t="shared" si="47"/>
        <v>40731.587465277778</v>
      </c>
    </row>
    <row r="731" spans="1:20">
      <c r="A731">
        <v>729</v>
      </c>
      <c r="B731" t="s">
        <v>1515</v>
      </c>
      <c r="C731" t="s">
        <v>1516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1498</v>
      </c>
      <c r="O731" s="8">
        <f>Data!$E731/Data!$D731</f>
        <v>1.3065</v>
      </c>
      <c r="P731" s="2">
        <f>IFERROR(Data!$E731/Data!$L731,0)</f>
        <v>43.55</v>
      </c>
      <c r="Q731" t="str">
        <f t="shared" si="44"/>
        <v>publishing</v>
      </c>
      <c r="R731" t="str">
        <f t="shared" si="45"/>
        <v>nonfiction</v>
      </c>
      <c r="S731" s="3">
        <f t="shared" si="46"/>
        <v>41170.935891203706</v>
      </c>
      <c r="T731" s="3">
        <f t="shared" si="47"/>
        <v>41110.935891203706</v>
      </c>
    </row>
    <row r="732" spans="1:20">
      <c r="A732">
        <v>730</v>
      </c>
      <c r="B732" t="s">
        <v>1517</v>
      </c>
      <c r="C732" t="s">
        <v>1518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1498</v>
      </c>
      <c r="O732" s="8">
        <f>Data!$E732/Data!$D732</f>
        <v>1.3219000000000001</v>
      </c>
      <c r="P732" s="2">
        <f>IFERROR(Data!$E732/Data!$L732,0)</f>
        <v>99.766037735849054</v>
      </c>
      <c r="Q732" t="str">
        <f t="shared" si="44"/>
        <v>publishing</v>
      </c>
      <c r="R732" t="str">
        <f t="shared" si="45"/>
        <v>nonfiction</v>
      </c>
      <c r="S732" s="3">
        <f t="shared" si="46"/>
        <v>40884.495266203703</v>
      </c>
      <c r="T732" s="3">
        <f t="shared" si="47"/>
        <v>40854.495266203703</v>
      </c>
    </row>
    <row r="733" spans="1:20">
      <c r="A733">
        <v>731</v>
      </c>
      <c r="B733" t="s">
        <v>1519</v>
      </c>
      <c r="C733" t="s">
        <v>1520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1498</v>
      </c>
      <c r="O733" s="8">
        <f>Data!$E733/Data!$D733</f>
        <v>1.26</v>
      </c>
      <c r="P733" s="2">
        <f>IFERROR(Data!$E733/Data!$L733,0)</f>
        <v>88.732394366197184</v>
      </c>
      <c r="Q733" t="str">
        <f t="shared" si="44"/>
        <v>publishing</v>
      </c>
      <c r="R733" t="str">
        <f t="shared" si="45"/>
        <v>nonfiction</v>
      </c>
      <c r="S733" s="3">
        <f t="shared" si="46"/>
        <v>40930</v>
      </c>
      <c r="T733" s="3">
        <f t="shared" si="47"/>
        <v>40879.545682870368</v>
      </c>
    </row>
    <row r="734" spans="1:20">
      <c r="A734">
        <v>732</v>
      </c>
      <c r="B734" t="s">
        <v>1521</v>
      </c>
      <c r="C734" t="s">
        <v>1522</v>
      </c>
      <c r="D734">
        <v>40</v>
      </c>
      <c r="E734">
        <v>64</v>
      </c>
      <c r="F734" t="s">
        <v>22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1498</v>
      </c>
      <c r="O734" s="8">
        <f>Data!$E734/Data!$D734</f>
        <v>1.6</v>
      </c>
      <c r="P734" s="2">
        <f>IFERROR(Data!$E734/Data!$L734,0)</f>
        <v>4.9230769230769234</v>
      </c>
      <c r="Q734" t="str">
        <f t="shared" si="44"/>
        <v>publishing</v>
      </c>
      <c r="R734" t="str">
        <f t="shared" si="45"/>
        <v>nonfiction</v>
      </c>
      <c r="S734" s="3">
        <f t="shared" si="46"/>
        <v>41546.174317129626</v>
      </c>
      <c r="T734" s="3">
        <f t="shared" si="47"/>
        <v>41486.174317129626</v>
      </c>
    </row>
    <row r="735" spans="1:20">
      <c r="A735">
        <v>733</v>
      </c>
      <c r="B735" t="s">
        <v>1523</v>
      </c>
      <c r="C735" t="s">
        <v>1524</v>
      </c>
      <c r="D735">
        <v>2500</v>
      </c>
      <c r="E735">
        <v>3012</v>
      </c>
      <c r="F735" t="s">
        <v>22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1498</v>
      </c>
      <c r="O735" s="8">
        <f>Data!$E735/Data!$D735</f>
        <v>1.2048000000000001</v>
      </c>
      <c r="P735" s="2">
        <f>IFERROR(Data!$E735/Data!$L735,0)</f>
        <v>17.822485207100591</v>
      </c>
      <c r="Q735" t="str">
        <f t="shared" si="44"/>
        <v>publishing</v>
      </c>
      <c r="R735" t="str">
        <f t="shared" si="45"/>
        <v>nonfiction</v>
      </c>
      <c r="S735" s="3">
        <f t="shared" si="46"/>
        <v>41628.170046296298</v>
      </c>
      <c r="T735" s="3">
        <f t="shared" si="47"/>
        <v>41598.170046296298</v>
      </c>
    </row>
    <row r="736" spans="1:20">
      <c r="A736">
        <v>734</v>
      </c>
      <c r="B736" t="s">
        <v>1525</v>
      </c>
      <c r="C736" t="s">
        <v>1526</v>
      </c>
      <c r="D736">
        <v>8500</v>
      </c>
      <c r="E736">
        <v>10670</v>
      </c>
      <c r="F736" t="s">
        <v>22</v>
      </c>
      <c r="G736" t="s">
        <v>165</v>
      </c>
      <c r="H736" t="s">
        <v>166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1498</v>
      </c>
      <c r="O736" s="8">
        <f>Data!$E736/Data!$D736</f>
        <v>1.2552941176470589</v>
      </c>
      <c r="P736" s="2">
        <f>IFERROR(Data!$E736/Data!$L736,0)</f>
        <v>187.19298245614036</v>
      </c>
      <c r="Q736" t="str">
        <f t="shared" si="44"/>
        <v>publishing</v>
      </c>
      <c r="R736" t="str">
        <f t="shared" si="45"/>
        <v>nonfiction</v>
      </c>
      <c r="S736" s="3">
        <f t="shared" si="46"/>
        <v>42132.958333333328</v>
      </c>
      <c r="T736" s="3">
        <f t="shared" si="47"/>
        <v>42101.914583333331</v>
      </c>
    </row>
    <row r="737" spans="1:20">
      <c r="A737">
        <v>735</v>
      </c>
      <c r="B737" t="s">
        <v>1527</v>
      </c>
      <c r="C737" t="s">
        <v>1528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1498</v>
      </c>
      <c r="O737" s="8">
        <f>Data!$E737/Data!$D737</f>
        <v>1.1440638297872341</v>
      </c>
      <c r="P737" s="2">
        <f>IFERROR(Data!$E737/Data!$L737,0)</f>
        <v>234.80786026200875</v>
      </c>
      <c r="Q737" t="str">
        <f t="shared" si="44"/>
        <v>publishing</v>
      </c>
      <c r="R737" t="str">
        <f t="shared" si="45"/>
        <v>nonfiction</v>
      </c>
      <c r="S737" s="3">
        <f t="shared" si="46"/>
        <v>41976.777083333334</v>
      </c>
      <c r="T737" s="3">
        <f t="shared" si="47"/>
        <v>41945.779467592591</v>
      </c>
    </row>
    <row r="738" spans="1:20">
      <c r="A738">
        <v>736</v>
      </c>
      <c r="B738" t="s">
        <v>1529</v>
      </c>
      <c r="C738" t="s">
        <v>1530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1498</v>
      </c>
      <c r="O738" s="8">
        <f>Data!$E738/Data!$D738</f>
        <v>3.151388888888889</v>
      </c>
      <c r="P738" s="2">
        <f>IFERROR(Data!$E738/Data!$L738,0)</f>
        <v>105.04629629629629</v>
      </c>
      <c r="Q738" t="str">
        <f t="shared" si="44"/>
        <v>publishing</v>
      </c>
      <c r="R738" t="str">
        <f t="shared" si="45"/>
        <v>nonfiction</v>
      </c>
      <c r="S738" s="3">
        <f t="shared" si="46"/>
        <v>41598.957638888889</v>
      </c>
      <c r="T738" s="3">
        <f t="shared" si="47"/>
        <v>41579.484259259261</v>
      </c>
    </row>
    <row r="739" spans="1:20">
      <c r="A739">
        <v>737</v>
      </c>
      <c r="B739" t="s">
        <v>1531</v>
      </c>
      <c r="C739" t="s">
        <v>1532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1498</v>
      </c>
      <c r="O739" s="8">
        <f>Data!$E739/Data!$D739</f>
        <v>1.224</v>
      </c>
      <c r="P739" s="2">
        <f>IFERROR(Data!$E739/Data!$L739,0)</f>
        <v>56.666666666666664</v>
      </c>
      <c r="Q739" t="str">
        <f t="shared" si="44"/>
        <v>publishing</v>
      </c>
      <c r="R739" t="str">
        <f t="shared" si="45"/>
        <v>nonfiction</v>
      </c>
      <c r="S739" s="3">
        <f t="shared" si="46"/>
        <v>41684.583333333336</v>
      </c>
      <c r="T739" s="3">
        <f t="shared" si="47"/>
        <v>41667.025312500002</v>
      </c>
    </row>
    <row r="740" spans="1:20">
      <c r="A740">
        <v>738</v>
      </c>
      <c r="B740" t="s">
        <v>1533</v>
      </c>
      <c r="C740" t="s">
        <v>1534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1498</v>
      </c>
      <c r="O740" s="8">
        <f>Data!$E740/Data!$D740</f>
        <v>1.0673333333333332</v>
      </c>
      <c r="P740" s="2">
        <f>IFERROR(Data!$E740/Data!$L740,0)</f>
        <v>39.048780487804876</v>
      </c>
      <c r="Q740" t="str">
        <f t="shared" si="44"/>
        <v>publishing</v>
      </c>
      <c r="R740" t="str">
        <f t="shared" si="45"/>
        <v>nonfiction</v>
      </c>
      <c r="S740" s="3">
        <f t="shared" si="46"/>
        <v>41973.957638888889</v>
      </c>
      <c r="T740" s="3">
        <f t="shared" si="47"/>
        <v>41943.354097222218</v>
      </c>
    </row>
    <row r="741" spans="1:20">
      <c r="A741">
        <v>739</v>
      </c>
      <c r="B741" t="s">
        <v>1535</v>
      </c>
      <c r="C741" t="s">
        <v>1536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1498</v>
      </c>
      <c r="O741" s="8">
        <f>Data!$E741/Data!$D741</f>
        <v>1.5833333333333333</v>
      </c>
      <c r="P741" s="2">
        <f>IFERROR(Data!$E741/Data!$L741,0)</f>
        <v>68.345323741007192</v>
      </c>
      <c r="Q741" t="str">
        <f t="shared" si="44"/>
        <v>publishing</v>
      </c>
      <c r="R741" t="str">
        <f t="shared" si="45"/>
        <v>nonfiction</v>
      </c>
      <c r="S741" s="3">
        <f t="shared" si="46"/>
        <v>41862.252650462964</v>
      </c>
      <c r="T741" s="3">
        <f t="shared" si="47"/>
        <v>41829.252650462964</v>
      </c>
    </row>
    <row r="742" spans="1:20">
      <c r="A742">
        <v>740</v>
      </c>
      <c r="B742" t="s">
        <v>1537</v>
      </c>
      <c r="C742" t="s">
        <v>1538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1498</v>
      </c>
      <c r="O742" s="8">
        <f>Data!$E742/Data!$D742</f>
        <v>1.0740000000000001</v>
      </c>
      <c r="P742" s="2">
        <f>IFERROR(Data!$E742/Data!$L742,0)</f>
        <v>169.57894736842104</v>
      </c>
      <c r="Q742" t="str">
        <f t="shared" si="44"/>
        <v>publishing</v>
      </c>
      <c r="R742" t="str">
        <f t="shared" si="45"/>
        <v>nonfiction</v>
      </c>
      <c r="S742" s="3">
        <f t="shared" si="46"/>
        <v>42175.896782407406</v>
      </c>
      <c r="T742" s="3">
        <f t="shared" si="47"/>
        <v>42161.896782407406</v>
      </c>
    </row>
    <row r="743" spans="1:20">
      <c r="A743">
        <v>741</v>
      </c>
      <c r="B743" t="s">
        <v>1539</v>
      </c>
      <c r="C743" t="s">
        <v>1540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1498</v>
      </c>
      <c r="O743" s="8">
        <f>Data!$E743/Data!$D743</f>
        <v>1.0226</v>
      </c>
      <c r="P743" s="2">
        <f>IFERROR(Data!$E743/Data!$L743,0)</f>
        <v>141.42340425531913</v>
      </c>
      <c r="Q743" t="str">
        <f t="shared" si="44"/>
        <v>publishing</v>
      </c>
      <c r="R743" t="str">
        <f t="shared" si="45"/>
        <v>nonfiction</v>
      </c>
      <c r="S743" s="3">
        <f t="shared" si="46"/>
        <v>41436.398217592592</v>
      </c>
      <c r="T743" s="3">
        <f t="shared" si="47"/>
        <v>41401.398217592592</v>
      </c>
    </row>
    <row r="744" spans="1:20">
      <c r="A744">
        <v>742</v>
      </c>
      <c r="B744" t="s">
        <v>1541</v>
      </c>
      <c r="C744" t="s">
        <v>1542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1498</v>
      </c>
      <c r="O744" s="8">
        <f>Data!$E744/Data!$D744</f>
        <v>1.1071428571428572</v>
      </c>
      <c r="P744" s="2">
        <f>IFERROR(Data!$E744/Data!$L744,0)</f>
        <v>67.391304347826093</v>
      </c>
      <c r="Q744" t="str">
        <f t="shared" si="44"/>
        <v>publishing</v>
      </c>
      <c r="R744" t="str">
        <f t="shared" si="45"/>
        <v>nonfiction</v>
      </c>
      <c r="S744" s="3">
        <f t="shared" si="46"/>
        <v>41719.626296296294</v>
      </c>
      <c r="T744" s="3">
        <f t="shared" si="47"/>
        <v>41689.667962962965</v>
      </c>
    </row>
    <row r="745" spans="1:20">
      <c r="A745">
        <v>743</v>
      </c>
      <c r="B745" t="s">
        <v>1543</v>
      </c>
      <c r="C745" t="s">
        <v>1544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1498</v>
      </c>
      <c r="O745" s="8">
        <f>Data!$E745/Data!$D745</f>
        <v>1.48</v>
      </c>
      <c r="P745" s="2">
        <f>IFERROR(Data!$E745/Data!$L745,0)</f>
        <v>54.266666666666666</v>
      </c>
      <c r="Q745" t="str">
        <f t="shared" si="44"/>
        <v>publishing</v>
      </c>
      <c r="R745" t="str">
        <f t="shared" si="45"/>
        <v>nonfiction</v>
      </c>
      <c r="S745" s="3">
        <f t="shared" si="46"/>
        <v>41015.625</v>
      </c>
      <c r="T745" s="3">
        <f t="shared" si="47"/>
        <v>40990.459317129629</v>
      </c>
    </row>
    <row r="746" spans="1:20">
      <c r="A746">
        <v>744</v>
      </c>
      <c r="B746" t="s">
        <v>1545</v>
      </c>
      <c r="C746" t="s">
        <v>1546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1498</v>
      </c>
      <c r="O746" s="8">
        <f>Data!$E746/Data!$D746</f>
        <v>1.0232000000000001</v>
      </c>
      <c r="P746" s="2">
        <f>IFERROR(Data!$E746/Data!$L746,0)</f>
        <v>82.516129032258064</v>
      </c>
      <c r="Q746" t="str">
        <f t="shared" si="44"/>
        <v>publishing</v>
      </c>
      <c r="R746" t="str">
        <f t="shared" si="45"/>
        <v>nonfiction</v>
      </c>
      <c r="S746" s="3">
        <f t="shared" si="46"/>
        <v>41256.70721064815</v>
      </c>
      <c r="T746" s="3">
        <f t="shared" si="47"/>
        <v>41226.70721064815</v>
      </c>
    </row>
    <row r="747" spans="1:20">
      <c r="A747">
        <v>745</v>
      </c>
      <c r="B747" t="s">
        <v>1547</v>
      </c>
      <c r="C747" t="s">
        <v>1548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1498</v>
      </c>
      <c r="O747" s="8">
        <f>Data!$E747/Data!$D747</f>
        <v>1.7909909909909909</v>
      </c>
      <c r="P747" s="2">
        <f>IFERROR(Data!$E747/Data!$L747,0)</f>
        <v>53.729729729729726</v>
      </c>
      <c r="Q747" t="str">
        <f t="shared" si="44"/>
        <v>publishing</v>
      </c>
      <c r="R747" t="str">
        <f t="shared" si="45"/>
        <v>nonfiction</v>
      </c>
      <c r="S747" s="3">
        <f t="shared" si="46"/>
        <v>41397.322280092594</v>
      </c>
      <c r="T747" s="3">
        <f t="shared" si="47"/>
        <v>41367.322280092594</v>
      </c>
    </row>
    <row r="748" spans="1:20">
      <c r="A748">
        <v>746</v>
      </c>
      <c r="B748" t="s">
        <v>1549</v>
      </c>
      <c r="C748" t="s">
        <v>1550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1498</v>
      </c>
      <c r="O748" s="8">
        <f>Data!$E748/Data!$D748</f>
        <v>1.1108135252761968</v>
      </c>
      <c r="P748" s="2">
        <f>IFERROR(Data!$E748/Data!$L748,0)</f>
        <v>34.206185567010309</v>
      </c>
      <c r="Q748" t="str">
        <f t="shared" si="44"/>
        <v>publishing</v>
      </c>
      <c r="R748" t="str">
        <f t="shared" si="45"/>
        <v>nonfiction</v>
      </c>
      <c r="S748" s="3">
        <f t="shared" si="46"/>
        <v>41174.915972222225</v>
      </c>
      <c r="T748" s="3">
        <f t="shared" si="47"/>
        <v>41156.792928240742</v>
      </c>
    </row>
    <row r="749" spans="1:20">
      <c r="A749">
        <v>747</v>
      </c>
      <c r="B749" t="s">
        <v>1551</v>
      </c>
      <c r="C749" t="s">
        <v>1552</v>
      </c>
      <c r="D749">
        <v>7000</v>
      </c>
      <c r="E749">
        <v>7003</v>
      </c>
      <c r="F749" t="s">
        <v>22</v>
      </c>
      <c r="G749" t="s">
        <v>393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1498</v>
      </c>
      <c r="O749" s="8">
        <f>Data!$E749/Data!$D749</f>
        <v>1.0004285714285714</v>
      </c>
      <c r="P749" s="2">
        <f>IFERROR(Data!$E749/Data!$L749,0)</f>
        <v>127.32727272727273</v>
      </c>
      <c r="Q749" t="str">
        <f t="shared" si="44"/>
        <v>publishing</v>
      </c>
      <c r="R749" t="str">
        <f t="shared" si="45"/>
        <v>nonfiction</v>
      </c>
      <c r="S749" s="3">
        <f t="shared" si="46"/>
        <v>42019.204166666663</v>
      </c>
      <c r="T749" s="3">
        <f t="shared" si="47"/>
        <v>41988.298831018517</v>
      </c>
    </row>
    <row r="750" spans="1:20">
      <c r="A750">
        <v>748</v>
      </c>
      <c r="B750" t="s">
        <v>1553</v>
      </c>
      <c r="C750" t="s">
        <v>1554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1498</v>
      </c>
      <c r="O750" s="8">
        <f>Data!$E750/Data!$D750</f>
        <v>1.0024999999999999</v>
      </c>
      <c r="P750" s="2">
        <f>IFERROR(Data!$E750/Data!$L750,0)</f>
        <v>45.56818181818182</v>
      </c>
      <c r="Q750" t="str">
        <f t="shared" si="44"/>
        <v>publishing</v>
      </c>
      <c r="R750" t="str">
        <f t="shared" si="45"/>
        <v>nonfiction</v>
      </c>
      <c r="S750" s="3">
        <f t="shared" si="46"/>
        <v>41861.596828703703</v>
      </c>
      <c r="T750" s="3">
        <f t="shared" si="47"/>
        <v>41831.596828703703</v>
      </c>
    </row>
    <row r="751" spans="1:20">
      <c r="A751">
        <v>749</v>
      </c>
      <c r="B751" t="s">
        <v>1555</v>
      </c>
      <c r="C751" t="s">
        <v>1556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1498</v>
      </c>
      <c r="O751" s="8">
        <f>Data!$E751/Data!$D751</f>
        <v>1.0556000000000001</v>
      </c>
      <c r="P751" s="2">
        <f>IFERROR(Data!$E751/Data!$L751,0)</f>
        <v>95.963636363636368</v>
      </c>
      <c r="Q751" t="str">
        <f t="shared" si="44"/>
        <v>publishing</v>
      </c>
      <c r="R751" t="str">
        <f t="shared" si="45"/>
        <v>nonfiction</v>
      </c>
      <c r="S751" s="3">
        <f t="shared" si="46"/>
        <v>42763.69131944445</v>
      </c>
      <c r="T751" s="3">
        <f t="shared" si="47"/>
        <v>42733.69131944445</v>
      </c>
    </row>
    <row r="752" spans="1:20">
      <c r="A752">
        <v>750</v>
      </c>
      <c r="B752" t="s">
        <v>1557</v>
      </c>
      <c r="C752" t="s">
        <v>1558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1498</v>
      </c>
      <c r="O752" s="8">
        <f>Data!$E752/Data!$D752</f>
        <v>1.0258775877587758</v>
      </c>
      <c r="P752" s="2">
        <f>IFERROR(Data!$E752/Data!$L752,0)</f>
        <v>77.271186440677965</v>
      </c>
      <c r="Q752" t="str">
        <f t="shared" si="44"/>
        <v>publishing</v>
      </c>
      <c r="R752" t="str">
        <f t="shared" si="45"/>
        <v>nonfiction</v>
      </c>
      <c r="S752" s="3">
        <f t="shared" si="46"/>
        <v>41329.628148148149</v>
      </c>
      <c r="T752" s="3">
        <f t="shared" si="47"/>
        <v>41299.628148148149</v>
      </c>
    </row>
    <row r="753" spans="1:20">
      <c r="A753">
        <v>751</v>
      </c>
      <c r="B753" t="s">
        <v>1559</v>
      </c>
      <c r="C753" t="s">
        <v>1560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1498</v>
      </c>
      <c r="O753" s="8">
        <f>Data!$E753/Data!$D753</f>
        <v>1.1850000000000001</v>
      </c>
      <c r="P753" s="2">
        <f>IFERROR(Data!$E753/Data!$L753,0)</f>
        <v>57.338709677419352</v>
      </c>
      <c r="Q753" t="str">
        <f t="shared" si="44"/>
        <v>publishing</v>
      </c>
      <c r="R753" t="str">
        <f t="shared" si="45"/>
        <v>nonfiction</v>
      </c>
      <c r="S753" s="3">
        <f t="shared" si="46"/>
        <v>40759.380497685182</v>
      </c>
      <c r="T753" s="3">
        <f t="shared" si="47"/>
        <v>40713.380497685182</v>
      </c>
    </row>
    <row r="754" spans="1:20">
      <c r="A754">
        <v>752</v>
      </c>
      <c r="B754" t="s">
        <v>1561</v>
      </c>
      <c r="C754" t="s">
        <v>1562</v>
      </c>
      <c r="D754">
        <v>5000</v>
      </c>
      <c r="E754">
        <v>5585</v>
      </c>
      <c r="F754" t="s">
        <v>22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1498</v>
      </c>
      <c r="O754" s="8">
        <f>Data!$E754/Data!$D754</f>
        <v>1.117</v>
      </c>
      <c r="P754" s="2">
        <f>IFERROR(Data!$E754/Data!$L754,0)</f>
        <v>53.19047619047619</v>
      </c>
      <c r="Q754" t="str">
        <f t="shared" si="44"/>
        <v>publishing</v>
      </c>
      <c r="R754" t="str">
        <f t="shared" si="45"/>
        <v>nonfiction</v>
      </c>
      <c r="S754" s="3">
        <f t="shared" si="46"/>
        <v>42659.208333333328</v>
      </c>
      <c r="T754" s="3">
        <f t="shared" si="47"/>
        <v>42639.171493055561</v>
      </c>
    </row>
    <row r="755" spans="1:20">
      <c r="A755">
        <v>753</v>
      </c>
      <c r="B755" t="s">
        <v>1563</v>
      </c>
      <c r="C755" t="s">
        <v>1564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1498</v>
      </c>
      <c r="O755" s="8">
        <f>Data!$E755/Data!$D755</f>
        <v>1.28</v>
      </c>
      <c r="P755" s="2">
        <f>IFERROR(Data!$E755/Data!$L755,0)</f>
        <v>492.30769230769232</v>
      </c>
      <c r="Q755" t="str">
        <f t="shared" si="44"/>
        <v>publishing</v>
      </c>
      <c r="R755" t="str">
        <f t="shared" si="45"/>
        <v>nonfiction</v>
      </c>
      <c r="S755" s="3">
        <f t="shared" si="46"/>
        <v>42049.340173611112</v>
      </c>
      <c r="T755" s="3">
        <f t="shared" si="47"/>
        <v>42019.340173611112</v>
      </c>
    </row>
    <row r="756" spans="1:20">
      <c r="A756">
        <v>754</v>
      </c>
      <c r="B756" t="s">
        <v>1565</v>
      </c>
      <c r="C756" t="s">
        <v>1566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1498</v>
      </c>
      <c r="O756" s="8">
        <f>Data!$E756/Data!$D756</f>
        <v>1.0375000000000001</v>
      </c>
      <c r="P756" s="2">
        <f>IFERROR(Data!$E756/Data!$L756,0)</f>
        <v>42.346938775510203</v>
      </c>
      <c r="Q756" t="str">
        <f t="shared" si="44"/>
        <v>publishing</v>
      </c>
      <c r="R756" t="str">
        <f t="shared" si="45"/>
        <v>nonfiction</v>
      </c>
      <c r="S756" s="3">
        <f t="shared" si="46"/>
        <v>41279.499085648145</v>
      </c>
      <c r="T756" s="3">
        <f t="shared" si="47"/>
        <v>41249.499085648145</v>
      </c>
    </row>
    <row r="757" spans="1:20">
      <c r="A757">
        <v>755</v>
      </c>
      <c r="B757" t="s">
        <v>1567</v>
      </c>
      <c r="C757" t="s">
        <v>1568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1498</v>
      </c>
      <c r="O757" s="8">
        <f>Data!$E757/Data!$D757</f>
        <v>1.0190760000000001</v>
      </c>
      <c r="P757" s="2">
        <f>IFERROR(Data!$E757/Data!$L757,0)</f>
        <v>37.466029411764708</v>
      </c>
      <c r="Q757" t="str">
        <f t="shared" si="44"/>
        <v>publishing</v>
      </c>
      <c r="R757" t="str">
        <f t="shared" si="45"/>
        <v>nonfiction</v>
      </c>
      <c r="S757" s="3">
        <f t="shared" si="46"/>
        <v>41413.77847222222</v>
      </c>
      <c r="T757" s="3">
        <f t="shared" si="47"/>
        <v>41383.355057870373</v>
      </c>
    </row>
    <row r="758" spans="1:20">
      <c r="A758">
        <v>756</v>
      </c>
      <c r="B758" t="s">
        <v>1569</v>
      </c>
      <c r="C758" t="s">
        <v>1570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1498</v>
      </c>
      <c r="O758" s="8">
        <f>Data!$E758/Data!$D758</f>
        <v>1.177142857142857</v>
      </c>
      <c r="P758" s="2">
        <f>IFERROR(Data!$E758/Data!$L758,0)</f>
        <v>37.454545454545453</v>
      </c>
      <c r="Q758" t="str">
        <f t="shared" si="44"/>
        <v>publishing</v>
      </c>
      <c r="R758" t="str">
        <f t="shared" si="45"/>
        <v>nonfiction</v>
      </c>
      <c r="S758" s="3">
        <f t="shared" si="46"/>
        <v>40651.475219907406</v>
      </c>
      <c r="T758" s="3">
        <f t="shared" si="47"/>
        <v>40590.516886574071</v>
      </c>
    </row>
    <row r="759" spans="1:20">
      <c r="A759">
        <v>757</v>
      </c>
      <c r="B759" t="s">
        <v>1571</v>
      </c>
      <c r="C759" t="s">
        <v>1572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1498</v>
      </c>
      <c r="O759" s="8">
        <f>Data!$E759/Data!$D759</f>
        <v>2.38</v>
      </c>
      <c r="P759" s="2">
        <f>IFERROR(Data!$E759/Data!$L759,0)</f>
        <v>33.055555555555557</v>
      </c>
      <c r="Q759" t="str">
        <f t="shared" si="44"/>
        <v>publishing</v>
      </c>
      <c r="R759" t="str">
        <f t="shared" si="45"/>
        <v>nonfiction</v>
      </c>
      <c r="S759" s="3">
        <f t="shared" si="46"/>
        <v>41248.804560185185</v>
      </c>
      <c r="T759" s="3">
        <f t="shared" si="47"/>
        <v>41234.804560185185</v>
      </c>
    </row>
    <row r="760" spans="1:20">
      <c r="A760">
        <v>758</v>
      </c>
      <c r="B760" t="s">
        <v>1573</v>
      </c>
      <c r="C760" t="s">
        <v>1574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1498</v>
      </c>
      <c r="O760" s="8">
        <f>Data!$E760/Data!$D760</f>
        <v>1.02</v>
      </c>
      <c r="P760" s="2">
        <f>IFERROR(Data!$E760/Data!$L760,0)</f>
        <v>134.21052631578948</v>
      </c>
      <c r="Q760" t="str">
        <f t="shared" si="44"/>
        <v>publishing</v>
      </c>
      <c r="R760" t="str">
        <f t="shared" si="45"/>
        <v>nonfiction</v>
      </c>
      <c r="S760" s="3">
        <f t="shared" si="46"/>
        <v>40459.586435185185</v>
      </c>
      <c r="T760" s="3">
        <f t="shared" si="47"/>
        <v>40429.586435185185</v>
      </c>
    </row>
    <row r="761" spans="1:20">
      <c r="A761">
        <v>759</v>
      </c>
      <c r="B761" t="s">
        <v>1575</v>
      </c>
      <c r="C761" t="s">
        <v>1576</v>
      </c>
      <c r="D761">
        <v>5000</v>
      </c>
      <c r="E761">
        <v>5096</v>
      </c>
      <c r="F761" t="s">
        <v>22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1498</v>
      </c>
      <c r="O761" s="8">
        <f>Data!$E761/Data!$D761</f>
        <v>1.0192000000000001</v>
      </c>
      <c r="P761" s="2">
        <f>IFERROR(Data!$E761/Data!$L761,0)</f>
        <v>51.474747474747474</v>
      </c>
      <c r="Q761" t="str">
        <f t="shared" si="44"/>
        <v>publishing</v>
      </c>
      <c r="R761" t="str">
        <f t="shared" si="45"/>
        <v>nonfiction</v>
      </c>
      <c r="S761" s="3">
        <f t="shared" si="46"/>
        <v>41829.080312500002</v>
      </c>
      <c r="T761" s="3">
        <f t="shared" si="47"/>
        <v>41789.080312500002</v>
      </c>
    </row>
    <row r="762" spans="1:20">
      <c r="A762">
        <v>760</v>
      </c>
      <c r="B762" t="s">
        <v>1577</v>
      </c>
      <c r="C762" t="s">
        <v>1578</v>
      </c>
      <c r="D762">
        <v>2200</v>
      </c>
      <c r="E762">
        <v>0</v>
      </c>
      <c r="F762" t="s">
        <v>363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1579</v>
      </c>
      <c r="O762" s="8">
        <f>Data!$E762/Data!$D762</f>
        <v>0</v>
      </c>
      <c r="P762" s="2">
        <f>IFERROR(Data!$E762/Data!$L762,0)</f>
        <v>0</v>
      </c>
      <c r="Q762" t="str">
        <f t="shared" si="44"/>
        <v>publishing</v>
      </c>
      <c r="R762" t="str">
        <f t="shared" si="45"/>
        <v>fiction</v>
      </c>
      <c r="S762" s="3">
        <f t="shared" si="46"/>
        <v>42700.555706018517</v>
      </c>
      <c r="T762" s="3">
        <f t="shared" si="47"/>
        <v>42670.514039351852</v>
      </c>
    </row>
    <row r="763" spans="1:20">
      <c r="A763">
        <v>761</v>
      </c>
      <c r="B763" t="s">
        <v>1580</v>
      </c>
      <c r="C763" t="s">
        <v>1581</v>
      </c>
      <c r="D763">
        <v>5000</v>
      </c>
      <c r="E763">
        <v>235</v>
      </c>
      <c r="F763" t="s">
        <v>363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1579</v>
      </c>
      <c r="O763" s="8">
        <f>Data!$E763/Data!$D763</f>
        <v>4.7E-2</v>
      </c>
      <c r="P763" s="2">
        <f>IFERROR(Data!$E763/Data!$L763,0)</f>
        <v>39.166666666666664</v>
      </c>
      <c r="Q763" t="str">
        <f t="shared" si="44"/>
        <v>publishing</v>
      </c>
      <c r="R763" t="str">
        <f t="shared" si="45"/>
        <v>fiction</v>
      </c>
      <c r="S763" s="3">
        <f t="shared" si="46"/>
        <v>41672.501458333332</v>
      </c>
      <c r="T763" s="3">
        <f t="shared" si="47"/>
        <v>41642.501458333332</v>
      </c>
    </row>
    <row r="764" spans="1:20">
      <c r="A764">
        <v>762</v>
      </c>
      <c r="B764" t="s">
        <v>1582</v>
      </c>
      <c r="C764" t="s">
        <v>1583</v>
      </c>
      <c r="D764">
        <v>3500</v>
      </c>
      <c r="E764">
        <v>0</v>
      </c>
      <c r="F764" t="s">
        <v>363</v>
      </c>
      <c r="G764" t="s">
        <v>1430</v>
      </c>
      <c r="H764" t="s">
        <v>1431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1579</v>
      </c>
      <c r="O764" s="8">
        <f>Data!$E764/Data!$D764</f>
        <v>0</v>
      </c>
      <c r="P764" s="2">
        <f>IFERROR(Data!$E764/Data!$L764,0)</f>
        <v>0</v>
      </c>
      <c r="Q764" t="str">
        <f t="shared" si="44"/>
        <v>publishing</v>
      </c>
      <c r="R764" t="str">
        <f t="shared" si="45"/>
        <v>fiction</v>
      </c>
      <c r="S764" s="3">
        <f t="shared" si="46"/>
        <v>42708</v>
      </c>
      <c r="T764" s="3">
        <f t="shared" si="47"/>
        <v>42690.608449074076</v>
      </c>
    </row>
    <row r="765" spans="1:20">
      <c r="A765">
        <v>763</v>
      </c>
      <c r="B765" t="s">
        <v>1584</v>
      </c>
      <c r="C765" t="s">
        <v>1585</v>
      </c>
      <c r="D765">
        <v>4290</v>
      </c>
      <c r="E765">
        <v>5</v>
      </c>
      <c r="F765" t="s">
        <v>363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1579</v>
      </c>
      <c r="O765" s="8">
        <f>Data!$E765/Data!$D765</f>
        <v>1.1655011655011655E-3</v>
      </c>
      <c r="P765" s="2">
        <f>IFERROR(Data!$E765/Data!$L765,0)</f>
        <v>5</v>
      </c>
      <c r="Q765" t="str">
        <f t="shared" si="44"/>
        <v>publishing</v>
      </c>
      <c r="R765" t="str">
        <f t="shared" si="45"/>
        <v>fiction</v>
      </c>
      <c r="S765" s="3">
        <f t="shared" si="46"/>
        <v>41501.196851851848</v>
      </c>
      <c r="T765" s="3">
        <f t="shared" si="47"/>
        <v>41471.196851851848</v>
      </c>
    </row>
    <row r="766" spans="1:20">
      <c r="A766">
        <v>764</v>
      </c>
      <c r="B766" t="s">
        <v>1586</v>
      </c>
      <c r="C766" t="s">
        <v>1587</v>
      </c>
      <c r="D766">
        <v>5000</v>
      </c>
      <c r="E766">
        <v>0</v>
      </c>
      <c r="F766" t="s">
        <v>363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1579</v>
      </c>
      <c r="O766" s="8">
        <f>Data!$E766/Data!$D766</f>
        <v>0</v>
      </c>
      <c r="P766" s="2">
        <f>IFERROR(Data!$E766/Data!$L766,0)</f>
        <v>0</v>
      </c>
      <c r="Q766" t="str">
        <f t="shared" si="44"/>
        <v>publishing</v>
      </c>
      <c r="R766" t="str">
        <f t="shared" si="45"/>
        <v>fiction</v>
      </c>
      <c r="S766" s="3">
        <f t="shared" si="46"/>
        <v>42256.923159722224</v>
      </c>
      <c r="T766" s="3">
        <f t="shared" si="47"/>
        <v>42226.923159722224</v>
      </c>
    </row>
    <row r="767" spans="1:20">
      <c r="A767">
        <v>765</v>
      </c>
      <c r="B767" t="s">
        <v>1588</v>
      </c>
      <c r="C767" t="s">
        <v>1589</v>
      </c>
      <c r="D767">
        <v>7000</v>
      </c>
      <c r="E767">
        <v>2521</v>
      </c>
      <c r="F767" t="s">
        <v>363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1579</v>
      </c>
      <c r="O767" s="8">
        <f>Data!$E767/Data!$D767</f>
        <v>0.36014285714285715</v>
      </c>
      <c r="P767" s="2">
        <f>IFERROR(Data!$E767/Data!$L767,0)</f>
        <v>57.295454545454547</v>
      </c>
      <c r="Q767" t="str">
        <f t="shared" si="44"/>
        <v>publishing</v>
      </c>
      <c r="R767" t="str">
        <f t="shared" si="45"/>
        <v>fiction</v>
      </c>
      <c r="S767" s="3">
        <f t="shared" si="46"/>
        <v>41931.292638888888</v>
      </c>
      <c r="T767" s="3">
        <f t="shared" si="47"/>
        <v>41901.292638888888</v>
      </c>
    </row>
    <row r="768" spans="1:20">
      <c r="A768">
        <v>766</v>
      </c>
      <c r="B768" t="s">
        <v>1590</v>
      </c>
      <c r="C768" t="s">
        <v>1591</v>
      </c>
      <c r="D768">
        <v>4000</v>
      </c>
      <c r="E768">
        <v>0</v>
      </c>
      <c r="F768" t="s">
        <v>363</v>
      </c>
      <c r="G768" t="s">
        <v>165</v>
      </c>
      <c r="H768" t="s">
        <v>166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1579</v>
      </c>
      <c r="O768" s="8">
        <f>Data!$E768/Data!$D768</f>
        <v>0</v>
      </c>
      <c r="P768" s="2">
        <f>IFERROR(Data!$E768/Data!$L768,0)</f>
        <v>0</v>
      </c>
      <c r="Q768" t="str">
        <f t="shared" si="44"/>
        <v>publishing</v>
      </c>
      <c r="R768" t="str">
        <f t="shared" si="45"/>
        <v>fiction</v>
      </c>
      <c r="S768" s="3">
        <f t="shared" si="46"/>
        <v>42051.533368055556</v>
      </c>
      <c r="T768" s="3">
        <f t="shared" si="47"/>
        <v>42021.533368055556</v>
      </c>
    </row>
    <row r="769" spans="1:20">
      <c r="A769">
        <v>767</v>
      </c>
      <c r="B769" t="s">
        <v>1592</v>
      </c>
      <c r="C769" t="s">
        <v>1593</v>
      </c>
      <c r="D769">
        <v>5000</v>
      </c>
      <c r="E769">
        <v>177</v>
      </c>
      <c r="F769" t="s">
        <v>363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1579</v>
      </c>
      <c r="O769" s="8">
        <f>Data!$E769/Data!$D769</f>
        <v>3.5400000000000001E-2</v>
      </c>
      <c r="P769" s="2">
        <f>IFERROR(Data!$E769/Data!$L769,0)</f>
        <v>59</v>
      </c>
      <c r="Q769" t="str">
        <f t="shared" si="44"/>
        <v>publishing</v>
      </c>
      <c r="R769" t="str">
        <f t="shared" si="45"/>
        <v>fiction</v>
      </c>
      <c r="S769" s="3">
        <f t="shared" si="46"/>
        <v>42144.893634259264</v>
      </c>
      <c r="T769" s="3">
        <f t="shared" si="47"/>
        <v>42114.893634259264</v>
      </c>
    </row>
    <row r="770" spans="1:20">
      <c r="A770">
        <v>768</v>
      </c>
      <c r="B770" t="s">
        <v>1594</v>
      </c>
      <c r="C770" t="s">
        <v>1595</v>
      </c>
      <c r="D770">
        <v>2500</v>
      </c>
      <c r="E770">
        <v>0</v>
      </c>
      <c r="F770" t="s">
        <v>363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1579</v>
      </c>
      <c r="O770" s="8">
        <f>Data!$E770/Data!$D770</f>
        <v>0</v>
      </c>
      <c r="P770" s="2">
        <f>IFERROR(Data!$E770/Data!$L770,0)</f>
        <v>0</v>
      </c>
      <c r="Q770" t="str">
        <f t="shared" si="44"/>
        <v>publishing</v>
      </c>
      <c r="R770" t="str">
        <f t="shared" si="45"/>
        <v>fiction</v>
      </c>
      <c r="S770" s="3">
        <f t="shared" si="46"/>
        <v>41623.957060185188</v>
      </c>
      <c r="T770" s="3">
        <f t="shared" si="47"/>
        <v>41593.957060185188</v>
      </c>
    </row>
    <row r="771" spans="1:20">
      <c r="A771">
        <v>769</v>
      </c>
      <c r="B771" t="s">
        <v>1596</v>
      </c>
      <c r="C771" t="s">
        <v>1597</v>
      </c>
      <c r="D771">
        <v>4000</v>
      </c>
      <c r="E771">
        <v>1656</v>
      </c>
      <c r="F771" t="s">
        <v>363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1579</v>
      </c>
      <c r="O771" s="8">
        <f>Data!$E771/Data!$D771</f>
        <v>0.41399999999999998</v>
      </c>
      <c r="P771" s="2">
        <f>IFERROR(Data!$E771/Data!$L771,0)</f>
        <v>31.846153846153847</v>
      </c>
      <c r="Q771" t="str">
        <f t="shared" ref="Q771:Q834" si="48">LEFT(N771,SEARCH("/",N771,1)-1)</f>
        <v>publishing</v>
      </c>
      <c r="R771" t="str">
        <f t="shared" ref="R771:R834" si="49">RIGHT(N771,LEN(N771)-SEARCH("/",N771,1))</f>
        <v>fiction</v>
      </c>
      <c r="S771" s="3">
        <f t="shared" ref="S771:S834" si="50">(((I771/60)/60)/24)+DATE(1970,1,1)+(-6/24)</f>
        <v>41634.746458333335</v>
      </c>
      <c r="T771" s="3">
        <f t="shared" ref="T771:T834" si="51">(((J771/60)/60)/24)+DATE(1970,1,1)+(-6/24)</f>
        <v>41604.746458333335</v>
      </c>
    </row>
    <row r="772" spans="1:20">
      <c r="A772">
        <v>770</v>
      </c>
      <c r="B772" t="s">
        <v>1598</v>
      </c>
      <c r="C772" t="s">
        <v>1599</v>
      </c>
      <c r="D772">
        <v>17500</v>
      </c>
      <c r="E772">
        <v>0</v>
      </c>
      <c r="F772" t="s">
        <v>363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1579</v>
      </c>
      <c r="O772" s="8">
        <f>Data!$E772/Data!$D772</f>
        <v>0</v>
      </c>
      <c r="P772" s="2">
        <f>IFERROR(Data!$E772/Data!$L772,0)</f>
        <v>0</v>
      </c>
      <c r="Q772" t="str">
        <f t="shared" si="48"/>
        <v>publishing</v>
      </c>
      <c r="R772" t="str">
        <f t="shared" si="49"/>
        <v>fiction</v>
      </c>
      <c r="S772" s="3">
        <f t="shared" si="50"/>
        <v>41329.749641203707</v>
      </c>
      <c r="T772" s="3">
        <f t="shared" si="51"/>
        <v>41289.749641203707</v>
      </c>
    </row>
    <row r="773" spans="1:20">
      <c r="A773">
        <v>771</v>
      </c>
      <c r="B773" t="s">
        <v>1600</v>
      </c>
      <c r="C773" t="s">
        <v>1601</v>
      </c>
      <c r="D773">
        <v>38000</v>
      </c>
      <c r="E773">
        <v>10</v>
      </c>
      <c r="F773" t="s">
        <v>363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1579</v>
      </c>
      <c r="O773" s="8">
        <f>Data!$E773/Data!$D773</f>
        <v>2.631578947368421E-4</v>
      </c>
      <c r="P773" s="2">
        <f>IFERROR(Data!$E773/Data!$L773,0)</f>
        <v>10</v>
      </c>
      <c r="Q773" t="str">
        <f t="shared" si="48"/>
        <v>publishing</v>
      </c>
      <c r="R773" t="str">
        <f t="shared" si="49"/>
        <v>fiction</v>
      </c>
      <c r="S773" s="3">
        <f t="shared" si="50"/>
        <v>42399.574097222227</v>
      </c>
      <c r="T773" s="3">
        <f t="shared" si="51"/>
        <v>42349.574097222227</v>
      </c>
    </row>
    <row r="774" spans="1:20">
      <c r="A774">
        <v>772</v>
      </c>
      <c r="B774" t="s">
        <v>1602</v>
      </c>
      <c r="C774" t="s">
        <v>1603</v>
      </c>
      <c r="D774">
        <v>1500</v>
      </c>
      <c r="E774">
        <v>50</v>
      </c>
      <c r="F774" t="s">
        <v>363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1579</v>
      </c>
      <c r="O774" s="8">
        <f>Data!$E774/Data!$D774</f>
        <v>3.3333333333333333E-2</v>
      </c>
      <c r="P774" s="2">
        <f>IFERROR(Data!$E774/Data!$L774,0)</f>
        <v>50</v>
      </c>
      <c r="Q774" t="str">
        <f t="shared" si="48"/>
        <v>publishing</v>
      </c>
      <c r="R774" t="str">
        <f t="shared" si="49"/>
        <v>fiction</v>
      </c>
      <c r="S774" s="3">
        <f t="shared" si="50"/>
        <v>40117.915972222225</v>
      </c>
      <c r="T774" s="3">
        <f t="shared" si="51"/>
        <v>40067.806932870371</v>
      </c>
    </row>
    <row r="775" spans="1:20">
      <c r="A775">
        <v>773</v>
      </c>
      <c r="B775" t="s">
        <v>1604</v>
      </c>
      <c r="C775" t="s">
        <v>1605</v>
      </c>
      <c r="D775">
        <v>3759</v>
      </c>
      <c r="E775">
        <v>32</v>
      </c>
      <c r="F775" t="s">
        <v>363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1579</v>
      </c>
      <c r="O775" s="8">
        <f>Data!$E775/Data!$D775</f>
        <v>8.5129023676509714E-3</v>
      </c>
      <c r="P775" s="2">
        <f>IFERROR(Data!$E775/Data!$L775,0)</f>
        <v>16</v>
      </c>
      <c r="Q775" t="str">
        <f t="shared" si="48"/>
        <v>publishing</v>
      </c>
      <c r="R775" t="str">
        <f t="shared" si="49"/>
        <v>fiction</v>
      </c>
      <c r="S775" s="3">
        <f t="shared" si="50"/>
        <v>42134.709027777775</v>
      </c>
      <c r="T775" s="3">
        <f t="shared" si="51"/>
        <v>42100.485937499994</v>
      </c>
    </row>
    <row r="776" spans="1:20">
      <c r="A776">
        <v>774</v>
      </c>
      <c r="B776" t="s">
        <v>1606</v>
      </c>
      <c r="C776" t="s">
        <v>1607</v>
      </c>
      <c r="D776">
        <v>500</v>
      </c>
      <c r="E776">
        <v>351</v>
      </c>
      <c r="F776" t="s">
        <v>363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1579</v>
      </c>
      <c r="O776" s="8">
        <f>Data!$E776/Data!$D776</f>
        <v>0.70199999999999996</v>
      </c>
      <c r="P776" s="2">
        <f>IFERROR(Data!$E776/Data!$L776,0)</f>
        <v>39</v>
      </c>
      <c r="Q776" t="str">
        <f t="shared" si="48"/>
        <v>publishing</v>
      </c>
      <c r="R776" t="str">
        <f t="shared" si="49"/>
        <v>fiction</v>
      </c>
      <c r="S776" s="3">
        <f t="shared" si="50"/>
        <v>41693.530300925922</v>
      </c>
      <c r="T776" s="3">
        <f t="shared" si="51"/>
        <v>41663.530300925922</v>
      </c>
    </row>
    <row r="777" spans="1:20">
      <c r="A777">
        <v>775</v>
      </c>
      <c r="B777" t="s">
        <v>1608</v>
      </c>
      <c r="C777" t="s">
        <v>1609</v>
      </c>
      <c r="D777">
        <v>10000</v>
      </c>
      <c r="E777">
        <v>170</v>
      </c>
      <c r="F777" t="s">
        <v>363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1579</v>
      </c>
      <c r="O777" s="8">
        <f>Data!$E777/Data!$D777</f>
        <v>1.7000000000000001E-2</v>
      </c>
      <c r="P777" s="2">
        <f>IFERROR(Data!$E777/Data!$L777,0)</f>
        <v>34</v>
      </c>
      <c r="Q777" t="str">
        <f t="shared" si="48"/>
        <v>publishing</v>
      </c>
      <c r="R777" t="str">
        <f t="shared" si="49"/>
        <v>fiction</v>
      </c>
      <c r="S777" s="3">
        <f t="shared" si="50"/>
        <v>40892.810127314813</v>
      </c>
      <c r="T777" s="3">
        <f t="shared" si="51"/>
        <v>40862.810127314813</v>
      </c>
    </row>
    <row r="778" spans="1:20">
      <c r="A778">
        <v>776</v>
      </c>
      <c r="B778" t="s">
        <v>1610</v>
      </c>
      <c r="C778" t="s">
        <v>1611</v>
      </c>
      <c r="D778">
        <v>7000</v>
      </c>
      <c r="E778">
        <v>3598</v>
      </c>
      <c r="F778" t="s">
        <v>363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1579</v>
      </c>
      <c r="O778" s="8">
        <f>Data!$E778/Data!$D778</f>
        <v>0.51400000000000001</v>
      </c>
      <c r="P778" s="2">
        <f>IFERROR(Data!$E778/Data!$L778,0)</f>
        <v>63.122807017543863</v>
      </c>
      <c r="Q778" t="str">
        <f t="shared" si="48"/>
        <v>publishing</v>
      </c>
      <c r="R778" t="str">
        <f t="shared" si="49"/>
        <v>fiction</v>
      </c>
      <c r="S778" s="3">
        <f t="shared" si="50"/>
        <v>42287.958333333328</v>
      </c>
      <c r="T778" s="3">
        <f t="shared" si="51"/>
        <v>42250.435706018514</v>
      </c>
    </row>
    <row r="779" spans="1:20">
      <c r="A779">
        <v>777</v>
      </c>
      <c r="B779" t="s">
        <v>1612</v>
      </c>
      <c r="C779" t="s">
        <v>1613</v>
      </c>
      <c r="D779">
        <v>3000</v>
      </c>
      <c r="E779">
        <v>21</v>
      </c>
      <c r="F779" t="s">
        <v>363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1579</v>
      </c>
      <c r="O779" s="8">
        <f>Data!$E779/Data!$D779</f>
        <v>7.0000000000000001E-3</v>
      </c>
      <c r="P779" s="2">
        <f>IFERROR(Data!$E779/Data!$L779,0)</f>
        <v>7</v>
      </c>
      <c r="Q779" t="str">
        <f t="shared" si="48"/>
        <v>publishing</v>
      </c>
      <c r="R779" t="str">
        <f t="shared" si="49"/>
        <v>fiction</v>
      </c>
      <c r="S779" s="3">
        <f t="shared" si="50"/>
        <v>41486.731215277774</v>
      </c>
      <c r="T779" s="3">
        <f t="shared" si="51"/>
        <v>41456.731215277774</v>
      </c>
    </row>
    <row r="780" spans="1:20">
      <c r="A780">
        <v>778</v>
      </c>
      <c r="B780" t="s">
        <v>1614</v>
      </c>
      <c r="C780" t="s">
        <v>1615</v>
      </c>
      <c r="D780">
        <v>500</v>
      </c>
      <c r="E780">
        <v>2</v>
      </c>
      <c r="F780" t="s">
        <v>363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1579</v>
      </c>
      <c r="O780" s="8">
        <f>Data!$E780/Data!$D780</f>
        <v>4.0000000000000001E-3</v>
      </c>
      <c r="P780" s="2">
        <f>IFERROR(Data!$E780/Data!$L780,0)</f>
        <v>2</v>
      </c>
      <c r="Q780" t="str">
        <f t="shared" si="48"/>
        <v>publishing</v>
      </c>
      <c r="R780" t="str">
        <f t="shared" si="49"/>
        <v>fiction</v>
      </c>
      <c r="S780" s="3">
        <f t="shared" si="50"/>
        <v>41759.452314814815</v>
      </c>
      <c r="T780" s="3">
        <f t="shared" si="51"/>
        <v>41729.452314814815</v>
      </c>
    </row>
    <row r="781" spans="1:20">
      <c r="A781">
        <v>779</v>
      </c>
      <c r="B781" t="s">
        <v>1616</v>
      </c>
      <c r="C781" t="s">
        <v>1617</v>
      </c>
      <c r="D781">
        <v>15000</v>
      </c>
      <c r="E781">
        <v>400</v>
      </c>
      <c r="F781" t="s">
        <v>363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1579</v>
      </c>
      <c r="O781" s="8">
        <f>Data!$E781/Data!$D781</f>
        <v>2.6666666666666668E-2</v>
      </c>
      <c r="P781" s="2">
        <f>IFERROR(Data!$E781/Data!$L781,0)</f>
        <v>66.666666666666671</v>
      </c>
      <c r="Q781" t="str">
        <f t="shared" si="48"/>
        <v>publishing</v>
      </c>
      <c r="R781" t="str">
        <f t="shared" si="49"/>
        <v>fiction</v>
      </c>
      <c r="S781" s="3">
        <f t="shared" si="50"/>
        <v>40465.916666666664</v>
      </c>
      <c r="T781" s="3">
        <f t="shared" si="51"/>
        <v>40436.43408564815</v>
      </c>
    </row>
    <row r="782" spans="1:20">
      <c r="A782">
        <v>780</v>
      </c>
      <c r="B782" t="s">
        <v>1618</v>
      </c>
      <c r="C782" t="s">
        <v>1619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1620</v>
      </c>
      <c r="O782" s="8">
        <f>Data!$E782/Data!$D782</f>
        <v>1.04</v>
      </c>
      <c r="P782" s="2">
        <f>IFERROR(Data!$E782/Data!$L782,0)</f>
        <v>38.518518518518519</v>
      </c>
      <c r="Q782" t="str">
        <f t="shared" si="48"/>
        <v>music</v>
      </c>
      <c r="R782" t="str">
        <f t="shared" si="49"/>
        <v>rock</v>
      </c>
      <c r="S782" s="3">
        <f t="shared" si="50"/>
        <v>40666.423900462964</v>
      </c>
      <c r="T782" s="3">
        <f t="shared" si="51"/>
        <v>40636.423900462964</v>
      </c>
    </row>
    <row r="783" spans="1:20">
      <c r="A783">
        <v>781</v>
      </c>
      <c r="B783" t="s">
        <v>1621</v>
      </c>
      <c r="C783" t="s">
        <v>1622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1620</v>
      </c>
      <c r="O783" s="8">
        <f>Data!$E783/Data!$D783</f>
        <v>1.3315375</v>
      </c>
      <c r="P783" s="2">
        <f>IFERROR(Data!$E783/Data!$L783,0)</f>
        <v>42.609200000000001</v>
      </c>
      <c r="Q783" t="str">
        <f t="shared" si="48"/>
        <v>music</v>
      </c>
      <c r="R783" t="str">
        <f t="shared" si="49"/>
        <v>rock</v>
      </c>
      <c r="S783" s="3">
        <f t="shared" si="50"/>
        <v>41432.750856481485</v>
      </c>
      <c r="T783" s="3">
        <f t="shared" si="51"/>
        <v>41402.750856481485</v>
      </c>
    </row>
    <row r="784" spans="1:20">
      <c r="A784">
        <v>782</v>
      </c>
      <c r="B784" t="s">
        <v>1623</v>
      </c>
      <c r="C784" t="s">
        <v>1624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1620</v>
      </c>
      <c r="O784" s="8">
        <f>Data!$E784/Data!$D784</f>
        <v>1</v>
      </c>
      <c r="P784" s="2">
        <f>IFERROR(Data!$E784/Data!$L784,0)</f>
        <v>50</v>
      </c>
      <c r="Q784" t="str">
        <f t="shared" si="48"/>
        <v>music</v>
      </c>
      <c r="R784" t="str">
        <f t="shared" si="49"/>
        <v>rock</v>
      </c>
      <c r="S784" s="3">
        <f t="shared" si="50"/>
        <v>41146.508125</v>
      </c>
      <c r="T784" s="3">
        <f t="shared" si="51"/>
        <v>41116.508125</v>
      </c>
    </row>
    <row r="785" spans="1:20">
      <c r="A785">
        <v>783</v>
      </c>
      <c r="B785" t="s">
        <v>1625</v>
      </c>
      <c r="C785" t="s">
        <v>1626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1620</v>
      </c>
      <c r="O785" s="8">
        <f>Data!$E785/Data!$D785</f>
        <v>1.4813333333333334</v>
      </c>
      <c r="P785" s="2">
        <f>IFERROR(Data!$E785/Data!$L785,0)</f>
        <v>63.485714285714288</v>
      </c>
      <c r="Q785" t="str">
        <f t="shared" si="48"/>
        <v>music</v>
      </c>
      <c r="R785" t="str">
        <f t="shared" si="49"/>
        <v>rock</v>
      </c>
      <c r="S785" s="3">
        <f t="shared" si="50"/>
        <v>41026.666666666664</v>
      </c>
      <c r="T785" s="3">
        <f t="shared" si="51"/>
        <v>40987.523715277777</v>
      </c>
    </row>
    <row r="786" spans="1:20">
      <c r="A786">
        <v>784</v>
      </c>
      <c r="B786" t="s">
        <v>1627</v>
      </c>
      <c r="C786" t="s">
        <v>1628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1620</v>
      </c>
      <c r="O786" s="8">
        <f>Data!$E786/Data!$D786</f>
        <v>1.0249999999999999</v>
      </c>
      <c r="P786" s="2">
        <f>IFERROR(Data!$E786/Data!$L786,0)</f>
        <v>102.5</v>
      </c>
      <c r="Q786" t="str">
        <f t="shared" si="48"/>
        <v>music</v>
      </c>
      <c r="R786" t="str">
        <f t="shared" si="49"/>
        <v>rock</v>
      </c>
      <c r="S786" s="3">
        <f t="shared" si="50"/>
        <v>41714.857858796298</v>
      </c>
      <c r="T786" s="3">
        <f t="shared" si="51"/>
        <v>41674.899525462963</v>
      </c>
    </row>
    <row r="787" spans="1:20">
      <c r="A787">
        <v>785</v>
      </c>
      <c r="B787" t="s">
        <v>1629</v>
      </c>
      <c r="C787" t="s">
        <v>1630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1620</v>
      </c>
      <c r="O787" s="8">
        <f>Data!$E787/Data!$D787</f>
        <v>1.8062799999999999</v>
      </c>
      <c r="P787" s="2">
        <f>IFERROR(Data!$E787/Data!$L787,0)</f>
        <v>31.142758620689655</v>
      </c>
      <c r="Q787" t="str">
        <f t="shared" si="48"/>
        <v>music</v>
      </c>
      <c r="R787" t="str">
        <f t="shared" si="49"/>
        <v>rock</v>
      </c>
      <c r="S787" s="3">
        <f t="shared" si="50"/>
        <v>41333.343923611108</v>
      </c>
      <c r="T787" s="3">
        <f t="shared" si="51"/>
        <v>41303.343923611108</v>
      </c>
    </row>
    <row r="788" spans="1:20">
      <c r="A788">
        <v>786</v>
      </c>
      <c r="B788" t="s">
        <v>1631</v>
      </c>
      <c r="C788" t="s">
        <v>1632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1620</v>
      </c>
      <c r="O788" s="8">
        <f>Data!$E788/Data!$D788</f>
        <v>1.4279999999999999</v>
      </c>
      <c r="P788" s="2">
        <f>IFERROR(Data!$E788/Data!$L788,0)</f>
        <v>162.27272727272728</v>
      </c>
      <c r="Q788" t="str">
        <f t="shared" si="48"/>
        <v>music</v>
      </c>
      <c r="R788" t="str">
        <f t="shared" si="49"/>
        <v>rock</v>
      </c>
      <c r="S788" s="3">
        <f t="shared" si="50"/>
        <v>41040.407638888886</v>
      </c>
      <c r="T788" s="3">
        <f t="shared" si="51"/>
        <v>40982.805949074071</v>
      </c>
    </row>
    <row r="789" spans="1:20">
      <c r="A789">
        <v>787</v>
      </c>
      <c r="B789" t="s">
        <v>1633</v>
      </c>
      <c r="C789" t="s">
        <v>1634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1620</v>
      </c>
      <c r="O789" s="8">
        <f>Data!$E789/Data!$D789</f>
        <v>1.1416666666666666</v>
      </c>
      <c r="P789" s="2">
        <f>IFERROR(Data!$E789/Data!$L789,0)</f>
        <v>80.588235294117652</v>
      </c>
      <c r="Q789" t="str">
        <f t="shared" si="48"/>
        <v>music</v>
      </c>
      <c r="R789" t="str">
        <f t="shared" si="49"/>
        <v>rock</v>
      </c>
      <c r="S789" s="3">
        <f t="shared" si="50"/>
        <v>41579.377615740741</v>
      </c>
      <c r="T789" s="3">
        <f t="shared" si="51"/>
        <v>41549.377615740741</v>
      </c>
    </row>
    <row r="790" spans="1:20">
      <c r="A790">
        <v>788</v>
      </c>
      <c r="B790" t="s">
        <v>1635</v>
      </c>
      <c r="C790" t="s">
        <v>1636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1620</v>
      </c>
      <c r="O790" s="8">
        <f>Data!$E790/Data!$D790</f>
        <v>2.03505</v>
      </c>
      <c r="P790" s="2">
        <f>IFERROR(Data!$E790/Data!$L790,0)</f>
        <v>59.85441176470588</v>
      </c>
      <c r="Q790" t="str">
        <f t="shared" si="48"/>
        <v>music</v>
      </c>
      <c r="R790" t="str">
        <f t="shared" si="49"/>
        <v>rock</v>
      </c>
      <c r="S790" s="3">
        <f t="shared" si="50"/>
        <v>41096.915972222225</v>
      </c>
      <c r="T790" s="3">
        <f t="shared" si="51"/>
        <v>41058.756805555553</v>
      </c>
    </row>
    <row r="791" spans="1:20">
      <c r="A791">
        <v>789</v>
      </c>
      <c r="B791" t="s">
        <v>1637</v>
      </c>
      <c r="C791" t="s">
        <v>1638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1620</v>
      </c>
      <c r="O791" s="8">
        <f>Data!$E791/Data!$D791</f>
        <v>1.0941176470588236</v>
      </c>
      <c r="P791" s="2">
        <f>IFERROR(Data!$E791/Data!$L791,0)</f>
        <v>132.85714285714286</v>
      </c>
      <c r="Q791" t="str">
        <f t="shared" si="48"/>
        <v>music</v>
      </c>
      <c r="R791" t="str">
        <f t="shared" si="49"/>
        <v>rock</v>
      </c>
      <c r="S791" s="3">
        <f t="shared" si="50"/>
        <v>41295.082638888889</v>
      </c>
      <c r="T791" s="3">
        <f t="shared" si="51"/>
        <v>41276.936111111114</v>
      </c>
    </row>
    <row r="792" spans="1:20">
      <c r="A792">
        <v>790</v>
      </c>
      <c r="B792" t="s">
        <v>1639</v>
      </c>
      <c r="C792" t="s">
        <v>1640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1620</v>
      </c>
      <c r="O792" s="8">
        <f>Data!$E792/Data!$D792</f>
        <v>1.443746</v>
      </c>
      <c r="P792" s="2">
        <f>IFERROR(Data!$E792/Data!$L792,0)</f>
        <v>92.547820512820508</v>
      </c>
      <c r="Q792" t="str">
        <f t="shared" si="48"/>
        <v>music</v>
      </c>
      <c r="R792" t="str">
        <f t="shared" si="49"/>
        <v>rock</v>
      </c>
      <c r="S792" s="3">
        <f t="shared" si="50"/>
        <v>41305.797905092593</v>
      </c>
      <c r="T792" s="3">
        <f t="shared" si="51"/>
        <v>41275.797905092593</v>
      </c>
    </row>
    <row r="793" spans="1:20">
      <c r="A793">
        <v>791</v>
      </c>
      <c r="B793" t="s">
        <v>1641</v>
      </c>
      <c r="C793" t="s">
        <v>1642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1620</v>
      </c>
      <c r="O793" s="8">
        <f>Data!$E793/Data!$D793</f>
        <v>1.0386666666666666</v>
      </c>
      <c r="P793" s="2">
        <f>IFERROR(Data!$E793/Data!$L793,0)</f>
        <v>60.859375</v>
      </c>
      <c r="Q793" t="str">
        <f t="shared" si="48"/>
        <v>music</v>
      </c>
      <c r="R793" t="str">
        <f t="shared" si="49"/>
        <v>rock</v>
      </c>
      <c r="S793" s="3">
        <f t="shared" si="50"/>
        <v>41590.999305555553</v>
      </c>
      <c r="T793" s="3">
        <f t="shared" si="51"/>
        <v>41557.530624999999</v>
      </c>
    </row>
    <row r="794" spans="1:20">
      <c r="A794">
        <v>792</v>
      </c>
      <c r="B794" t="s">
        <v>1643</v>
      </c>
      <c r="C794" t="s">
        <v>1644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1620</v>
      </c>
      <c r="O794" s="8">
        <f>Data!$E794/Data!$D794</f>
        <v>1.0044440000000001</v>
      </c>
      <c r="P794" s="2">
        <f>IFERROR(Data!$E794/Data!$L794,0)</f>
        <v>41.851833333333339</v>
      </c>
      <c r="Q794" t="str">
        <f t="shared" si="48"/>
        <v>music</v>
      </c>
      <c r="R794" t="str">
        <f t="shared" si="49"/>
        <v>rock</v>
      </c>
      <c r="S794" s="3">
        <f t="shared" si="50"/>
        <v>41585.665312500001</v>
      </c>
      <c r="T794" s="3">
        <f t="shared" si="51"/>
        <v>41555.623645833337</v>
      </c>
    </row>
    <row r="795" spans="1:20">
      <c r="A795">
        <v>793</v>
      </c>
      <c r="B795" t="s">
        <v>1645</v>
      </c>
      <c r="C795" t="s">
        <v>1646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1620</v>
      </c>
      <c r="O795" s="8">
        <f>Data!$E795/Data!$D795</f>
        <v>1.0277927272727272</v>
      </c>
      <c r="P795" s="2">
        <f>IFERROR(Data!$E795/Data!$L795,0)</f>
        <v>88.325937499999995</v>
      </c>
      <c r="Q795" t="str">
        <f t="shared" si="48"/>
        <v>music</v>
      </c>
      <c r="R795" t="str">
        <f t="shared" si="49"/>
        <v>rock</v>
      </c>
      <c r="S795" s="3">
        <f t="shared" si="50"/>
        <v>41457.957638888889</v>
      </c>
      <c r="T795" s="3">
        <f t="shared" si="51"/>
        <v>41442.491249999999</v>
      </c>
    </row>
    <row r="796" spans="1:20">
      <c r="A796">
        <v>794</v>
      </c>
      <c r="B796" t="s">
        <v>1647</v>
      </c>
      <c r="C796" t="s">
        <v>1648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1620</v>
      </c>
      <c r="O796" s="8">
        <f>Data!$E796/Data!$D796</f>
        <v>1.0531250000000001</v>
      </c>
      <c r="P796" s="2">
        <f>IFERROR(Data!$E796/Data!$L796,0)</f>
        <v>158.96226415094338</v>
      </c>
      <c r="Q796" t="str">
        <f t="shared" si="48"/>
        <v>music</v>
      </c>
      <c r="R796" t="str">
        <f t="shared" si="49"/>
        <v>rock</v>
      </c>
      <c r="S796" s="3">
        <f t="shared" si="50"/>
        <v>40791.462500000001</v>
      </c>
      <c r="T796" s="3">
        <f t="shared" si="51"/>
        <v>40735.865011574075</v>
      </c>
    </row>
    <row r="797" spans="1:20">
      <c r="A797">
        <v>795</v>
      </c>
      <c r="B797" t="s">
        <v>1649</v>
      </c>
      <c r="C797" t="s">
        <v>1650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1620</v>
      </c>
      <c r="O797" s="8">
        <f>Data!$E797/Data!$D797</f>
        <v>1.1178571428571429</v>
      </c>
      <c r="P797" s="2">
        <f>IFERROR(Data!$E797/Data!$L797,0)</f>
        <v>85.054347826086953</v>
      </c>
      <c r="Q797" t="str">
        <f t="shared" si="48"/>
        <v>music</v>
      </c>
      <c r="R797" t="str">
        <f t="shared" si="49"/>
        <v>rock</v>
      </c>
      <c r="S797" s="3">
        <f t="shared" si="50"/>
        <v>41005.957638888889</v>
      </c>
      <c r="T797" s="3">
        <f t="shared" si="51"/>
        <v>40963.363032407404</v>
      </c>
    </row>
    <row r="798" spans="1:20">
      <c r="A798">
        <v>796</v>
      </c>
      <c r="B798" t="s">
        <v>1651</v>
      </c>
      <c r="C798" t="s">
        <v>1652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1620</v>
      </c>
      <c r="O798" s="8">
        <f>Data!$E798/Data!$D798</f>
        <v>1.0135000000000001</v>
      </c>
      <c r="P798" s="2">
        <f>IFERROR(Data!$E798/Data!$L798,0)</f>
        <v>112.61111111111111</v>
      </c>
      <c r="Q798" t="str">
        <f t="shared" si="48"/>
        <v>music</v>
      </c>
      <c r="R798" t="str">
        <f t="shared" si="49"/>
        <v>rock</v>
      </c>
      <c r="S798" s="3">
        <f t="shared" si="50"/>
        <v>41532.631944444445</v>
      </c>
      <c r="T798" s="3">
        <f t="shared" si="51"/>
        <v>41502.632928240739</v>
      </c>
    </row>
    <row r="799" spans="1:20">
      <c r="A799">
        <v>797</v>
      </c>
      <c r="B799" t="s">
        <v>1653</v>
      </c>
      <c r="C799" t="s">
        <v>1654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1620</v>
      </c>
      <c r="O799" s="8">
        <f>Data!$E799/Data!$D799</f>
        <v>1.0753333333333333</v>
      </c>
      <c r="P799" s="2">
        <f>IFERROR(Data!$E799/Data!$L799,0)</f>
        <v>45.436619718309856</v>
      </c>
      <c r="Q799" t="str">
        <f t="shared" si="48"/>
        <v>music</v>
      </c>
      <c r="R799" t="str">
        <f t="shared" si="49"/>
        <v>rock</v>
      </c>
      <c r="S799" s="3">
        <f t="shared" si="50"/>
        <v>41027.916666666664</v>
      </c>
      <c r="T799" s="3">
        <f t="shared" si="51"/>
        <v>40996.744074074071</v>
      </c>
    </row>
    <row r="800" spans="1:20">
      <c r="A800">
        <v>798</v>
      </c>
      <c r="B800" t="s">
        <v>1655</v>
      </c>
      <c r="C800" t="s">
        <v>1656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1620</v>
      </c>
      <c r="O800" s="8">
        <f>Data!$E800/Data!$D800</f>
        <v>1.1488571428571428</v>
      </c>
      <c r="P800" s="2">
        <f>IFERROR(Data!$E800/Data!$L800,0)</f>
        <v>46.218390804597703</v>
      </c>
      <c r="Q800" t="str">
        <f t="shared" si="48"/>
        <v>music</v>
      </c>
      <c r="R800" t="str">
        <f t="shared" si="49"/>
        <v>rock</v>
      </c>
      <c r="S800" s="3">
        <f t="shared" si="50"/>
        <v>41912.340127314819</v>
      </c>
      <c r="T800" s="3">
        <f t="shared" si="51"/>
        <v>41882.340127314819</v>
      </c>
    </row>
    <row r="801" spans="1:20">
      <c r="A801">
        <v>799</v>
      </c>
      <c r="B801" t="s">
        <v>1657</v>
      </c>
      <c r="C801" t="s">
        <v>1658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1620</v>
      </c>
      <c r="O801" s="8">
        <f>Data!$E801/Data!$D801</f>
        <v>1.0002</v>
      </c>
      <c r="P801" s="2">
        <f>IFERROR(Data!$E801/Data!$L801,0)</f>
        <v>178.60714285714286</v>
      </c>
      <c r="Q801" t="str">
        <f t="shared" si="48"/>
        <v>music</v>
      </c>
      <c r="R801" t="str">
        <f t="shared" si="49"/>
        <v>rock</v>
      </c>
      <c r="S801" s="3">
        <f t="shared" si="50"/>
        <v>41026.417199074072</v>
      </c>
      <c r="T801" s="3">
        <f t="shared" si="51"/>
        <v>40996.417199074072</v>
      </c>
    </row>
    <row r="802" spans="1:20">
      <c r="A802">
        <v>800</v>
      </c>
      <c r="B802" t="s">
        <v>1659</v>
      </c>
      <c r="C802" t="s">
        <v>1660</v>
      </c>
      <c r="D802">
        <v>1500</v>
      </c>
      <c r="E802">
        <v>2282</v>
      </c>
      <c r="F802" t="s">
        <v>22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1620</v>
      </c>
      <c r="O802" s="8">
        <f>Data!$E802/Data!$D802</f>
        <v>1.5213333333333334</v>
      </c>
      <c r="P802" s="2">
        <f>IFERROR(Data!$E802/Data!$L802,0)</f>
        <v>40.75</v>
      </c>
      <c r="Q802" t="str">
        <f t="shared" si="48"/>
        <v>music</v>
      </c>
      <c r="R802" t="str">
        <f t="shared" si="49"/>
        <v>rock</v>
      </c>
      <c r="S802" s="3">
        <f t="shared" si="50"/>
        <v>41893.183495370373</v>
      </c>
      <c r="T802" s="3">
        <f t="shared" si="51"/>
        <v>41863.183495370373</v>
      </c>
    </row>
    <row r="803" spans="1:20">
      <c r="A803">
        <v>801</v>
      </c>
      <c r="B803" t="s">
        <v>1661</v>
      </c>
      <c r="C803" t="s">
        <v>1662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1620</v>
      </c>
      <c r="O803" s="8">
        <f>Data!$E803/Data!$D803</f>
        <v>1.1152149999999998</v>
      </c>
      <c r="P803" s="2">
        <f>IFERROR(Data!$E803/Data!$L803,0)</f>
        <v>43.733921568627444</v>
      </c>
      <c r="Q803" t="str">
        <f t="shared" si="48"/>
        <v>music</v>
      </c>
      <c r="R803" t="str">
        <f t="shared" si="49"/>
        <v>rock</v>
      </c>
      <c r="S803" s="3">
        <f t="shared" si="50"/>
        <v>40725.545370370368</v>
      </c>
      <c r="T803" s="3">
        <f t="shared" si="51"/>
        <v>40695.545370370368</v>
      </c>
    </row>
    <row r="804" spans="1:20">
      <c r="A804">
        <v>802</v>
      </c>
      <c r="B804" t="s">
        <v>1663</v>
      </c>
      <c r="C804" t="s">
        <v>1664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1620</v>
      </c>
      <c r="O804" s="8">
        <f>Data!$E804/Data!$D804</f>
        <v>1.0133333333333334</v>
      </c>
      <c r="P804" s="2">
        <f>IFERROR(Data!$E804/Data!$L804,0)</f>
        <v>81.066666666666663</v>
      </c>
      <c r="Q804" t="str">
        <f t="shared" si="48"/>
        <v>music</v>
      </c>
      <c r="R804" t="str">
        <f t="shared" si="49"/>
        <v>rock</v>
      </c>
      <c r="S804" s="3">
        <f t="shared" si="50"/>
        <v>41168.920138888891</v>
      </c>
      <c r="T804" s="3">
        <f t="shared" si="51"/>
        <v>41122.772268518522</v>
      </c>
    </row>
    <row r="805" spans="1:20">
      <c r="A805">
        <v>803</v>
      </c>
      <c r="B805" t="s">
        <v>1665</v>
      </c>
      <c r="C805" t="s">
        <v>1666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1620</v>
      </c>
      <c r="O805" s="8">
        <f>Data!$E805/Data!$D805</f>
        <v>1.232608695652174</v>
      </c>
      <c r="P805" s="2">
        <f>IFERROR(Data!$E805/Data!$L805,0)</f>
        <v>74.60526315789474</v>
      </c>
      <c r="Q805" t="str">
        <f t="shared" si="48"/>
        <v>music</v>
      </c>
      <c r="R805" t="str">
        <f t="shared" si="49"/>
        <v>rock</v>
      </c>
      <c r="S805" s="3">
        <f t="shared" si="50"/>
        <v>40691.791666666664</v>
      </c>
      <c r="T805" s="3">
        <f t="shared" si="51"/>
        <v>40665.699976851851</v>
      </c>
    </row>
    <row r="806" spans="1:20">
      <c r="A806">
        <v>804</v>
      </c>
      <c r="B806" t="s">
        <v>1667</v>
      </c>
      <c r="C806" t="s">
        <v>1668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1620</v>
      </c>
      <c r="O806" s="8">
        <f>Data!$E806/Data!$D806</f>
        <v>1</v>
      </c>
      <c r="P806" s="2">
        <f>IFERROR(Data!$E806/Data!$L806,0)</f>
        <v>305.55555555555554</v>
      </c>
      <c r="Q806" t="str">
        <f t="shared" si="48"/>
        <v>music</v>
      </c>
      <c r="R806" t="str">
        <f t="shared" si="49"/>
        <v>rock</v>
      </c>
      <c r="S806" s="3">
        <f t="shared" si="50"/>
        <v>40746.915972222225</v>
      </c>
      <c r="T806" s="3">
        <f t="shared" si="51"/>
        <v>40729.855625000004</v>
      </c>
    </row>
    <row r="807" spans="1:20">
      <c r="A807">
        <v>805</v>
      </c>
      <c r="B807" t="s">
        <v>1669</v>
      </c>
      <c r="C807" t="s">
        <v>1670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1620</v>
      </c>
      <c r="O807" s="8">
        <f>Data!$E807/Data!$D807</f>
        <v>1.05</v>
      </c>
      <c r="P807" s="2">
        <f>IFERROR(Data!$E807/Data!$L807,0)</f>
        <v>58.333333333333336</v>
      </c>
      <c r="Q807" t="str">
        <f t="shared" si="48"/>
        <v>music</v>
      </c>
      <c r="R807" t="str">
        <f t="shared" si="49"/>
        <v>rock</v>
      </c>
      <c r="S807" s="3">
        <f t="shared" si="50"/>
        <v>40740.708333333336</v>
      </c>
      <c r="T807" s="3">
        <f t="shared" si="51"/>
        <v>40690.573055555556</v>
      </c>
    </row>
    <row r="808" spans="1:20">
      <c r="A808">
        <v>806</v>
      </c>
      <c r="B808" t="s">
        <v>1671</v>
      </c>
      <c r="C808" t="s">
        <v>1672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1620</v>
      </c>
      <c r="O808" s="8">
        <f>Data!$E808/Data!$D808</f>
        <v>1.0443750000000001</v>
      </c>
      <c r="P808" s="2">
        <f>IFERROR(Data!$E808/Data!$L808,0)</f>
        <v>117.67605633802818</v>
      </c>
      <c r="Q808" t="str">
        <f t="shared" si="48"/>
        <v>music</v>
      </c>
      <c r="R808" t="str">
        <f t="shared" si="49"/>
        <v>rock</v>
      </c>
      <c r="S808" s="3">
        <f t="shared" si="50"/>
        <v>40793.441423611112</v>
      </c>
      <c r="T808" s="3">
        <f t="shared" si="51"/>
        <v>40763.441423611112</v>
      </c>
    </row>
    <row r="809" spans="1:20">
      <c r="A809">
        <v>807</v>
      </c>
      <c r="B809" t="s">
        <v>1673</v>
      </c>
      <c r="C809" t="s">
        <v>1674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1620</v>
      </c>
      <c r="O809" s="8">
        <f>Data!$E809/Data!$D809</f>
        <v>1.05125</v>
      </c>
      <c r="P809" s="2">
        <f>IFERROR(Data!$E809/Data!$L809,0)</f>
        <v>73.771929824561397</v>
      </c>
      <c r="Q809" t="str">
        <f t="shared" si="48"/>
        <v>music</v>
      </c>
      <c r="R809" t="str">
        <f t="shared" si="49"/>
        <v>rock</v>
      </c>
      <c r="S809" s="3">
        <f t="shared" si="50"/>
        <v>42794.833333333328</v>
      </c>
      <c r="T809" s="3">
        <f t="shared" si="51"/>
        <v>42759.378599537042</v>
      </c>
    </row>
    <row r="810" spans="1:20">
      <c r="A810">
        <v>808</v>
      </c>
      <c r="B810" t="s">
        <v>1675</v>
      </c>
      <c r="C810" t="s">
        <v>1676</v>
      </c>
      <c r="D810">
        <v>4500</v>
      </c>
      <c r="E810">
        <v>4500</v>
      </c>
      <c r="F810" t="s">
        <v>22</v>
      </c>
      <c r="G810" t="s">
        <v>165</v>
      </c>
      <c r="H810" t="s">
        <v>166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1620</v>
      </c>
      <c r="O810" s="8">
        <f>Data!$E810/Data!$D810</f>
        <v>1</v>
      </c>
      <c r="P810" s="2">
        <f>IFERROR(Data!$E810/Data!$L810,0)</f>
        <v>104.65116279069767</v>
      </c>
      <c r="Q810" t="str">
        <f t="shared" si="48"/>
        <v>music</v>
      </c>
      <c r="R810" t="str">
        <f t="shared" si="49"/>
        <v>rock</v>
      </c>
      <c r="S810" s="3">
        <f t="shared" si="50"/>
        <v>41994.957638888889</v>
      </c>
      <c r="T810" s="3">
        <f t="shared" si="51"/>
        <v>41961.850532407407</v>
      </c>
    </row>
    <row r="811" spans="1:20">
      <c r="A811">
        <v>809</v>
      </c>
      <c r="B811" t="s">
        <v>1677</v>
      </c>
      <c r="C811" t="s">
        <v>1678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1620</v>
      </c>
      <c r="O811" s="8">
        <f>Data!$E811/Data!$D811</f>
        <v>1.03775</v>
      </c>
      <c r="P811" s="2">
        <f>IFERROR(Data!$E811/Data!$L811,0)</f>
        <v>79.82692307692308</v>
      </c>
      <c r="Q811" t="str">
        <f t="shared" si="48"/>
        <v>music</v>
      </c>
      <c r="R811" t="str">
        <f t="shared" si="49"/>
        <v>rock</v>
      </c>
      <c r="S811" s="3">
        <f t="shared" si="50"/>
        <v>41658.583680555559</v>
      </c>
      <c r="T811" s="3">
        <f t="shared" si="51"/>
        <v>41628.583680555559</v>
      </c>
    </row>
    <row r="812" spans="1:20">
      <c r="A812">
        <v>810</v>
      </c>
      <c r="B812" t="s">
        <v>1679</v>
      </c>
      <c r="C812" t="s">
        <v>1680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1620</v>
      </c>
      <c r="O812" s="8">
        <f>Data!$E812/Data!$D812</f>
        <v>1.05</v>
      </c>
      <c r="P812" s="2">
        <f>IFERROR(Data!$E812/Data!$L812,0)</f>
        <v>58.333333333333336</v>
      </c>
      <c r="Q812" t="str">
        <f t="shared" si="48"/>
        <v>music</v>
      </c>
      <c r="R812" t="str">
        <f t="shared" si="49"/>
        <v>rock</v>
      </c>
      <c r="S812" s="3">
        <f t="shared" si="50"/>
        <v>41152.806273148148</v>
      </c>
      <c r="T812" s="3">
        <f t="shared" si="51"/>
        <v>41122.806273148148</v>
      </c>
    </row>
    <row r="813" spans="1:20">
      <c r="A813">
        <v>811</v>
      </c>
      <c r="B813" t="s">
        <v>1681</v>
      </c>
      <c r="C813" t="s">
        <v>1682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1620</v>
      </c>
      <c r="O813" s="8">
        <f>Data!$E813/Data!$D813</f>
        <v>1.04</v>
      </c>
      <c r="P813" s="2">
        <f>IFERROR(Data!$E813/Data!$L813,0)</f>
        <v>86.666666666666671</v>
      </c>
      <c r="Q813" t="str">
        <f t="shared" si="48"/>
        <v>music</v>
      </c>
      <c r="R813" t="str">
        <f t="shared" si="49"/>
        <v>rock</v>
      </c>
      <c r="S813" s="3">
        <f t="shared" si="50"/>
        <v>41465.452777777777</v>
      </c>
      <c r="T813" s="3">
        <f t="shared" si="51"/>
        <v>41443.393541666665</v>
      </c>
    </row>
    <row r="814" spans="1:20">
      <c r="A814">
        <v>812</v>
      </c>
      <c r="B814" t="s">
        <v>1683</v>
      </c>
      <c r="C814" t="s">
        <v>1684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1620</v>
      </c>
      <c r="O814" s="8">
        <f>Data!$E814/Data!$D814</f>
        <v>1.5183333333333333</v>
      </c>
      <c r="P814" s="2">
        <f>IFERROR(Data!$E814/Data!$L814,0)</f>
        <v>27.606060606060606</v>
      </c>
      <c r="Q814" t="str">
        <f t="shared" si="48"/>
        <v>music</v>
      </c>
      <c r="R814" t="str">
        <f t="shared" si="49"/>
        <v>rock</v>
      </c>
      <c r="S814" s="3">
        <f t="shared" si="50"/>
        <v>41334.331944444442</v>
      </c>
      <c r="T814" s="3">
        <f t="shared" si="51"/>
        <v>41281.767962962964</v>
      </c>
    </row>
    <row r="815" spans="1:20">
      <c r="A815">
        <v>813</v>
      </c>
      <c r="B815" t="s">
        <v>1685</v>
      </c>
      <c r="C815" t="s">
        <v>1686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1620</v>
      </c>
      <c r="O815" s="8">
        <f>Data!$E815/Data!$D815</f>
        <v>1.59996</v>
      </c>
      <c r="P815" s="2">
        <f>IFERROR(Data!$E815/Data!$L815,0)</f>
        <v>24.999375000000001</v>
      </c>
      <c r="Q815" t="str">
        <f t="shared" si="48"/>
        <v>music</v>
      </c>
      <c r="R815" t="str">
        <f t="shared" si="49"/>
        <v>rock</v>
      </c>
      <c r="S815" s="3">
        <f t="shared" si="50"/>
        <v>41110.710243055553</v>
      </c>
      <c r="T815" s="3">
        <f t="shared" si="51"/>
        <v>41080.710243055553</v>
      </c>
    </row>
    <row r="816" spans="1:20">
      <c r="A816">
        <v>814</v>
      </c>
      <c r="B816" t="s">
        <v>1687</v>
      </c>
      <c r="C816" t="s">
        <v>1688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1620</v>
      </c>
      <c r="O816" s="8">
        <f>Data!$E816/Data!$D816</f>
        <v>1.2729999999999999</v>
      </c>
      <c r="P816" s="2">
        <f>IFERROR(Data!$E816/Data!$L816,0)</f>
        <v>45.464285714285715</v>
      </c>
      <c r="Q816" t="str">
        <f t="shared" si="48"/>
        <v>music</v>
      </c>
      <c r="R816" t="str">
        <f t="shared" si="49"/>
        <v>rock</v>
      </c>
      <c r="S816" s="3">
        <f t="shared" si="50"/>
        <v>40694.50277777778</v>
      </c>
      <c r="T816" s="3">
        <f t="shared" si="51"/>
        <v>40679.493067129632</v>
      </c>
    </row>
    <row r="817" spans="1:20">
      <c r="A817">
        <v>815</v>
      </c>
      <c r="B817" t="s">
        <v>1689</v>
      </c>
      <c r="C817" t="s">
        <v>1690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1620</v>
      </c>
      <c r="O817" s="8">
        <f>Data!$E817/Data!$D817</f>
        <v>1.07</v>
      </c>
      <c r="P817" s="2">
        <f>IFERROR(Data!$E817/Data!$L817,0)</f>
        <v>99.534883720930239</v>
      </c>
      <c r="Q817" t="str">
        <f t="shared" si="48"/>
        <v>music</v>
      </c>
      <c r="R817" t="str">
        <f t="shared" si="49"/>
        <v>rock</v>
      </c>
      <c r="S817" s="3">
        <f t="shared" si="50"/>
        <v>41944.667858796296</v>
      </c>
      <c r="T817" s="3">
        <f t="shared" si="51"/>
        <v>41914.667858796296</v>
      </c>
    </row>
    <row r="818" spans="1:20">
      <c r="A818">
        <v>816</v>
      </c>
      <c r="B818" t="s">
        <v>1691</v>
      </c>
      <c r="C818" t="s">
        <v>1692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1620</v>
      </c>
      <c r="O818" s="8">
        <f>Data!$E818/Data!$D818</f>
        <v>1.1512214285714286</v>
      </c>
      <c r="P818" s="2">
        <f>IFERROR(Data!$E818/Data!$L818,0)</f>
        <v>39.31</v>
      </c>
      <c r="Q818" t="str">
        <f t="shared" si="48"/>
        <v>music</v>
      </c>
      <c r="R818" t="str">
        <f t="shared" si="49"/>
        <v>rock</v>
      </c>
      <c r="S818" s="3">
        <f t="shared" si="50"/>
        <v>41373.020833333336</v>
      </c>
      <c r="T818" s="3">
        <f t="shared" si="51"/>
        <v>41341.620868055557</v>
      </c>
    </row>
    <row r="819" spans="1:20">
      <c r="A819">
        <v>817</v>
      </c>
      <c r="B819" t="s">
        <v>1693</v>
      </c>
      <c r="C819" t="s">
        <v>1694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1620</v>
      </c>
      <c r="O819" s="8">
        <f>Data!$E819/Data!$D819</f>
        <v>1.3711066666666665</v>
      </c>
      <c r="P819" s="2">
        <f>IFERROR(Data!$E819/Data!$L819,0)</f>
        <v>89.419999999999987</v>
      </c>
      <c r="Q819" t="str">
        <f t="shared" si="48"/>
        <v>music</v>
      </c>
      <c r="R819" t="str">
        <f t="shared" si="49"/>
        <v>rock</v>
      </c>
      <c r="S819" s="3">
        <f t="shared" si="50"/>
        <v>40978.957638888889</v>
      </c>
      <c r="T819" s="3">
        <f t="shared" si="51"/>
        <v>40925.349664351852</v>
      </c>
    </row>
    <row r="820" spans="1:20">
      <c r="A820">
        <v>818</v>
      </c>
      <c r="B820" t="s">
        <v>1695</v>
      </c>
      <c r="C820" t="s">
        <v>1696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1620</v>
      </c>
      <c r="O820" s="8">
        <f>Data!$E820/Data!$D820</f>
        <v>1.5571428571428572</v>
      </c>
      <c r="P820" s="2">
        <f>IFERROR(Data!$E820/Data!$L820,0)</f>
        <v>28.684210526315791</v>
      </c>
      <c r="Q820" t="str">
        <f t="shared" si="48"/>
        <v>music</v>
      </c>
      <c r="R820" t="str">
        <f t="shared" si="49"/>
        <v>rock</v>
      </c>
      <c r="S820" s="3">
        <f t="shared" si="50"/>
        <v>41128.459027777775</v>
      </c>
      <c r="T820" s="3">
        <f t="shared" si="51"/>
        <v>41120.632881944446</v>
      </c>
    </row>
    <row r="821" spans="1:20">
      <c r="A821">
        <v>819</v>
      </c>
      <c r="B821" t="s">
        <v>1697</v>
      </c>
      <c r="C821" t="s">
        <v>1698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1620</v>
      </c>
      <c r="O821" s="8">
        <f>Data!$E821/Data!$D821</f>
        <v>1.0874999999999999</v>
      </c>
      <c r="P821" s="2">
        <f>IFERROR(Data!$E821/Data!$L821,0)</f>
        <v>31.071428571428573</v>
      </c>
      <c r="Q821" t="str">
        <f t="shared" si="48"/>
        <v>music</v>
      </c>
      <c r="R821" t="str">
        <f t="shared" si="49"/>
        <v>rock</v>
      </c>
      <c r="S821" s="3">
        <f t="shared" si="50"/>
        <v>41628.947222222225</v>
      </c>
      <c r="T821" s="3">
        <f t="shared" si="51"/>
        <v>41619.748310185183</v>
      </c>
    </row>
    <row r="822" spans="1:20">
      <c r="A822">
        <v>820</v>
      </c>
      <c r="B822" t="s">
        <v>1699</v>
      </c>
      <c r="C822" t="s">
        <v>1700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1620</v>
      </c>
      <c r="O822" s="8">
        <f>Data!$E822/Data!$D822</f>
        <v>1.3405</v>
      </c>
      <c r="P822" s="2">
        <f>IFERROR(Data!$E822/Data!$L822,0)</f>
        <v>70.55263157894737</v>
      </c>
      <c r="Q822" t="str">
        <f t="shared" si="48"/>
        <v>music</v>
      </c>
      <c r="R822" t="str">
        <f t="shared" si="49"/>
        <v>rock</v>
      </c>
      <c r="S822" s="3">
        <f t="shared" si="50"/>
        <v>41798.958333333336</v>
      </c>
      <c r="T822" s="3">
        <f t="shared" si="51"/>
        <v>41768.591921296298</v>
      </c>
    </row>
    <row r="823" spans="1:20">
      <c r="A823">
        <v>821</v>
      </c>
      <c r="B823" t="s">
        <v>1701</v>
      </c>
      <c r="C823" t="s">
        <v>1702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1620</v>
      </c>
      <c r="O823" s="8">
        <f>Data!$E823/Data!$D823</f>
        <v>1</v>
      </c>
      <c r="P823" s="2">
        <f>IFERROR(Data!$E823/Data!$L823,0)</f>
        <v>224.12820512820514</v>
      </c>
      <c r="Q823" t="str">
        <f t="shared" si="48"/>
        <v>music</v>
      </c>
      <c r="R823" t="str">
        <f t="shared" si="49"/>
        <v>rock</v>
      </c>
      <c r="S823" s="3">
        <f t="shared" si="50"/>
        <v>42127.917361111111</v>
      </c>
      <c r="T823" s="3">
        <f t="shared" si="51"/>
        <v>42093.672048611115</v>
      </c>
    </row>
    <row r="824" spans="1:20">
      <c r="A824">
        <v>822</v>
      </c>
      <c r="B824" t="s">
        <v>1703</v>
      </c>
      <c r="C824" t="s">
        <v>1704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1620</v>
      </c>
      <c r="O824" s="8">
        <f>Data!$E824/Data!$D824</f>
        <v>1.1916666666666667</v>
      </c>
      <c r="P824" s="2">
        <f>IFERROR(Data!$E824/Data!$L824,0)</f>
        <v>51.811594202898547</v>
      </c>
      <c r="Q824" t="str">
        <f t="shared" si="48"/>
        <v>music</v>
      </c>
      <c r="R824" t="str">
        <f t="shared" si="49"/>
        <v>rock</v>
      </c>
      <c r="S824" s="3">
        <f t="shared" si="50"/>
        <v>41187.697337962964</v>
      </c>
      <c r="T824" s="3">
        <f t="shared" si="51"/>
        <v>41157.697337962964</v>
      </c>
    </row>
    <row r="825" spans="1:20">
      <c r="A825">
        <v>823</v>
      </c>
      <c r="B825" t="s">
        <v>1705</v>
      </c>
      <c r="C825" t="s">
        <v>1706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1620</v>
      </c>
      <c r="O825" s="8">
        <f>Data!$E825/Data!$D825</f>
        <v>1.7949999999999999</v>
      </c>
      <c r="P825" s="2">
        <f>IFERROR(Data!$E825/Data!$L825,0)</f>
        <v>43.515151515151516</v>
      </c>
      <c r="Q825" t="str">
        <f t="shared" si="48"/>
        <v>music</v>
      </c>
      <c r="R825" t="str">
        <f t="shared" si="49"/>
        <v>rock</v>
      </c>
      <c r="S825" s="3">
        <f t="shared" si="50"/>
        <v>42085.681157407409</v>
      </c>
      <c r="T825" s="3">
        <f t="shared" si="51"/>
        <v>42055.722824074073</v>
      </c>
    </row>
    <row r="826" spans="1:20">
      <c r="A826">
        <v>824</v>
      </c>
      <c r="B826" t="s">
        <v>1707</v>
      </c>
      <c r="C826" t="s">
        <v>1708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1620</v>
      </c>
      <c r="O826" s="8">
        <f>Data!$E826/Data!$D826</f>
        <v>1.3438124999999999</v>
      </c>
      <c r="P826" s="2">
        <f>IFERROR(Data!$E826/Data!$L826,0)</f>
        <v>39.816666666666663</v>
      </c>
      <c r="Q826" t="str">
        <f t="shared" si="48"/>
        <v>music</v>
      </c>
      <c r="R826" t="str">
        <f t="shared" si="49"/>
        <v>rock</v>
      </c>
      <c r="S826" s="3">
        <f t="shared" si="50"/>
        <v>40286.040972222225</v>
      </c>
      <c r="T826" s="3">
        <f t="shared" si="51"/>
        <v>40249.992106481484</v>
      </c>
    </row>
    <row r="827" spans="1:20">
      <c r="A827">
        <v>825</v>
      </c>
      <c r="B827" t="s">
        <v>1709</v>
      </c>
      <c r="C827" t="s">
        <v>1710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1620</v>
      </c>
      <c r="O827" s="8">
        <f>Data!$E827/Data!$D827</f>
        <v>1.0043200000000001</v>
      </c>
      <c r="P827" s="2">
        <f>IFERROR(Data!$E827/Data!$L827,0)</f>
        <v>126.8080808080808</v>
      </c>
      <c r="Q827" t="str">
        <f t="shared" si="48"/>
        <v>music</v>
      </c>
      <c r="R827" t="str">
        <f t="shared" si="49"/>
        <v>rock</v>
      </c>
      <c r="S827" s="3">
        <f t="shared" si="50"/>
        <v>41211.056527777779</v>
      </c>
      <c r="T827" s="3">
        <f t="shared" si="51"/>
        <v>41186.056527777779</v>
      </c>
    </row>
    <row r="828" spans="1:20">
      <c r="A828">
        <v>826</v>
      </c>
      <c r="B828" t="s">
        <v>1711</v>
      </c>
      <c r="C828" t="s">
        <v>1712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1620</v>
      </c>
      <c r="O828" s="8">
        <f>Data!$E828/Data!$D828</f>
        <v>1.0145454545454546</v>
      </c>
      <c r="P828" s="2">
        <f>IFERROR(Data!$E828/Data!$L828,0)</f>
        <v>113.87755102040816</v>
      </c>
      <c r="Q828" t="str">
        <f t="shared" si="48"/>
        <v>music</v>
      </c>
      <c r="R828" t="str">
        <f t="shared" si="49"/>
        <v>rock</v>
      </c>
      <c r="S828" s="3">
        <f t="shared" si="50"/>
        <v>40993.746874999997</v>
      </c>
      <c r="T828" s="3">
        <f t="shared" si="51"/>
        <v>40972.788541666669</v>
      </c>
    </row>
    <row r="829" spans="1:20">
      <c r="A829">
        <v>827</v>
      </c>
      <c r="B829" t="s">
        <v>1713</v>
      </c>
      <c r="C829" t="s">
        <v>1714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1620</v>
      </c>
      <c r="O829" s="8">
        <f>Data!$E829/Data!$D829</f>
        <v>1.0333333333333334</v>
      </c>
      <c r="P829" s="2">
        <f>IFERROR(Data!$E829/Data!$L829,0)</f>
        <v>28.181818181818183</v>
      </c>
      <c r="Q829" t="str">
        <f t="shared" si="48"/>
        <v>music</v>
      </c>
      <c r="R829" t="str">
        <f t="shared" si="49"/>
        <v>rock</v>
      </c>
      <c r="S829" s="3">
        <f t="shared" si="50"/>
        <v>40953.575694444444</v>
      </c>
      <c r="T829" s="3">
        <f t="shared" si="51"/>
        <v>40927.223460648151</v>
      </c>
    </row>
    <row r="830" spans="1:20">
      <c r="A830">
        <v>828</v>
      </c>
      <c r="B830" t="s">
        <v>1715</v>
      </c>
      <c r="C830" t="s">
        <v>1716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1620</v>
      </c>
      <c r="O830" s="8">
        <f>Data!$E830/Data!$D830</f>
        <v>1.07</v>
      </c>
      <c r="P830" s="2">
        <f>IFERROR(Data!$E830/Data!$L830,0)</f>
        <v>36.60526315789474</v>
      </c>
      <c r="Q830" t="str">
        <f t="shared" si="48"/>
        <v>music</v>
      </c>
      <c r="R830" t="str">
        <f t="shared" si="49"/>
        <v>rock</v>
      </c>
      <c r="S830" s="3">
        <f t="shared" si="50"/>
        <v>41085.433333333334</v>
      </c>
      <c r="T830" s="3">
        <f t="shared" si="51"/>
        <v>41072.800717592596</v>
      </c>
    </row>
    <row r="831" spans="1:20">
      <c r="A831">
        <v>829</v>
      </c>
      <c r="B831" t="s">
        <v>1717</v>
      </c>
      <c r="C831" t="s">
        <v>1718</v>
      </c>
      <c r="D831">
        <v>500</v>
      </c>
      <c r="E831">
        <v>520</v>
      </c>
      <c r="F831" t="s">
        <v>22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1620</v>
      </c>
      <c r="O831" s="8">
        <f>Data!$E831/Data!$D831</f>
        <v>1.04</v>
      </c>
      <c r="P831" s="2">
        <f>IFERROR(Data!$E831/Data!$L831,0)</f>
        <v>32.5</v>
      </c>
      <c r="Q831" t="str">
        <f t="shared" si="48"/>
        <v>music</v>
      </c>
      <c r="R831" t="str">
        <f t="shared" si="49"/>
        <v>rock</v>
      </c>
      <c r="S831" s="3">
        <f t="shared" si="50"/>
        <v>42564.551388888889</v>
      </c>
      <c r="T831" s="3">
        <f t="shared" si="51"/>
        <v>42504.551388888889</v>
      </c>
    </row>
    <row r="832" spans="1:20">
      <c r="A832">
        <v>830</v>
      </c>
      <c r="B832" t="s">
        <v>1719</v>
      </c>
      <c r="C832" t="s">
        <v>1720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1620</v>
      </c>
      <c r="O832" s="8">
        <f>Data!$E832/Data!$D832</f>
        <v>1.0783333333333334</v>
      </c>
      <c r="P832" s="2">
        <f>IFERROR(Data!$E832/Data!$L832,0)</f>
        <v>60.65625</v>
      </c>
      <c r="Q832" t="str">
        <f t="shared" si="48"/>
        <v>music</v>
      </c>
      <c r="R832" t="str">
        <f t="shared" si="49"/>
        <v>rock</v>
      </c>
      <c r="S832" s="3">
        <f t="shared" si="50"/>
        <v>41355.234085648146</v>
      </c>
      <c r="T832" s="3">
        <f t="shared" si="51"/>
        <v>41325.275752314818</v>
      </c>
    </row>
    <row r="833" spans="1:20">
      <c r="A833">
        <v>831</v>
      </c>
      <c r="B833" t="s">
        <v>1721</v>
      </c>
      <c r="C833" t="s">
        <v>1722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1620</v>
      </c>
      <c r="O833" s="8">
        <f>Data!$E833/Data!$D833</f>
        <v>2.3333333333333335</v>
      </c>
      <c r="P833" s="2">
        <f>IFERROR(Data!$E833/Data!$L833,0)</f>
        <v>175</v>
      </c>
      <c r="Q833" t="str">
        <f t="shared" si="48"/>
        <v>music</v>
      </c>
      <c r="R833" t="str">
        <f t="shared" si="49"/>
        <v>rock</v>
      </c>
      <c r="S833" s="3">
        <f t="shared" si="50"/>
        <v>41026.396921296298</v>
      </c>
      <c r="T833" s="3">
        <f t="shared" si="51"/>
        <v>40996.396921296298</v>
      </c>
    </row>
    <row r="834" spans="1:20">
      <c r="A834">
        <v>832</v>
      </c>
      <c r="B834" t="s">
        <v>1723</v>
      </c>
      <c r="C834" t="s">
        <v>1724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1620</v>
      </c>
      <c r="O834" s="8">
        <f>Data!$E834/Data!$D834</f>
        <v>1.0060706666666666</v>
      </c>
      <c r="P834" s="2">
        <f>IFERROR(Data!$E834/Data!$L834,0)</f>
        <v>97.993896103896105</v>
      </c>
      <c r="Q834" t="str">
        <f t="shared" si="48"/>
        <v>music</v>
      </c>
      <c r="R834" t="str">
        <f t="shared" si="49"/>
        <v>rock</v>
      </c>
      <c r="S834" s="3">
        <f t="shared" si="50"/>
        <v>40929.092361111114</v>
      </c>
      <c r="T834" s="3">
        <f t="shared" si="51"/>
        <v>40869.425173611111</v>
      </c>
    </row>
    <row r="835" spans="1:20">
      <c r="A835">
        <v>833</v>
      </c>
      <c r="B835" t="s">
        <v>1725</v>
      </c>
      <c r="C835" t="s">
        <v>1726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1620</v>
      </c>
      <c r="O835" s="8">
        <f>Data!$E835/Data!$D835</f>
        <v>1.0166666666666666</v>
      </c>
      <c r="P835" s="2">
        <f>IFERROR(Data!$E835/Data!$L835,0)</f>
        <v>148.78048780487805</v>
      </c>
      <c r="Q835" t="str">
        <f t="shared" ref="Q835:Q898" si="52">LEFT(N835,SEARCH("/",N835,1)-1)</f>
        <v>music</v>
      </c>
      <c r="R835" t="str">
        <f t="shared" ref="R835:R898" si="53">RIGHT(N835,LEN(N835)-SEARCH("/",N835,1))</f>
        <v>rock</v>
      </c>
      <c r="S835" s="3">
        <f t="shared" ref="S835:S898" si="54">(((I835/60)/60)/24)+DATE(1970,1,1)+(-6/24)</f>
        <v>41748.628182870372</v>
      </c>
      <c r="T835" s="3">
        <f t="shared" ref="T835:T898" si="55">(((J835/60)/60)/24)+DATE(1970,1,1)+(-6/24)</f>
        <v>41718.628182870372</v>
      </c>
    </row>
    <row r="836" spans="1:20">
      <c r="A836">
        <v>834</v>
      </c>
      <c r="B836" t="s">
        <v>1727</v>
      </c>
      <c r="C836" t="s">
        <v>1728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1620</v>
      </c>
      <c r="O836" s="8">
        <f>Data!$E836/Data!$D836</f>
        <v>1.3101818181818181</v>
      </c>
      <c r="P836" s="2">
        <f>IFERROR(Data!$E836/Data!$L836,0)</f>
        <v>96.08</v>
      </c>
      <c r="Q836" t="str">
        <f t="shared" si="52"/>
        <v>music</v>
      </c>
      <c r="R836" t="str">
        <f t="shared" si="53"/>
        <v>rock</v>
      </c>
      <c r="S836" s="3">
        <f t="shared" si="54"/>
        <v>41455.915972222225</v>
      </c>
      <c r="T836" s="3">
        <f t="shared" si="55"/>
        <v>41422.572824074072</v>
      </c>
    </row>
    <row r="837" spans="1:20">
      <c r="A837">
        <v>835</v>
      </c>
      <c r="B837" t="s">
        <v>1729</v>
      </c>
      <c r="C837" t="s">
        <v>1730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1620</v>
      </c>
      <c r="O837" s="8">
        <f>Data!$E837/Data!$D837</f>
        <v>1.1725000000000001</v>
      </c>
      <c r="P837" s="2">
        <f>IFERROR(Data!$E837/Data!$L837,0)</f>
        <v>58.625</v>
      </c>
      <c r="Q837" t="str">
        <f t="shared" si="52"/>
        <v>music</v>
      </c>
      <c r="R837" t="str">
        <f t="shared" si="53"/>
        <v>rock</v>
      </c>
      <c r="S837" s="3">
        <f t="shared" si="54"/>
        <v>41047.875</v>
      </c>
      <c r="T837" s="3">
        <f t="shared" si="55"/>
        <v>41005.20784722222</v>
      </c>
    </row>
    <row r="838" spans="1:20">
      <c r="A838">
        <v>836</v>
      </c>
      <c r="B838" t="s">
        <v>1731</v>
      </c>
      <c r="C838" t="s">
        <v>1732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1620</v>
      </c>
      <c r="O838" s="8">
        <f>Data!$E838/Data!$D838</f>
        <v>1.009304</v>
      </c>
      <c r="P838" s="2">
        <f>IFERROR(Data!$E838/Data!$L838,0)</f>
        <v>109.70695652173914</v>
      </c>
      <c r="Q838" t="str">
        <f t="shared" si="52"/>
        <v>music</v>
      </c>
      <c r="R838" t="str">
        <f t="shared" si="53"/>
        <v>rock</v>
      </c>
      <c r="S838" s="3">
        <f t="shared" si="54"/>
        <v>41553.806921296295</v>
      </c>
      <c r="T838" s="3">
        <f t="shared" si="55"/>
        <v>41523.806921296295</v>
      </c>
    </row>
    <row r="839" spans="1:20">
      <c r="A839">
        <v>837</v>
      </c>
      <c r="B839" t="s">
        <v>1733</v>
      </c>
      <c r="C839" t="s">
        <v>1734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1620</v>
      </c>
      <c r="O839" s="8">
        <f>Data!$E839/Data!$D839</f>
        <v>1.218</v>
      </c>
      <c r="P839" s="2">
        <f>IFERROR(Data!$E839/Data!$L839,0)</f>
        <v>49.112903225806448</v>
      </c>
      <c r="Q839" t="str">
        <f t="shared" si="52"/>
        <v>music</v>
      </c>
      <c r="R839" t="str">
        <f t="shared" si="53"/>
        <v>rock</v>
      </c>
      <c r="S839" s="3">
        <f t="shared" si="54"/>
        <v>41760.748402777775</v>
      </c>
      <c r="T839" s="3">
        <f t="shared" si="55"/>
        <v>41730.748402777775</v>
      </c>
    </row>
    <row r="840" spans="1:20">
      <c r="A840">
        <v>838</v>
      </c>
      <c r="B840" t="s">
        <v>1735</v>
      </c>
      <c r="C840" t="s">
        <v>1736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1620</v>
      </c>
      <c r="O840" s="8">
        <f>Data!$E840/Data!$D840</f>
        <v>1.454</v>
      </c>
      <c r="P840" s="2">
        <f>IFERROR(Data!$E840/Data!$L840,0)</f>
        <v>47.672131147540981</v>
      </c>
      <c r="Q840" t="str">
        <f t="shared" si="52"/>
        <v>music</v>
      </c>
      <c r="R840" t="str">
        <f t="shared" si="53"/>
        <v>rock</v>
      </c>
      <c r="S840" s="3">
        <f t="shared" si="54"/>
        <v>40925.647974537038</v>
      </c>
      <c r="T840" s="3">
        <f t="shared" si="55"/>
        <v>40895.647974537038</v>
      </c>
    </row>
    <row r="841" spans="1:20">
      <c r="A841">
        <v>839</v>
      </c>
      <c r="B841" t="s">
        <v>1737</v>
      </c>
      <c r="C841" t="s">
        <v>1738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1620</v>
      </c>
      <c r="O841" s="8">
        <f>Data!$E841/Data!$D841</f>
        <v>1.166166</v>
      </c>
      <c r="P841" s="2">
        <f>IFERROR(Data!$E841/Data!$L841,0)</f>
        <v>60.737812499999997</v>
      </c>
      <c r="Q841" t="str">
        <f t="shared" si="52"/>
        <v>music</v>
      </c>
      <c r="R841" t="str">
        <f t="shared" si="53"/>
        <v>rock</v>
      </c>
      <c r="S841" s="3">
        <f t="shared" si="54"/>
        <v>41174.513379629629</v>
      </c>
      <c r="T841" s="3">
        <f t="shared" si="55"/>
        <v>41144.513379629629</v>
      </c>
    </row>
    <row r="842" spans="1:20">
      <c r="A842">
        <v>840</v>
      </c>
      <c r="B842" t="s">
        <v>1739</v>
      </c>
      <c r="C842" t="s">
        <v>1740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1741</v>
      </c>
      <c r="O842" s="8">
        <f>Data!$E842/Data!$D842</f>
        <v>1.2041660000000001</v>
      </c>
      <c r="P842" s="2">
        <f>IFERROR(Data!$E842/Data!$L842,0)</f>
        <v>63.37715789473684</v>
      </c>
      <c r="Q842" t="str">
        <f t="shared" si="52"/>
        <v>music</v>
      </c>
      <c r="R842" t="str">
        <f t="shared" si="53"/>
        <v>metal</v>
      </c>
      <c r="S842" s="3">
        <f t="shared" si="54"/>
        <v>42636.976701388892</v>
      </c>
      <c r="T842" s="3">
        <f t="shared" si="55"/>
        <v>42606.976701388892</v>
      </c>
    </row>
    <row r="843" spans="1:20">
      <c r="A843">
        <v>841</v>
      </c>
      <c r="B843" t="s">
        <v>1742</v>
      </c>
      <c r="C843" t="s">
        <v>1743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1741</v>
      </c>
      <c r="O843" s="8">
        <f>Data!$E843/Data!$D843</f>
        <v>1.0132000000000001</v>
      </c>
      <c r="P843" s="2">
        <f>IFERROR(Data!$E843/Data!$L843,0)</f>
        <v>53.893617021276597</v>
      </c>
      <c r="Q843" t="str">
        <f t="shared" si="52"/>
        <v>music</v>
      </c>
      <c r="R843" t="str">
        <f t="shared" si="53"/>
        <v>metal</v>
      </c>
      <c r="S843" s="3">
        <f t="shared" si="54"/>
        <v>41953.63035879629</v>
      </c>
      <c r="T843" s="3">
        <f t="shared" si="55"/>
        <v>41923.588692129626</v>
      </c>
    </row>
    <row r="844" spans="1:20">
      <c r="A844">
        <v>842</v>
      </c>
      <c r="B844" t="s">
        <v>1744</v>
      </c>
      <c r="C844" t="s">
        <v>1745</v>
      </c>
      <c r="D844">
        <v>2500</v>
      </c>
      <c r="E844">
        <v>2608</v>
      </c>
      <c r="F844" t="s">
        <v>22</v>
      </c>
      <c r="G844" t="s">
        <v>165</v>
      </c>
      <c r="H844" t="s">
        <v>166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1741</v>
      </c>
      <c r="O844" s="8">
        <f>Data!$E844/Data!$D844</f>
        <v>1.0431999999999999</v>
      </c>
      <c r="P844" s="2">
        <f>IFERROR(Data!$E844/Data!$L844,0)</f>
        <v>66.871794871794876</v>
      </c>
      <c r="Q844" t="str">
        <f t="shared" si="52"/>
        <v>music</v>
      </c>
      <c r="R844" t="str">
        <f t="shared" si="53"/>
        <v>metal</v>
      </c>
      <c r="S844" s="3">
        <f t="shared" si="54"/>
        <v>41560.915972222225</v>
      </c>
      <c r="T844" s="3">
        <f t="shared" si="55"/>
        <v>41526.342395833337</v>
      </c>
    </row>
    <row r="845" spans="1:20">
      <c r="A845">
        <v>843</v>
      </c>
      <c r="B845" t="s">
        <v>1746</v>
      </c>
      <c r="C845" t="s">
        <v>1747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1741</v>
      </c>
      <c r="O845" s="8">
        <f>Data!$E845/Data!$D845</f>
        <v>2.6713333333333331</v>
      </c>
      <c r="P845" s="2">
        <f>IFERROR(Data!$E845/Data!$L845,0)</f>
        <v>63.102362204724407</v>
      </c>
      <c r="Q845" t="str">
        <f t="shared" si="52"/>
        <v>music</v>
      </c>
      <c r="R845" t="str">
        <f t="shared" si="53"/>
        <v>metal</v>
      </c>
      <c r="S845" s="3">
        <f t="shared" si="54"/>
        <v>42712.083333333328</v>
      </c>
      <c r="T845" s="3">
        <f t="shared" si="55"/>
        <v>42695.007870370369</v>
      </c>
    </row>
    <row r="846" spans="1:20">
      <c r="A846">
        <v>844</v>
      </c>
      <c r="B846" t="s">
        <v>1748</v>
      </c>
      <c r="C846" t="s">
        <v>1749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1741</v>
      </c>
      <c r="O846" s="8">
        <f>Data!$E846/Data!$D846</f>
        <v>1.9413333333333334</v>
      </c>
      <c r="P846" s="2">
        <f>IFERROR(Data!$E846/Data!$L846,0)</f>
        <v>36.628930817610062</v>
      </c>
      <c r="Q846" t="str">
        <f t="shared" si="52"/>
        <v>music</v>
      </c>
      <c r="R846" t="str">
        <f t="shared" si="53"/>
        <v>metal</v>
      </c>
      <c r="S846" s="3">
        <f t="shared" si="54"/>
        <v>41943.957638888889</v>
      </c>
      <c r="T846" s="3">
        <f t="shared" si="55"/>
        <v>41905.434629629628</v>
      </c>
    </row>
    <row r="847" spans="1:20">
      <c r="A847">
        <v>845</v>
      </c>
      <c r="B847" t="s">
        <v>1750</v>
      </c>
      <c r="C847" t="s">
        <v>1751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1741</v>
      </c>
      <c r="O847" s="8">
        <f>Data!$E847/Data!$D847</f>
        <v>1.203802</v>
      </c>
      <c r="P847" s="2">
        <f>IFERROR(Data!$E847/Data!$L847,0)</f>
        <v>34.005706214689269</v>
      </c>
      <c r="Q847" t="str">
        <f t="shared" si="52"/>
        <v>music</v>
      </c>
      <c r="R847" t="str">
        <f t="shared" si="53"/>
        <v>metal</v>
      </c>
      <c r="S847" s="3">
        <f t="shared" si="54"/>
        <v>42617.915972222225</v>
      </c>
      <c r="T847" s="3">
        <f t="shared" si="55"/>
        <v>42577.955972222218</v>
      </c>
    </row>
    <row r="848" spans="1:20">
      <c r="A848">
        <v>846</v>
      </c>
      <c r="B848" t="s">
        <v>1752</v>
      </c>
      <c r="C848" t="s">
        <v>1753</v>
      </c>
      <c r="D848">
        <v>1100</v>
      </c>
      <c r="E848">
        <v>1342.01</v>
      </c>
      <c r="F848" t="s">
        <v>22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1741</v>
      </c>
      <c r="O848" s="8">
        <f>Data!$E848/Data!$D848</f>
        <v>1.2200090909090908</v>
      </c>
      <c r="P848" s="2">
        <f>IFERROR(Data!$E848/Data!$L848,0)</f>
        <v>28.553404255319148</v>
      </c>
      <c r="Q848" t="str">
        <f t="shared" si="52"/>
        <v>music</v>
      </c>
      <c r="R848" t="str">
        <f t="shared" si="53"/>
        <v>metal</v>
      </c>
      <c r="S848" s="3">
        <f t="shared" si="54"/>
        <v>41708.333333333336</v>
      </c>
      <c r="T848" s="3">
        <f t="shared" si="55"/>
        <v>41694.141840277778</v>
      </c>
    </row>
    <row r="849" spans="1:20">
      <c r="A849">
        <v>847</v>
      </c>
      <c r="B849" t="s">
        <v>1754</v>
      </c>
      <c r="C849" t="s">
        <v>1755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1741</v>
      </c>
      <c r="O849" s="8">
        <f>Data!$E849/Data!$D849</f>
        <v>1</v>
      </c>
      <c r="P849" s="2">
        <f>IFERROR(Data!$E849/Data!$L849,0)</f>
        <v>10</v>
      </c>
      <c r="Q849" t="str">
        <f t="shared" si="52"/>
        <v>music</v>
      </c>
      <c r="R849" t="str">
        <f t="shared" si="53"/>
        <v>metal</v>
      </c>
      <c r="S849" s="3">
        <f t="shared" si="54"/>
        <v>42195.54833333334</v>
      </c>
      <c r="T849" s="3">
        <f t="shared" si="55"/>
        <v>42165.54833333334</v>
      </c>
    </row>
    <row r="850" spans="1:20">
      <c r="A850">
        <v>848</v>
      </c>
      <c r="B850" t="s">
        <v>1756</v>
      </c>
      <c r="C850" t="s">
        <v>1757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1741</v>
      </c>
      <c r="O850" s="8">
        <f>Data!$E850/Data!$D850</f>
        <v>1</v>
      </c>
      <c r="P850" s="2">
        <f>IFERROR(Data!$E850/Data!$L850,0)</f>
        <v>18.75</v>
      </c>
      <c r="Q850" t="str">
        <f t="shared" si="52"/>
        <v>music</v>
      </c>
      <c r="R850" t="str">
        <f t="shared" si="53"/>
        <v>metal</v>
      </c>
      <c r="S850" s="3">
        <f t="shared" si="54"/>
        <v>42108.542048611111</v>
      </c>
      <c r="T850" s="3">
        <f t="shared" si="55"/>
        <v>42078.542048611111</v>
      </c>
    </row>
    <row r="851" spans="1:20">
      <c r="A851">
        <v>849</v>
      </c>
      <c r="B851" t="s">
        <v>1758</v>
      </c>
      <c r="C851" t="s">
        <v>1759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1741</v>
      </c>
      <c r="O851" s="8">
        <f>Data!$E851/Data!$D851</f>
        <v>1.1990000000000001</v>
      </c>
      <c r="P851" s="2">
        <f>IFERROR(Data!$E851/Data!$L851,0)</f>
        <v>41.704347826086959</v>
      </c>
      <c r="Q851" t="str">
        <f t="shared" si="52"/>
        <v>music</v>
      </c>
      <c r="R851" t="str">
        <f t="shared" si="53"/>
        <v>metal</v>
      </c>
      <c r="S851" s="3">
        <f t="shared" si="54"/>
        <v>42078.857222222221</v>
      </c>
      <c r="T851" s="3">
        <f t="shared" si="55"/>
        <v>42050.898888888885</v>
      </c>
    </row>
    <row r="852" spans="1:20">
      <c r="A852">
        <v>850</v>
      </c>
      <c r="B852" t="s">
        <v>1760</v>
      </c>
      <c r="C852" t="s">
        <v>1761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1741</v>
      </c>
      <c r="O852" s="8">
        <f>Data!$E852/Data!$D852</f>
        <v>1.55175</v>
      </c>
      <c r="P852" s="2">
        <f>IFERROR(Data!$E852/Data!$L852,0)</f>
        <v>46.669172932330824</v>
      </c>
      <c r="Q852" t="str">
        <f t="shared" si="52"/>
        <v>music</v>
      </c>
      <c r="R852" t="str">
        <f t="shared" si="53"/>
        <v>metal</v>
      </c>
      <c r="S852" s="3">
        <f t="shared" si="54"/>
        <v>42484.957638888889</v>
      </c>
      <c r="T852" s="3">
        <f t="shared" si="55"/>
        <v>42452.577743055561</v>
      </c>
    </row>
    <row r="853" spans="1:20">
      <c r="A853">
        <v>851</v>
      </c>
      <c r="B853" t="s">
        <v>1762</v>
      </c>
      <c r="C853" t="s">
        <v>1763</v>
      </c>
      <c r="D853">
        <v>2000</v>
      </c>
      <c r="E853">
        <v>2609</v>
      </c>
      <c r="F853" t="s">
        <v>22</v>
      </c>
      <c r="G853" t="s">
        <v>185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1741</v>
      </c>
      <c r="O853" s="8">
        <f>Data!$E853/Data!$D853</f>
        <v>1.3045</v>
      </c>
      <c r="P853" s="2">
        <f>IFERROR(Data!$E853/Data!$L853,0)</f>
        <v>37.271428571428572</v>
      </c>
      <c r="Q853" t="str">
        <f t="shared" si="52"/>
        <v>music</v>
      </c>
      <c r="R853" t="str">
        <f t="shared" si="53"/>
        <v>metal</v>
      </c>
      <c r="S853" s="3">
        <f t="shared" si="54"/>
        <v>42582.572916666672</v>
      </c>
      <c r="T853" s="3">
        <f t="shared" si="55"/>
        <v>42522.630243055552</v>
      </c>
    </row>
    <row r="854" spans="1:20">
      <c r="A854">
        <v>852</v>
      </c>
      <c r="B854" t="s">
        <v>1764</v>
      </c>
      <c r="C854" t="s">
        <v>1765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1741</v>
      </c>
      <c r="O854" s="8">
        <f>Data!$E854/Data!$D854</f>
        <v>1.0497142857142858</v>
      </c>
      <c r="P854" s="2">
        <f>IFERROR(Data!$E854/Data!$L854,0)</f>
        <v>59.258064516129032</v>
      </c>
      <c r="Q854" t="str">
        <f t="shared" si="52"/>
        <v>music</v>
      </c>
      <c r="R854" t="str">
        <f t="shared" si="53"/>
        <v>metal</v>
      </c>
      <c r="S854" s="3">
        <f t="shared" si="54"/>
        <v>42667.625</v>
      </c>
      <c r="T854" s="3">
        <f t="shared" si="55"/>
        <v>42656.555497685185</v>
      </c>
    </row>
    <row r="855" spans="1:20">
      <c r="A855">
        <v>853</v>
      </c>
      <c r="B855" t="s">
        <v>1766</v>
      </c>
      <c r="C855" t="s">
        <v>1767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1741</v>
      </c>
      <c r="O855" s="8">
        <f>Data!$E855/Data!$D855</f>
        <v>1</v>
      </c>
      <c r="P855" s="2">
        <f>IFERROR(Data!$E855/Data!$L855,0)</f>
        <v>30</v>
      </c>
      <c r="Q855" t="str">
        <f t="shared" si="52"/>
        <v>music</v>
      </c>
      <c r="R855" t="str">
        <f t="shared" si="53"/>
        <v>metal</v>
      </c>
      <c r="S855" s="3">
        <f t="shared" si="54"/>
        <v>42051.582280092596</v>
      </c>
      <c r="T855" s="3">
        <f t="shared" si="55"/>
        <v>42021.582280092596</v>
      </c>
    </row>
    <row r="856" spans="1:20">
      <c r="A856">
        <v>854</v>
      </c>
      <c r="B856" t="s">
        <v>1768</v>
      </c>
      <c r="C856" t="s">
        <v>1769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1741</v>
      </c>
      <c r="O856" s="8">
        <f>Data!$E856/Data!$D856</f>
        <v>1.1822050359712231</v>
      </c>
      <c r="P856" s="2">
        <f>IFERROR(Data!$E856/Data!$L856,0)</f>
        <v>65.8623246492986</v>
      </c>
      <c r="Q856" t="str">
        <f t="shared" si="52"/>
        <v>music</v>
      </c>
      <c r="R856" t="str">
        <f t="shared" si="53"/>
        <v>metal</v>
      </c>
      <c r="S856" s="3">
        <f t="shared" si="54"/>
        <v>42731.962337962963</v>
      </c>
      <c r="T856" s="3">
        <f t="shared" si="55"/>
        <v>42701.962337962963</v>
      </c>
    </row>
    <row r="857" spans="1:20">
      <c r="A857">
        <v>855</v>
      </c>
      <c r="B857" t="s">
        <v>1770</v>
      </c>
      <c r="C857" t="s">
        <v>1771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1741</v>
      </c>
      <c r="O857" s="8">
        <f>Data!$E857/Data!$D857</f>
        <v>1.0344827586206897</v>
      </c>
      <c r="P857" s="2">
        <f>IFERROR(Data!$E857/Data!$L857,0)</f>
        <v>31.914893617021278</v>
      </c>
      <c r="Q857" t="str">
        <f t="shared" si="52"/>
        <v>music</v>
      </c>
      <c r="R857" t="str">
        <f t="shared" si="53"/>
        <v>metal</v>
      </c>
      <c r="S857" s="3">
        <f t="shared" si="54"/>
        <v>42574.875196759262</v>
      </c>
      <c r="T857" s="3">
        <f t="shared" si="55"/>
        <v>42544.875196759262</v>
      </c>
    </row>
    <row r="858" spans="1:20">
      <c r="A858">
        <v>856</v>
      </c>
      <c r="B858" t="s">
        <v>1772</v>
      </c>
      <c r="C858" t="s">
        <v>1773</v>
      </c>
      <c r="D858">
        <v>250</v>
      </c>
      <c r="E858">
        <v>545</v>
      </c>
      <c r="F858" t="s">
        <v>22</v>
      </c>
      <c r="G858" t="s">
        <v>508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1741</v>
      </c>
      <c r="O858" s="8">
        <f>Data!$E858/Data!$D858</f>
        <v>2.1800000000000002</v>
      </c>
      <c r="P858" s="2">
        <f>IFERROR(Data!$E858/Data!$L858,0)</f>
        <v>19.464285714285715</v>
      </c>
      <c r="Q858" t="str">
        <f t="shared" si="52"/>
        <v>music</v>
      </c>
      <c r="R858" t="str">
        <f t="shared" si="53"/>
        <v>metal</v>
      </c>
      <c r="S858" s="3">
        <f t="shared" si="54"/>
        <v>42668.541666666672</v>
      </c>
      <c r="T858" s="3">
        <f t="shared" si="55"/>
        <v>42609.061990740738</v>
      </c>
    </row>
    <row r="859" spans="1:20">
      <c r="A859">
        <v>857</v>
      </c>
      <c r="B859" t="s">
        <v>1774</v>
      </c>
      <c r="C859" t="s">
        <v>1775</v>
      </c>
      <c r="D859">
        <v>1200</v>
      </c>
      <c r="E859">
        <v>1200</v>
      </c>
      <c r="F859" t="s">
        <v>22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1741</v>
      </c>
      <c r="O859" s="8">
        <f>Data!$E859/Data!$D859</f>
        <v>1</v>
      </c>
      <c r="P859" s="2">
        <f>IFERROR(Data!$E859/Data!$L859,0)</f>
        <v>50</v>
      </c>
      <c r="Q859" t="str">
        <f t="shared" si="52"/>
        <v>music</v>
      </c>
      <c r="R859" t="str">
        <f t="shared" si="53"/>
        <v>metal</v>
      </c>
      <c r="S859" s="3">
        <f t="shared" si="54"/>
        <v>42333.373043981483</v>
      </c>
      <c r="T859" s="3">
        <f t="shared" si="55"/>
        <v>42291.331377314811</v>
      </c>
    </row>
    <row r="860" spans="1:20">
      <c r="A860">
        <v>858</v>
      </c>
      <c r="B860" t="s">
        <v>1776</v>
      </c>
      <c r="C860" t="s">
        <v>1777</v>
      </c>
      <c r="D860">
        <v>1200</v>
      </c>
      <c r="E860">
        <v>1728.07</v>
      </c>
      <c r="F860" t="s">
        <v>22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1741</v>
      </c>
      <c r="O860" s="8">
        <f>Data!$E860/Data!$D860</f>
        <v>1.4400583333333332</v>
      </c>
      <c r="P860" s="2">
        <f>IFERROR(Data!$E860/Data!$L860,0)</f>
        <v>22.737763157894737</v>
      </c>
      <c r="Q860" t="str">
        <f t="shared" si="52"/>
        <v>music</v>
      </c>
      <c r="R860" t="str">
        <f t="shared" si="53"/>
        <v>metal</v>
      </c>
      <c r="S860" s="3">
        <f t="shared" si="54"/>
        <v>42109.707638888889</v>
      </c>
      <c r="T860" s="3">
        <f t="shared" si="55"/>
        <v>42079.495578703703</v>
      </c>
    </row>
    <row r="861" spans="1:20">
      <c r="A861">
        <v>859</v>
      </c>
      <c r="B861" t="s">
        <v>1778</v>
      </c>
      <c r="C861" t="s">
        <v>1779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1741</v>
      </c>
      <c r="O861" s="8">
        <f>Data!$E861/Data!$D861</f>
        <v>1.0467500000000001</v>
      </c>
      <c r="P861" s="2">
        <f>IFERROR(Data!$E861/Data!$L861,0)</f>
        <v>42.724489795918366</v>
      </c>
      <c r="Q861" t="str">
        <f t="shared" si="52"/>
        <v>music</v>
      </c>
      <c r="R861" t="str">
        <f t="shared" si="53"/>
        <v>metal</v>
      </c>
      <c r="S861" s="3">
        <f t="shared" si="54"/>
        <v>42158.75</v>
      </c>
      <c r="T861" s="3">
        <f t="shared" si="55"/>
        <v>42128.570231481484</v>
      </c>
    </row>
    <row r="862" spans="1:20">
      <c r="A862">
        <v>860</v>
      </c>
      <c r="B862" t="s">
        <v>1780</v>
      </c>
      <c r="C862" t="s">
        <v>1781</v>
      </c>
      <c r="D862">
        <v>14000</v>
      </c>
      <c r="E862">
        <v>2540</v>
      </c>
      <c r="F862" t="s">
        <v>363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1782</v>
      </c>
      <c r="O862" s="8">
        <f>Data!$E862/Data!$D862</f>
        <v>0.18142857142857144</v>
      </c>
      <c r="P862" s="2">
        <f>IFERROR(Data!$E862/Data!$L862,0)</f>
        <v>52.916666666666664</v>
      </c>
      <c r="Q862" t="str">
        <f t="shared" si="52"/>
        <v>music</v>
      </c>
      <c r="R862" t="str">
        <f t="shared" si="53"/>
        <v>jazz</v>
      </c>
      <c r="S862" s="3">
        <f t="shared" si="54"/>
        <v>41600.274456018517</v>
      </c>
      <c r="T862" s="3">
        <f t="shared" si="55"/>
        <v>41570.232789351852</v>
      </c>
    </row>
    <row r="863" spans="1:20">
      <c r="A863">
        <v>861</v>
      </c>
      <c r="B863" t="s">
        <v>1783</v>
      </c>
      <c r="C863" t="s">
        <v>1784</v>
      </c>
      <c r="D863">
        <v>4500</v>
      </c>
      <c r="E863">
        <v>101</v>
      </c>
      <c r="F863" t="s">
        <v>363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1782</v>
      </c>
      <c r="O863" s="8">
        <f>Data!$E863/Data!$D863</f>
        <v>2.2444444444444444E-2</v>
      </c>
      <c r="P863" s="2">
        <f>IFERROR(Data!$E863/Data!$L863,0)</f>
        <v>50.5</v>
      </c>
      <c r="Q863" t="str">
        <f t="shared" si="52"/>
        <v>music</v>
      </c>
      <c r="R863" t="str">
        <f t="shared" si="53"/>
        <v>jazz</v>
      </c>
      <c r="S863" s="3">
        <f t="shared" si="54"/>
        <v>42629.715324074074</v>
      </c>
      <c r="T863" s="3">
        <f t="shared" si="55"/>
        <v>42599.715324074074</v>
      </c>
    </row>
    <row r="864" spans="1:20">
      <c r="A864">
        <v>862</v>
      </c>
      <c r="B864" t="s">
        <v>1785</v>
      </c>
      <c r="C864" t="s">
        <v>1786</v>
      </c>
      <c r="D864">
        <v>50000</v>
      </c>
      <c r="E864">
        <v>170</v>
      </c>
      <c r="F864" t="s">
        <v>363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1782</v>
      </c>
      <c r="O864" s="8">
        <f>Data!$E864/Data!$D864</f>
        <v>3.3999999999999998E-3</v>
      </c>
      <c r="P864" s="2">
        <f>IFERROR(Data!$E864/Data!$L864,0)</f>
        <v>42.5</v>
      </c>
      <c r="Q864" t="str">
        <f t="shared" si="52"/>
        <v>music</v>
      </c>
      <c r="R864" t="str">
        <f t="shared" si="53"/>
        <v>jazz</v>
      </c>
      <c r="S864" s="3">
        <f t="shared" si="54"/>
        <v>41589.346620370372</v>
      </c>
      <c r="T864" s="3">
        <f t="shared" si="55"/>
        <v>41559.3049537037</v>
      </c>
    </row>
    <row r="865" spans="1:20">
      <c r="A865">
        <v>863</v>
      </c>
      <c r="B865" t="s">
        <v>1787</v>
      </c>
      <c r="C865" t="s">
        <v>1788</v>
      </c>
      <c r="D865">
        <v>2000</v>
      </c>
      <c r="E865">
        <v>90</v>
      </c>
      <c r="F865" t="s">
        <v>363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1782</v>
      </c>
      <c r="O865" s="8">
        <f>Data!$E865/Data!$D865</f>
        <v>4.4999999999999998E-2</v>
      </c>
      <c r="P865" s="2">
        <f>IFERROR(Data!$E865/Data!$L865,0)</f>
        <v>18</v>
      </c>
      <c r="Q865" t="str">
        <f t="shared" si="52"/>
        <v>music</v>
      </c>
      <c r="R865" t="str">
        <f t="shared" si="53"/>
        <v>jazz</v>
      </c>
      <c r="S865" s="3">
        <f t="shared" si="54"/>
        <v>40950.867662037039</v>
      </c>
      <c r="T865" s="3">
        <f t="shared" si="55"/>
        <v>40920.867662037039</v>
      </c>
    </row>
    <row r="866" spans="1:20">
      <c r="A866">
        <v>864</v>
      </c>
      <c r="B866" t="s">
        <v>1789</v>
      </c>
      <c r="C866" t="s">
        <v>1790</v>
      </c>
      <c r="D866">
        <v>6500</v>
      </c>
      <c r="E866">
        <v>2700</v>
      </c>
      <c r="F866" t="s">
        <v>363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1782</v>
      </c>
      <c r="O866" s="8">
        <f>Data!$E866/Data!$D866</f>
        <v>0.41538461538461541</v>
      </c>
      <c r="P866" s="2">
        <f>IFERROR(Data!$E866/Data!$L866,0)</f>
        <v>34.177215189873415</v>
      </c>
      <c r="Q866" t="str">
        <f t="shared" si="52"/>
        <v>music</v>
      </c>
      <c r="R866" t="str">
        <f t="shared" si="53"/>
        <v>jazz</v>
      </c>
      <c r="S866" s="3">
        <f t="shared" si="54"/>
        <v>41563.165972222225</v>
      </c>
      <c r="T866" s="3">
        <f t="shared" si="55"/>
        <v>41540.856921296298</v>
      </c>
    </row>
    <row r="867" spans="1:20">
      <c r="A867">
        <v>865</v>
      </c>
      <c r="B867" t="s">
        <v>1791</v>
      </c>
      <c r="C867" t="s">
        <v>1792</v>
      </c>
      <c r="D867">
        <v>2200</v>
      </c>
      <c r="E867">
        <v>45</v>
      </c>
      <c r="F867" t="s">
        <v>363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1782</v>
      </c>
      <c r="O867" s="8">
        <f>Data!$E867/Data!$D867</f>
        <v>2.0454545454545454E-2</v>
      </c>
      <c r="P867" s="2">
        <f>IFERROR(Data!$E867/Data!$L867,0)</f>
        <v>22.5</v>
      </c>
      <c r="Q867" t="str">
        <f t="shared" si="52"/>
        <v>music</v>
      </c>
      <c r="R867" t="str">
        <f t="shared" si="53"/>
        <v>jazz</v>
      </c>
      <c r="S867" s="3">
        <f t="shared" si="54"/>
        <v>41290.52311342593</v>
      </c>
      <c r="T867" s="3">
        <f t="shared" si="55"/>
        <v>41230.52311342593</v>
      </c>
    </row>
    <row r="868" spans="1:20">
      <c r="A868">
        <v>866</v>
      </c>
      <c r="B868" t="s">
        <v>1793</v>
      </c>
      <c r="C868" t="s">
        <v>1794</v>
      </c>
      <c r="D868">
        <v>3500</v>
      </c>
      <c r="E868">
        <v>640</v>
      </c>
      <c r="F868" t="s">
        <v>363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1782</v>
      </c>
      <c r="O868" s="8">
        <f>Data!$E868/Data!$D868</f>
        <v>0.18285714285714286</v>
      </c>
      <c r="P868" s="2">
        <f>IFERROR(Data!$E868/Data!$L868,0)</f>
        <v>58.18181818181818</v>
      </c>
      <c r="Q868" t="str">
        <f t="shared" si="52"/>
        <v>music</v>
      </c>
      <c r="R868" t="str">
        <f t="shared" si="53"/>
        <v>jazz</v>
      </c>
      <c r="S868" s="3">
        <f t="shared" si="54"/>
        <v>42063.381944444445</v>
      </c>
      <c r="T868" s="3">
        <f t="shared" si="55"/>
        <v>42025.387939814813</v>
      </c>
    </row>
    <row r="869" spans="1:20">
      <c r="A869">
        <v>867</v>
      </c>
      <c r="B869" t="s">
        <v>1795</v>
      </c>
      <c r="C869" t="s">
        <v>1796</v>
      </c>
      <c r="D869">
        <v>5000</v>
      </c>
      <c r="E869">
        <v>1201</v>
      </c>
      <c r="F869" t="s">
        <v>363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1782</v>
      </c>
      <c r="O869" s="8">
        <f>Data!$E869/Data!$D869</f>
        <v>0.2402</v>
      </c>
      <c r="P869" s="2">
        <f>IFERROR(Data!$E869/Data!$L869,0)</f>
        <v>109.18181818181819</v>
      </c>
      <c r="Q869" t="str">
        <f t="shared" si="52"/>
        <v>music</v>
      </c>
      <c r="R869" t="str">
        <f t="shared" si="53"/>
        <v>jazz</v>
      </c>
      <c r="S869" s="3">
        <f t="shared" si="54"/>
        <v>40147.957638888889</v>
      </c>
      <c r="T869" s="3">
        <f t="shared" si="55"/>
        <v>40087.855393518519</v>
      </c>
    </row>
    <row r="870" spans="1:20">
      <c r="A870">
        <v>868</v>
      </c>
      <c r="B870" t="s">
        <v>1797</v>
      </c>
      <c r="C870" t="s">
        <v>1798</v>
      </c>
      <c r="D870">
        <v>45000</v>
      </c>
      <c r="E870">
        <v>50</v>
      </c>
      <c r="F870" t="s">
        <v>363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1782</v>
      </c>
      <c r="O870" s="8">
        <f>Data!$E870/Data!$D870</f>
        <v>1.1111111111111111E-3</v>
      </c>
      <c r="P870" s="2">
        <f>IFERROR(Data!$E870/Data!$L870,0)</f>
        <v>50</v>
      </c>
      <c r="Q870" t="str">
        <f t="shared" si="52"/>
        <v>music</v>
      </c>
      <c r="R870" t="str">
        <f t="shared" si="53"/>
        <v>jazz</v>
      </c>
      <c r="S870" s="3">
        <f t="shared" si="54"/>
        <v>41645.777754629627</v>
      </c>
      <c r="T870" s="3">
        <f t="shared" si="55"/>
        <v>41615.777754629627</v>
      </c>
    </row>
    <row r="871" spans="1:20">
      <c r="A871">
        <v>869</v>
      </c>
      <c r="B871" t="s">
        <v>1799</v>
      </c>
      <c r="C871" t="s">
        <v>1800</v>
      </c>
      <c r="D871">
        <v>8800</v>
      </c>
      <c r="E871">
        <v>1040</v>
      </c>
      <c r="F871" t="s">
        <v>363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1782</v>
      </c>
      <c r="O871" s="8">
        <f>Data!$E871/Data!$D871</f>
        <v>0.11818181818181818</v>
      </c>
      <c r="P871" s="2">
        <f>IFERROR(Data!$E871/Data!$L871,0)</f>
        <v>346.66666666666669</v>
      </c>
      <c r="Q871" t="str">
        <f t="shared" si="52"/>
        <v>music</v>
      </c>
      <c r="R871" t="str">
        <f t="shared" si="53"/>
        <v>jazz</v>
      </c>
      <c r="S871" s="3">
        <f t="shared" si="54"/>
        <v>41372.553900462961</v>
      </c>
      <c r="T871" s="3">
        <f t="shared" si="55"/>
        <v>41342.595567129632</v>
      </c>
    </row>
    <row r="872" spans="1:20">
      <c r="A872">
        <v>870</v>
      </c>
      <c r="B872" t="s">
        <v>1801</v>
      </c>
      <c r="C872" t="s">
        <v>1802</v>
      </c>
      <c r="D872">
        <v>20000</v>
      </c>
      <c r="E872">
        <v>62</v>
      </c>
      <c r="F872" t="s">
        <v>363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1782</v>
      </c>
      <c r="O872" s="8">
        <f>Data!$E872/Data!$D872</f>
        <v>3.0999999999999999E-3</v>
      </c>
      <c r="P872" s="2">
        <f>IFERROR(Data!$E872/Data!$L872,0)</f>
        <v>12.4</v>
      </c>
      <c r="Q872" t="str">
        <f t="shared" si="52"/>
        <v>music</v>
      </c>
      <c r="R872" t="str">
        <f t="shared" si="53"/>
        <v>jazz</v>
      </c>
      <c r="S872" s="3">
        <f t="shared" si="54"/>
        <v>41517.772256944445</v>
      </c>
      <c r="T872" s="3">
        <f t="shared" si="55"/>
        <v>41487.772256944445</v>
      </c>
    </row>
    <row r="873" spans="1:20">
      <c r="A873">
        <v>871</v>
      </c>
      <c r="B873" t="s">
        <v>1803</v>
      </c>
      <c r="C873" t="s">
        <v>1804</v>
      </c>
      <c r="D873">
        <v>6000</v>
      </c>
      <c r="E873">
        <v>325</v>
      </c>
      <c r="F873" t="s">
        <v>363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1782</v>
      </c>
      <c r="O873" s="8">
        <f>Data!$E873/Data!$D873</f>
        <v>5.4166666666666669E-2</v>
      </c>
      <c r="P873" s="2">
        <f>IFERROR(Data!$E873/Data!$L873,0)</f>
        <v>27.083333333333332</v>
      </c>
      <c r="Q873" t="str">
        <f t="shared" si="52"/>
        <v>music</v>
      </c>
      <c r="R873" t="str">
        <f t="shared" si="53"/>
        <v>jazz</v>
      </c>
      <c r="S873" s="3">
        <f t="shared" si="54"/>
        <v>41607.352951388886</v>
      </c>
      <c r="T873" s="3">
        <f t="shared" si="55"/>
        <v>41577.311284722222</v>
      </c>
    </row>
    <row r="874" spans="1:20">
      <c r="A874">
        <v>872</v>
      </c>
      <c r="B874" t="s">
        <v>1805</v>
      </c>
      <c r="C874" t="s">
        <v>1806</v>
      </c>
      <c r="D874">
        <v>8000</v>
      </c>
      <c r="E874">
        <v>65</v>
      </c>
      <c r="F874" t="s">
        <v>363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1782</v>
      </c>
      <c r="O874" s="8">
        <f>Data!$E874/Data!$D874</f>
        <v>8.1250000000000003E-3</v>
      </c>
      <c r="P874" s="2">
        <f>IFERROR(Data!$E874/Data!$L874,0)</f>
        <v>32.5</v>
      </c>
      <c r="Q874" t="str">
        <f t="shared" si="52"/>
        <v>music</v>
      </c>
      <c r="R874" t="str">
        <f t="shared" si="53"/>
        <v>jazz</v>
      </c>
      <c r="S874" s="3">
        <f t="shared" si="54"/>
        <v>40612.575543981482</v>
      </c>
      <c r="T874" s="3">
        <f t="shared" si="55"/>
        <v>40567.575543981482</v>
      </c>
    </row>
    <row r="875" spans="1:20">
      <c r="A875">
        <v>873</v>
      </c>
      <c r="B875" t="s">
        <v>1807</v>
      </c>
      <c r="C875" t="s">
        <v>1808</v>
      </c>
      <c r="D875">
        <v>3500</v>
      </c>
      <c r="E875">
        <v>45</v>
      </c>
      <c r="F875" t="s">
        <v>363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1782</v>
      </c>
      <c r="O875" s="8">
        <f>Data!$E875/Data!$D875</f>
        <v>1.2857142857142857E-2</v>
      </c>
      <c r="P875" s="2">
        <f>IFERROR(Data!$E875/Data!$L875,0)</f>
        <v>9</v>
      </c>
      <c r="Q875" t="str">
        <f t="shared" si="52"/>
        <v>music</v>
      </c>
      <c r="R875" t="str">
        <f t="shared" si="53"/>
        <v>jazz</v>
      </c>
      <c r="S875" s="3">
        <f t="shared" si="54"/>
        <v>41223.958796296298</v>
      </c>
      <c r="T875" s="3">
        <f t="shared" si="55"/>
        <v>41183.917129629634</v>
      </c>
    </row>
    <row r="876" spans="1:20">
      <c r="A876">
        <v>874</v>
      </c>
      <c r="B876" t="s">
        <v>1809</v>
      </c>
      <c r="C876" t="s">
        <v>1810</v>
      </c>
      <c r="D876">
        <v>3000</v>
      </c>
      <c r="E876">
        <v>730</v>
      </c>
      <c r="F876" t="s">
        <v>363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1782</v>
      </c>
      <c r="O876" s="8">
        <f>Data!$E876/Data!$D876</f>
        <v>0.24333333333333335</v>
      </c>
      <c r="P876" s="2">
        <f>IFERROR(Data!$E876/Data!$L876,0)</f>
        <v>34.761904761904759</v>
      </c>
      <c r="Q876" t="str">
        <f t="shared" si="52"/>
        <v>music</v>
      </c>
      <c r="R876" t="str">
        <f t="shared" si="53"/>
        <v>jazz</v>
      </c>
      <c r="S876" s="3">
        <f t="shared" si="54"/>
        <v>41398.333726851852</v>
      </c>
      <c r="T876" s="3">
        <f t="shared" si="55"/>
        <v>41368.333726851852</v>
      </c>
    </row>
    <row r="877" spans="1:20">
      <c r="A877">
        <v>875</v>
      </c>
      <c r="B877" t="s">
        <v>1811</v>
      </c>
      <c r="C877" t="s">
        <v>1812</v>
      </c>
      <c r="D877">
        <v>5000</v>
      </c>
      <c r="E877">
        <v>0</v>
      </c>
      <c r="F877" t="s">
        <v>363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1782</v>
      </c>
      <c r="O877" s="8">
        <f>Data!$E877/Data!$D877</f>
        <v>0</v>
      </c>
      <c r="P877" s="2">
        <f>IFERROR(Data!$E877/Data!$L877,0)</f>
        <v>0</v>
      </c>
      <c r="Q877" t="str">
        <f t="shared" si="52"/>
        <v>music</v>
      </c>
      <c r="R877" t="str">
        <f t="shared" si="53"/>
        <v>jazz</v>
      </c>
      <c r="S877" s="3">
        <f t="shared" si="54"/>
        <v>42268.473738425921</v>
      </c>
      <c r="T877" s="3">
        <f t="shared" si="55"/>
        <v>42248.473738425921</v>
      </c>
    </row>
    <row r="878" spans="1:20">
      <c r="A878">
        <v>876</v>
      </c>
      <c r="B878" t="s">
        <v>1813</v>
      </c>
      <c r="C878" t="s">
        <v>1814</v>
      </c>
      <c r="D878">
        <v>3152</v>
      </c>
      <c r="E878">
        <v>1286</v>
      </c>
      <c r="F878" t="s">
        <v>363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1782</v>
      </c>
      <c r="O878" s="8">
        <f>Data!$E878/Data!$D878</f>
        <v>0.40799492385786801</v>
      </c>
      <c r="P878" s="2">
        <f>IFERROR(Data!$E878/Data!$L878,0)</f>
        <v>28.577777777777779</v>
      </c>
      <c r="Q878" t="str">
        <f t="shared" si="52"/>
        <v>music</v>
      </c>
      <c r="R878" t="str">
        <f t="shared" si="53"/>
        <v>jazz</v>
      </c>
      <c r="S878" s="3">
        <f t="shared" si="54"/>
        <v>41309.246840277774</v>
      </c>
      <c r="T878" s="3">
        <f t="shared" si="55"/>
        <v>41276.246840277774</v>
      </c>
    </row>
    <row r="879" spans="1:20">
      <c r="A879">
        <v>877</v>
      </c>
      <c r="B879" t="s">
        <v>1815</v>
      </c>
      <c r="C879" t="s">
        <v>1816</v>
      </c>
      <c r="D879">
        <v>2000</v>
      </c>
      <c r="E879">
        <v>1351</v>
      </c>
      <c r="F879" t="s">
        <v>363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1782</v>
      </c>
      <c r="O879" s="8">
        <f>Data!$E879/Data!$D879</f>
        <v>0.67549999999999999</v>
      </c>
      <c r="P879" s="2">
        <f>IFERROR(Data!$E879/Data!$L879,0)</f>
        <v>46.586206896551722</v>
      </c>
      <c r="Q879" t="str">
        <f t="shared" si="52"/>
        <v>music</v>
      </c>
      <c r="R879" t="str">
        <f t="shared" si="53"/>
        <v>jazz</v>
      </c>
      <c r="S879" s="3">
        <f t="shared" si="54"/>
        <v>41627.538888888892</v>
      </c>
      <c r="T879" s="3">
        <f t="shared" si="55"/>
        <v>41597.538888888892</v>
      </c>
    </row>
    <row r="880" spans="1:20">
      <c r="A880">
        <v>878</v>
      </c>
      <c r="B880" t="s">
        <v>1817</v>
      </c>
      <c r="C880" t="s">
        <v>1818</v>
      </c>
      <c r="D880">
        <v>5000</v>
      </c>
      <c r="E880">
        <v>65</v>
      </c>
      <c r="F880" t="s">
        <v>363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1782</v>
      </c>
      <c r="O880" s="8">
        <f>Data!$E880/Data!$D880</f>
        <v>1.2999999999999999E-2</v>
      </c>
      <c r="P880" s="2">
        <f>IFERROR(Data!$E880/Data!$L880,0)</f>
        <v>32.5</v>
      </c>
      <c r="Q880" t="str">
        <f t="shared" si="52"/>
        <v>music</v>
      </c>
      <c r="R880" t="str">
        <f t="shared" si="53"/>
        <v>jazz</v>
      </c>
      <c r="S880" s="3">
        <f t="shared" si="54"/>
        <v>40534.982916666668</v>
      </c>
      <c r="T880" s="3">
        <f t="shared" si="55"/>
        <v>40504.982916666668</v>
      </c>
    </row>
    <row r="881" spans="1:20">
      <c r="A881">
        <v>879</v>
      </c>
      <c r="B881" t="s">
        <v>1819</v>
      </c>
      <c r="C881" t="s">
        <v>1820</v>
      </c>
      <c r="D881">
        <v>2100</v>
      </c>
      <c r="E881">
        <v>644</v>
      </c>
      <c r="F881" t="s">
        <v>363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1782</v>
      </c>
      <c r="O881" s="8">
        <f>Data!$E881/Data!$D881</f>
        <v>0.30666666666666664</v>
      </c>
      <c r="P881" s="2">
        <f>IFERROR(Data!$E881/Data!$L881,0)</f>
        <v>21.466666666666665</v>
      </c>
      <c r="Q881" t="str">
        <f t="shared" si="52"/>
        <v>music</v>
      </c>
      <c r="R881" t="str">
        <f t="shared" si="53"/>
        <v>jazz</v>
      </c>
      <c r="S881" s="3">
        <f t="shared" si="54"/>
        <v>41058.579918981479</v>
      </c>
      <c r="T881" s="3">
        <f t="shared" si="55"/>
        <v>41037.579918981479</v>
      </c>
    </row>
    <row r="882" spans="1:20">
      <c r="A882">
        <v>880</v>
      </c>
      <c r="B882" t="s">
        <v>1821</v>
      </c>
      <c r="C882" t="s">
        <v>1822</v>
      </c>
      <c r="D882">
        <v>3780</v>
      </c>
      <c r="E882">
        <v>113</v>
      </c>
      <c r="F882" t="s">
        <v>363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1823</v>
      </c>
      <c r="O882" s="8">
        <f>Data!$E882/Data!$D882</f>
        <v>2.9894179894179893E-2</v>
      </c>
      <c r="P882" s="2">
        <f>IFERROR(Data!$E882/Data!$L882,0)</f>
        <v>14.125</v>
      </c>
      <c r="Q882" t="str">
        <f t="shared" si="52"/>
        <v>music</v>
      </c>
      <c r="R882" t="str">
        <f t="shared" si="53"/>
        <v>indie rock</v>
      </c>
      <c r="S882" s="3">
        <f t="shared" si="54"/>
        <v>41212.07104166667</v>
      </c>
      <c r="T882" s="3">
        <f t="shared" si="55"/>
        <v>41179.07104166667</v>
      </c>
    </row>
    <row r="883" spans="1:20">
      <c r="A883">
        <v>881</v>
      </c>
      <c r="B883" t="s">
        <v>1824</v>
      </c>
      <c r="C883" t="s">
        <v>1825</v>
      </c>
      <c r="D883">
        <v>3750</v>
      </c>
      <c r="E883">
        <v>30</v>
      </c>
      <c r="F883" t="s">
        <v>363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1823</v>
      </c>
      <c r="O883" s="8">
        <f>Data!$E883/Data!$D883</f>
        <v>8.0000000000000002E-3</v>
      </c>
      <c r="P883" s="2">
        <f>IFERROR(Data!$E883/Data!$L883,0)</f>
        <v>30</v>
      </c>
      <c r="Q883" t="str">
        <f t="shared" si="52"/>
        <v>music</v>
      </c>
      <c r="R883" t="str">
        <f t="shared" si="53"/>
        <v>indie rock</v>
      </c>
      <c r="S883" s="3">
        <f t="shared" si="54"/>
        <v>40922.00099537037</v>
      </c>
      <c r="T883" s="3">
        <f t="shared" si="55"/>
        <v>40877.00099537037</v>
      </c>
    </row>
    <row r="884" spans="1:20">
      <c r="A884">
        <v>882</v>
      </c>
      <c r="B884" t="s">
        <v>1826</v>
      </c>
      <c r="C884" t="s">
        <v>1827</v>
      </c>
      <c r="D884">
        <v>1500</v>
      </c>
      <c r="E884">
        <v>302</v>
      </c>
      <c r="F884" t="s">
        <v>363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1823</v>
      </c>
      <c r="O884" s="8">
        <f>Data!$E884/Data!$D884</f>
        <v>0.20133333333333334</v>
      </c>
      <c r="P884" s="2">
        <f>IFERROR(Data!$E884/Data!$L884,0)</f>
        <v>21.571428571428573</v>
      </c>
      <c r="Q884" t="str">
        <f t="shared" si="52"/>
        <v>music</v>
      </c>
      <c r="R884" t="str">
        <f t="shared" si="53"/>
        <v>indie rock</v>
      </c>
      <c r="S884" s="3">
        <f t="shared" si="54"/>
        <v>40792.610532407409</v>
      </c>
      <c r="T884" s="3">
        <f t="shared" si="55"/>
        <v>40759.610532407409</v>
      </c>
    </row>
    <row r="885" spans="1:20">
      <c r="A885">
        <v>883</v>
      </c>
      <c r="B885" t="s">
        <v>1828</v>
      </c>
      <c r="C885" t="s">
        <v>1829</v>
      </c>
      <c r="D885">
        <v>5000</v>
      </c>
      <c r="E885">
        <v>2001</v>
      </c>
      <c r="F885" t="s">
        <v>363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1823</v>
      </c>
      <c r="O885" s="8">
        <f>Data!$E885/Data!$D885</f>
        <v>0.4002</v>
      </c>
      <c r="P885" s="2">
        <f>IFERROR(Data!$E885/Data!$L885,0)</f>
        <v>83.375</v>
      </c>
      <c r="Q885" t="str">
        <f t="shared" si="52"/>
        <v>music</v>
      </c>
      <c r="R885" t="str">
        <f t="shared" si="53"/>
        <v>indie rock</v>
      </c>
      <c r="S885" s="3">
        <f t="shared" si="54"/>
        <v>42431.685590277775</v>
      </c>
      <c r="T885" s="3">
        <f t="shared" si="55"/>
        <v>42371.685590277775</v>
      </c>
    </row>
    <row r="886" spans="1:20">
      <c r="A886">
        <v>884</v>
      </c>
      <c r="B886" t="s">
        <v>1830</v>
      </c>
      <c r="C886" t="s">
        <v>1831</v>
      </c>
      <c r="D886">
        <v>2000</v>
      </c>
      <c r="E886">
        <v>20</v>
      </c>
      <c r="F886" t="s">
        <v>363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1823</v>
      </c>
      <c r="O886" s="8">
        <f>Data!$E886/Data!$D886</f>
        <v>0.01</v>
      </c>
      <c r="P886" s="2">
        <f>IFERROR(Data!$E886/Data!$L886,0)</f>
        <v>10</v>
      </c>
      <c r="Q886" t="str">
        <f t="shared" si="52"/>
        <v>music</v>
      </c>
      <c r="R886" t="str">
        <f t="shared" si="53"/>
        <v>indie rock</v>
      </c>
      <c r="S886" s="3">
        <f t="shared" si="54"/>
        <v>41040.854861111111</v>
      </c>
      <c r="T886" s="3">
        <f t="shared" si="55"/>
        <v>40981.552615740737</v>
      </c>
    </row>
    <row r="887" spans="1:20">
      <c r="A887">
        <v>885</v>
      </c>
      <c r="B887" t="s">
        <v>1832</v>
      </c>
      <c r="C887" t="s">
        <v>1833</v>
      </c>
      <c r="D887">
        <v>1000</v>
      </c>
      <c r="E887">
        <v>750</v>
      </c>
      <c r="F887" t="s">
        <v>363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1823</v>
      </c>
      <c r="O887" s="8">
        <f>Data!$E887/Data!$D887</f>
        <v>0.75</v>
      </c>
      <c r="P887" s="2">
        <f>IFERROR(Data!$E887/Data!$L887,0)</f>
        <v>35.714285714285715</v>
      </c>
      <c r="Q887" t="str">
        <f t="shared" si="52"/>
        <v>music</v>
      </c>
      <c r="R887" t="str">
        <f t="shared" si="53"/>
        <v>indie rock</v>
      </c>
      <c r="S887" s="3">
        <f t="shared" si="54"/>
        <v>42734.691099537042</v>
      </c>
      <c r="T887" s="3">
        <f t="shared" si="55"/>
        <v>42713.691099537042</v>
      </c>
    </row>
    <row r="888" spans="1:20">
      <c r="A888">
        <v>886</v>
      </c>
      <c r="B888" t="s">
        <v>1834</v>
      </c>
      <c r="C888" t="s">
        <v>1835</v>
      </c>
      <c r="D888">
        <v>500</v>
      </c>
      <c r="E888">
        <v>205</v>
      </c>
      <c r="F888" t="s">
        <v>363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1823</v>
      </c>
      <c r="O888" s="8">
        <f>Data!$E888/Data!$D888</f>
        <v>0.41</v>
      </c>
      <c r="P888" s="2">
        <f>IFERROR(Data!$E888/Data!$L888,0)</f>
        <v>29.285714285714285</v>
      </c>
      <c r="Q888" t="str">
        <f t="shared" si="52"/>
        <v>music</v>
      </c>
      <c r="R888" t="str">
        <f t="shared" si="53"/>
        <v>indie rock</v>
      </c>
      <c r="S888" s="3">
        <f t="shared" si="54"/>
        <v>42628.620520833334</v>
      </c>
      <c r="T888" s="3">
        <f t="shared" si="55"/>
        <v>42603.620520833334</v>
      </c>
    </row>
    <row r="889" spans="1:20">
      <c r="A889">
        <v>887</v>
      </c>
      <c r="B889" t="s">
        <v>1836</v>
      </c>
      <c r="C889" t="s">
        <v>1837</v>
      </c>
      <c r="D889">
        <v>1000</v>
      </c>
      <c r="E889">
        <v>0</v>
      </c>
      <c r="F889" t="s">
        <v>363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1823</v>
      </c>
      <c r="O889" s="8">
        <f>Data!$E889/Data!$D889</f>
        <v>0</v>
      </c>
      <c r="P889" s="2">
        <f>IFERROR(Data!$E889/Data!$L889,0)</f>
        <v>0</v>
      </c>
      <c r="Q889" t="str">
        <f t="shared" si="52"/>
        <v>music</v>
      </c>
      <c r="R889" t="str">
        <f t="shared" si="53"/>
        <v>indie rock</v>
      </c>
      <c r="S889" s="3">
        <f t="shared" si="54"/>
        <v>41056.708969907406</v>
      </c>
      <c r="T889" s="3">
        <f t="shared" si="55"/>
        <v>41026.708969907406</v>
      </c>
    </row>
    <row r="890" spans="1:20">
      <c r="A890">
        <v>888</v>
      </c>
      <c r="B890" t="s">
        <v>1838</v>
      </c>
      <c r="C890" t="s">
        <v>1839</v>
      </c>
      <c r="D890">
        <v>1000</v>
      </c>
      <c r="E890">
        <v>72</v>
      </c>
      <c r="F890" t="s">
        <v>363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1823</v>
      </c>
      <c r="O890" s="8">
        <f>Data!$E890/Data!$D890</f>
        <v>7.1999999999999995E-2</v>
      </c>
      <c r="P890" s="2">
        <f>IFERROR(Data!$E890/Data!$L890,0)</f>
        <v>18</v>
      </c>
      <c r="Q890" t="str">
        <f t="shared" si="52"/>
        <v>music</v>
      </c>
      <c r="R890" t="str">
        <f t="shared" si="53"/>
        <v>indie rock</v>
      </c>
      <c r="S890" s="3">
        <f t="shared" si="54"/>
        <v>40787</v>
      </c>
      <c r="T890" s="3">
        <f t="shared" si="55"/>
        <v>40751.503298611111</v>
      </c>
    </row>
    <row r="891" spans="1:20">
      <c r="A891">
        <v>889</v>
      </c>
      <c r="B891" t="s">
        <v>1840</v>
      </c>
      <c r="C891" t="s">
        <v>1841</v>
      </c>
      <c r="D891">
        <v>25000</v>
      </c>
      <c r="E891">
        <v>2360.3200000000002</v>
      </c>
      <c r="F891" t="s">
        <v>363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1823</v>
      </c>
      <c r="O891" s="8">
        <f>Data!$E891/Data!$D891</f>
        <v>9.4412800000000005E-2</v>
      </c>
      <c r="P891" s="2">
        <f>IFERROR(Data!$E891/Data!$L891,0)</f>
        <v>73.760000000000005</v>
      </c>
      <c r="Q891" t="str">
        <f t="shared" si="52"/>
        <v>music</v>
      </c>
      <c r="R891" t="str">
        <f t="shared" si="53"/>
        <v>indie rock</v>
      </c>
      <c r="S891" s="3">
        <f t="shared" si="54"/>
        <v>41917.534062500003</v>
      </c>
      <c r="T891" s="3">
        <f t="shared" si="55"/>
        <v>41887.534062500003</v>
      </c>
    </row>
    <row r="892" spans="1:20">
      <c r="A892">
        <v>890</v>
      </c>
      <c r="B892" t="s">
        <v>1842</v>
      </c>
      <c r="C892" t="s">
        <v>1843</v>
      </c>
      <c r="D892">
        <v>3000</v>
      </c>
      <c r="E892">
        <v>125</v>
      </c>
      <c r="F892" t="s">
        <v>363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1823</v>
      </c>
      <c r="O892" s="8">
        <f>Data!$E892/Data!$D892</f>
        <v>4.1666666666666664E-2</v>
      </c>
      <c r="P892" s="2">
        <f>IFERROR(Data!$E892/Data!$L892,0)</f>
        <v>31.25</v>
      </c>
      <c r="Q892" t="str">
        <f t="shared" si="52"/>
        <v>music</v>
      </c>
      <c r="R892" t="str">
        <f t="shared" si="53"/>
        <v>indie rock</v>
      </c>
      <c r="S892" s="3">
        <f t="shared" si="54"/>
        <v>41599.490497685183</v>
      </c>
      <c r="T892" s="3">
        <f t="shared" si="55"/>
        <v>41569.448831018519</v>
      </c>
    </row>
    <row r="893" spans="1:20">
      <c r="A893">
        <v>891</v>
      </c>
      <c r="B893" t="s">
        <v>1844</v>
      </c>
      <c r="C893" t="s">
        <v>1845</v>
      </c>
      <c r="D893">
        <v>8000</v>
      </c>
      <c r="E893">
        <v>260</v>
      </c>
      <c r="F893" t="s">
        <v>363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1823</v>
      </c>
      <c r="O893" s="8">
        <f>Data!$E893/Data!$D893</f>
        <v>3.2500000000000001E-2</v>
      </c>
      <c r="P893" s="2">
        <f>IFERROR(Data!$E893/Data!$L893,0)</f>
        <v>28.888888888888889</v>
      </c>
      <c r="Q893" t="str">
        <f t="shared" si="52"/>
        <v>music</v>
      </c>
      <c r="R893" t="str">
        <f t="shared" si="53"/>
        <v>indie rock</v>
      </c>
      <c r="S893" s="3">
        <f t="shared" si="54"/>
        <v>41871.781597222223</v>
      </c>
      <c r="T893" s="3">
        <f t="shared" si="55"/>
        <v>41841.781597222223</v>
      </c>
    </row>
    <row r="894" spans="1:20">
      <c r="A894">
        <v>892</v>
      </c>
      <c r="B894" t="s">
        <v>1846</v>
      </c>
      <c r="C894" t="s">
        <v>1847</v>
      </c>
      <c r="D894">
        <v>6000</v>
      </c>
      <c r="E894">
        <v>2445</v>
      </c>
      <c r="F894" t="s">
        <v>363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1823</v>
      </c>
      <c r="O894" s="8">
        <f>Data!$E894/Data!$D894</f>
        <v>0.40749999999999997</v>
      </c>
      <c r="P894" s="2">
        <f>IFERROR(Data!$E894/Data!$L894,0)</f>
        <v>143.8235294117647</v>
      </c>
      <c r="Q894" t="str">
        <f t="shared" si="52"/>
        <v>music</v>
      </c>
      <c r="R894" t="str">
        <f t="shared" si="53"/>
        <v>indie rock</v>
      </c>
      <c r="S894" s="3">
        <f t="shared" si="54"/>
        <v>40390.916666666664</v>
      </c>
      <c r="T894" s="3">
        <f t="shared" si="55"/>
        <v>40303.95003472222</v>
      </c>
    </row>
    <row r="895" spans="1:20">
      <c r="A895">
        <v>893</v>
      </c>
      <c r="B895" t="s">
        <v>1848</v>
      </c>
      <c r="C895" t="s">
        <v>1849</v>
      </c>
      <c r="D895">
        <v>2000</v>
      </c>
      <c r="E895">
        <v>200</v>
      </c>
      <c r="F895" t="s">
        <v>363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1823</v>
      </c>
      <c r="O895" s="8">
        <f>Data!$E895/Data!$D895</f>
        <v>0.1</v>
      </c>
      <c r="P895" s="2">
        <f>IFERROR(Data!$E895/Data!$L895,0)</f>
        <v>40</v>
      </c>
      <c r="Q895" t="str">
        <f t="shared" si="52"/>
        <v>music</v>
      </c>
      <c r="R895" t="str">
        <f t="shared" si="53"/>
        <v>indie rock</v>
      </c>
      <c r="S895" s="3">
        <f t="shared" si="54"/>
        <v>42095.606053240743</v>
      </c>
      <c r="T895" s="3">
        <f t="shared" si="55"/>
        <v>42065.647719907407</v>
      </c>
    </row>
    <row r="896" spans="1:20">
      <c r="A896">
        <v>894</v>
      </c>
      <c r="B896" t="s">
        <v>1850</v>
      </c>
      <c r="C896" t="s">
        <v>1851</v>
      </c>
      <c r="D896">
        <v>20000</v>
      </c>
      <c r="E896">
        <v>7834</v>
      </c>
      <c r="F896" t="s">
        <v>363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1823</v>
      </c>
      <c r="O896" s="8">
        <f>Data!$E896/Data!$D896</f>
        <v>0.39169999999999999</v>
      </c>
      <c r="P896" s="2">
        <f>IFERROR(Data!$E896/Data!$L896,0)</f>
        <v>147.81132075471697</v>
      </c>
      <c r="Q896" t="str">
        <f t="shared" si="52"/>
        <v>music</v>
      </c>
      <c r="R896" t="str">
        <f t="shared" si="53"/>
        <v>indie rock</v>
      </c>
      <c r="S896" s="3">
        <f t="shared" si="54"/>
        <v>42526.731597222228</v>
      </c>
      <c r="T896" s="3">
        <f t="shared" si="55"/>
        <v>42496.731597222228</v>
      </c>
    </row>
    <row r="897" spans="1:20">
      <c r="A897">
        <v>895</v>
      </c>
      <c r="B897" t="s">
        <v>1852</v>
      </c>
      <c r="C897" t="s">
        <v>1853</v>
      </c>
      <c r="D897">
        <v>8000</v>
      </c>
      <c r="E897">
        <v>195</v>
      </c>
      <c r="F897" t="s">
        <v>363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1823</v>
      </c>
      <c r="O897" s="8">
        <f>Data!$E897/Data!$D897</f>
        <v>2.4375000000000001E-2</v>
      </c>
      <c r="P897" s="2">
        <f>IFERROR(Data!$E897/Data!$L897,0)</f>
        <v>27.857142857142858</v>
      </c>
      <c r="Q897" t="str">
        <f t="shared" si="52"/>
        <v>music</v>
      </c>
      <c r="R897" t="str">
        <f t="shared" si="53"/>
        <v>indie rock</v>
      </c>
      <c r="S897" s="3">
        <f t="shared" si="54"/>
        <v>40475.877650462964</v>
      </c>
      <c r="T897" s="3">
        <f t="shared" si="55"/>
        <v>40430.877650462964</v>
      </c>
    </row>
    <row r="898" spans="1:20">
      <c r="A898">
        <v>896</v>
      </c>
      <c r="B898" t="s">
        <v>1854</v>
      </c>
      <c r="C898" t="s">
        <v>1855</v>
      </c>
      <c r="D898">
        <v>8000</v>
      </c>
      <c r="E898">
        <v>3200</v>
      </c>
      <c r="F898" t="s">
        <v>363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1823</v>
      </c>
      <c r="O898" s="8">
        <f>Data!$E898/Data!$D898</f>
        <v>0.4</v>
      </c>
      <c r="P898" s="2">
        <f>IFERROR(Data!$E898/Data!$L898,0)</f>
        <v>44.444444444444443</v>
      </c>
      <c r="Q898" t="str">
        <f t="shared" si="52"/>
        <v>music</v>
      </c>
      <c r="R898" t="str">
        <f t="shared" si="53"/>
        <v>indie rock</v>
      </c>
      <c r="S898" s="3">
        <f t="shared" si="54"/>
        <v>42243.916666666672</v>
      </c>
      <c r="T898" s="3">
        <f t="shared" si="55"/>
        <v>42218.622986111113</v>
      </c>
    </row>
    <row r="899" spans="1:20">
      <c r="A899">
        <v>897</v>
      </c>
      <c r="B899" t="s">
        <v>1856</v>
      </c>
      <c r="C899" t="s">
        <v>1857</v>
      </c>
      <c r="D899">
        <v>3000</v>
      </c>
      <c r="E899">
        <v>0</v>
      </c>
      <c r="F899" t="s">
        <v>363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1823</v>
      </c>
      <c r="O899" s="8">
        <f>Data!$E899/Data!$D899</f>
        <v>0</v>
      </c>
      <c r="P899" s="2">
        <f>IFERROR(Data!$E899/Data!$L899,0)</f>
        <v>0</v>
      </c>
      <c r="Q899" t="str">
        <f t="shared" ref="Q899:Q962" si="56">LEFT(N899,SEARCH("/",N899,1)-1)</f>
        <v>music</v>
      </c>
      <c r="R899" t="str">
        <f t="shared" ref="R899:R962" si="57">RIGHT(N899,LEN(N899)-SEARCH("/",N899,1))</f>
        <v>indie rock</v>
      </c>
      <c r="S899" s="3">
        <f t="shared" ref="S899:S962" si="58">(((I899/60)/60)/24)+DATE(1970,1,1)+(-6/24)</f>
        <v>41241.480416666665</v>
      </c>
      <c r="T899" s="3">
        <f t="shared" ref="T899:T962" si="59">(((J899/60)/60)/24)+DATE(1970,1,1)+(-6/24)</f>
        <v>41211.438750000001</v>
      </c>
    </row>
    <row r="900" spans="1:20">
      <c r="A900">
        <v>898</v>
      </c>
      <c r="B900" t="s">
        <v>1858</v>
      </c>
      <c r="C900" t="s">
        <v>1859</v>
      </c>
      <c r="D900">
        <v>2500</v>
      </c>
      <c r="E900">
        <v>70</v>
      </c>
      <c r="F900" t="s">
        <v>363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1823</v>
      </c>
      <c r="O900" s="8">
        <f>Data!$E900/Data!$D900</f>
        <v>2.8000000000000001E-2</v>
      </c>
      <c r="P900" s="2">
        <f>IFERROR(Data!$E900/Data!$L900,0)</f>
        <v>35</v>
      </c>
      <c r="Q900" t="str">
        <f t="shared" si="56"/>
        <v>music</v>
      </c>
      <c r="R900" t="str">
        <f t="shared" si="57"/>
        <v>indie rock</v>
      </c>
      <c r="S900" s="3">
        <f t="shared" si="58"/>
        <v>40923.508217592593</v>
      </c>
      <c r="T900" s="3">
        <f t="shared" si="59"/>
        <v>40878.508217592593</v>
      </c>
    </row>
    <row r="901" spans="1:20">
      <c r="A901">
        <v>899</v>
      </c>
      <c r="B901" t="s">
        <v>1860</v>
      </c>
      <c r="C901" t="s">
        <v>1861</v>
      </c>
      <c r="D901">
        <v>750</v>
      </c>
      <c r="E901">
        <v>280</v>
      </c>
      <c r="F901" t="s">
        <v>363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1823</v>
      </c>
      <c r="O901" s="8">
        <f>Data!$E901/Data!$D901</f>
        <v>0.37333333333333335</v>
      </c>
      <c r="P901" s="2">
        <f>IFERROR(Data!$E901/Data!$L901,0)</f>
        <v>35</v>
      </c>
      <c r="Q901" t="str">
        <f t="shared" si="56"/>
        <v>music</v>
      </c>
      <c r="R901" t="str">
        <f t="shared" si="57"/>
        <v>indie rock</v>
      </c>
      <c r="S901" s="3">
        <f t="shared" si="58"/>
        <v>40690.849097222221</v>
      </c>
      <c r="T901" s="3">
        <f t="shared" si="59"/>
        <v>40645.849097222221</v>
      </c>
    </row>
    <row r="902" spans="1:20">
      <c r="A902">
        <v>900</v>
      </c>
      <c r="B902" t="s">
        <v>1862</v>
      </c>
      <c r="C902" t="s">
        <v>1863</v>
      </c>
      <c r="D902">
        <v>5000</v>
      </c>
      <c r="E902">
        <v>21</v>
      </c>
      <c r="F902" t="s">
        <v>363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1782</v>
      </c>
      <c r="O902" s="8">
        <f>Data!$E902/Data!$D902</f>
        <v>4.1999999999999997E-3</v>
      </c>
      <c r="P902" s="2">
        <f>IFERROR(Data!$E902/Data!$L902,0)</f>
        <v>10.5</v>
      </c>
      <c r="Q902" t="str">
        <f t="shared" si="56"/>
        <v>music</v>
      </c>
      <c r="R902" t="str">
        <f t="shared" si="57"/>
        <v>jazz</v>
      </c>
      <c r="S902" s="3">
        <f t="shared" si="58"/>
        <v>42459.557893518519</v>
      </c>
      <c r="T902" s="3">
        <f t="shared" si="59"/>
        <v>42429.59956018519</v>
      </c>
    </row>
    <row r="903" spans="1:20">
      <c r="A903">
        <v>901</v>
      </c>
      <c r="B903" t="s">
        <v>1864</v>
      </c>
      <c r="C903" t="s">
        <v>1865</v>
      </c>
      <c r="D903">
        <v>6500</v>
      </c>
      <c r="E903">
        <v>0</v>
      </c>
      <c r="F903" t="s">
        <v>363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1782</v>
      </c>
      <c r="O903" s="8">
        <f>Data!$E903/Data!$D903</f>
        <v>0</v>
      </c>
      <c r="P903" s="2">
        <f>IFERROR(Data!$E903/Data!$L903,0)</f>
        <v>0</v>
      </c>
      <c r="Q903" t="str">
        <f t="shared" si="56"/>
        <v>music</v>
      </c>
      <c r="R903" t="str">
        <f t="shared" si="57"/>
        <v>jazz</v>
      </c>
      <c r="S903" s="3">
        <f t="shared" si="58"/>
        <v>40337.549305555556</v>
      </c>
      <c r="T903" s="3">
        <f t="shared" si="59"/>
        <v>40291.56150462963</v>
      </c>
    </row>
    <row r="904" spans="1:20">
      <c r="A904">
        <v>902</v>
      </c>
      <c r="B904" t="s">
        <v>1866</v>
      </c>
      <c r="C904" t="s">
        <v>1867</v>
      </c>
      <c r="D904">
        <v>30000</v>
      </c>
      <c r="E904">
        <v>90</v>
      </c>
      <c r="F904" t="s">
        <v>363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1782</v>
      </c>
      <c r="O904" s="8">
        <f>Data!$E904/Data!$D904</f>
        <v>3.0000000000000001E-3</v>
      </c>
      <c r="P904" s="2">
        <f>IFERROR(Data!$E904/Data!$L904,0)</f>
        <v>30</v>
      </c>
      <c r="Q904" t="str">
        <f t="shared" si="56"/>
        <v>music</v>
      </c>
      <c r="R904" t="str">
        <f t="shared" si="57"/>
        <v>jazz</v>
      </c>
      <c r="S904" s="3">
        <f t="shared" si="58"/>
        <v>41881.395833333336</v>
      </c>
      <c r="T904" s="3">
        <f t="shared" si="59"/>
        <v>41829.715532407405</v>
      </c>
    </row>
    <row r="905" spans="1:20">
      <c r="A905">
        <v>903</v>
      </c>
      <c r="B905" t="s">
        <v>1868</v>
      </c>
      <c r="C905" t="s">
        <v>1869</v>
      </c>
      <c r="D905">
        <v>5000</v>
      </c>
      <c r="E905">
        <v>160</v>
      </c>
      <c r="F905" t="s">
        <v>363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1782</v>
      </c>
      <c r="O905" s="8">
        <f>Data!$E905/Data!$D905</f>
        <v>3.2000000000000001E-2</v>
      </c>
      <c r="P905" s="2">
        <f>IFERROR(Data!$E905/Data!$L905,0)</f>
        <v>40</v>
      </c>
      <c r="Q905" t="str">
        <f t="shared" si="56"/>
        <v>music</v>
      </c>
      <c r="R905" t="str">
        <f t="shared" si="57"/>
        <v>jazz</v>
      </c>
      <c r="S905" s="3">
        <f t="shared" si="58"/>
        <v>41174.850694444445</v>
      </c>
      <c r="T905" s="3">
        <f t="shared" si="59"/>
        <v>41149.546064814815</v>
      </c>
    </row>
    <row r="906" spans="1:20">
      <c r="A906">
        <v>904</v>
      </c>
      <c r="B906" t="s">
        <v>1870</v>
      </c>
      <c r="C906" t="s">
        <v>1871</v>
      </c>
      <c r="D906">
        <v>50000</v>
      </c>
      <c r="E906">
        <v>151</v>
      </c>
      <c r="F906" t="s">
        <v>363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1782</v>
      </c>
      <c r="O906" s="8">
        <f>Data!$E906/Data!$D906</f>
        <v>3.0200000000000001E-3</v>
      </c>
      <c r="P906" s="2">
        <f>IFERROR(Data!$E906/Data!$L906,0)</f>
        <v>50.333333333333336</v>
      </c>
      <c r="Q906" t="str">
        <f t="shared" si="56"/>
        <v>music</v>
      </c>
      <c r="R906" t="str">
        <f t="shared" si="57"/>
        <v>jazz</v>
      </c>
      <c r="S906" s="3">
        <f t="shared" si="58"/>
        <v>42371.830289351856</v>
      </c>
      <c r="T906" s="3">
        <f t="shared" si="59"/>
        <v>42341.830289351856</v>
      </c>
    </row>
    <row r="907" spans="1:20">
      <c r="A907">
        <v>905</v>
      </c>
      <c r="B907" t="s">
        <v>1872</v>
      </c>
      <c r="C907" t="s">
        <v>1873</v>
      </c>
      <c r="D907">
        <v>6500</v>
      </c>
      <c r="E907">
        <v>196</v>
      </c>
      <c r="F907" t="s">
        <v>363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1782</v>
      </c>
      <c r="O907" s="8">
        <f>Data!$E907/Data!$D907</f>
        <v>3.0153846153846153E-2</v>
      </c>
      <c r="P907" s="2">
        <f>IFERROR(Data!$E907/Data!$L907,0)</f>
        <v>32.666666666666664</v>
      </c>
      <c r="Q907" t="str">
        <f t="shared" si="56"/>
        <v>music</v>
      </c>
      <c r="R907" t="str">
        <f t="shared" si="57"/>
        <v>jazz</v>
      </c>
      <c r="S907" s="3">
        <f t="shared" si="58"/>
        <v>40566.989884259259</v>
      </c>
      <c r="T907" s="3">
        <f t="shared" si="59"/>
        <v>40506.989884259259</v>
      </c>
    </row>
    <row r="908" spans="1:20">
      <c r="A908">
        <v>906</v>
      </c>
      <c r="B908" t="s">
        <v>1874</v>
      </c>
      <c r="C908" t="s">
        <v>1875</v>
      </c>
      <c r="D908">
        <v>15000</v>
      </c>
      <c r="E908">
        <v>0</v>
      </c>
      <c r="F908" t="s">
        <v>363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1782</v>
      </c>
      <c r="O908" s="8">
        <f>Data!$E908/Data!$D908</f>
        <v>0</v>
      </c>
      <c r="P908" s="2">
        <f>IFERROR(Data!$E908/Data!$L908,0)</f>
        <v>0</v>
      </c>
      <c r="Q908" t="str">
        <f t="shared" si="56"/>
        <v>music</v>
      </c>
      <c r="R908" t="str">
        <f t="shared" si="57"/>
        <v>jazz</v>
      </c>
      <c r="S908" s="3">
        <f t="shared" si="58"/>
        <v>41710.898032407407</v>
      </c>
      <c r="T908" s="3">
        <f t="shared" si="59"/>
        <v>41680.939699074072</v>
      </c>
    </row>
    <row r="909" spans="1:20">
      <c r="A909">
        <v>907</v>
      </c>
      <c r="B909" t="s">
        <v>1876</v>
      </c>
      <c r="C909" t="s">
        <v>1877</v>
      </c>
      <c r="D909">
        <v>2900</v>
      </c>
      <c r="E909">
        <v>0</v>
      </c>
      <c r="F909" t="s">
        <v>363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1782</v>
      </c>
      <c r="O909" s="8">
        <f>Data!$E909/Data!$D909</f>
        <v>0</v>
      </c>
      <c r="P909" s="2">
        <f>IFERROR(Data!$E909/Data!$L909,0)</f>
        <v>0</v>
      </c>
      <c r="Q909" t="str">
        <f t="shared" si="56"/>
        <v>music</v>
      </c>
      <c r="R909" t="str">
        <f t="shared" si="57"/>
        <v>jazz</v>
      </c>
      <c r="S909" s="3">
        <f t="shared" si="58"/>
        <v>40796.942395833335</v>
      </c>
      <c r="T909" s="3">
        <f t="shared" si="59"/>
        <v>40766.942395833335</v>
      </c>
    </row>
    <row r="910" spans="1:20">
      <c r="A910">
        <v>908</v>
      </c>
      <c r="B910" t="s">
        <v>1878</v>
      </c>
      <c r="C910" t="s">
        <v>1879</v>
      </c>
      <c r="D910">
        <v>2500</v>
      </c>
      <c r="E910">
        <v>0</v>
      </c>
      <c r="F910" t="s">
        <v>363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1782</v>
      </c>
      <c r="O910" s="8">
        <f>Data!$E910/Data!$D910</f>
        <v>0</v>
      </c>
      <c r="P910" s="2">
        <f>IFERROR(Data!$E910/Data!$L910,0)</f>
        <v>0</v>
      </c>
      <c r="Q910" t="str">
        <f t="shared" si="56"/>
        <v>music</v>
      </c>
      <c r="R910" t="str">
        <f t="shared" si="57"/>
        <v>jazz</v>
      </c>
      <c r="S910" s="3">
        <f t="shared" si="58"/>
        <v>40385.957638888889</v>
      </c>
      <c r="T910" s="3">
        <f t="shared" si="59"/>
        <v>40340.551562499997</v>
      </c>
    </row>
    <row r="911" spans="1:20">
      <c r="A911">
        <v>909</v>
      </c>
      <c r="B911" t="s">
        <v>1880</v>
      </c>
      <c r="C911" t="s">
        <v>1881</v>
      </c>
      <c r="D911">
        <v>16000</v>
      </c>
      <c r="E911">
        <v>520</v>
      </c>
      <c r="F911" t="s">
        <v>363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1782</v>
      </c>
      <c r="O911" s="8">
        <f>Data!$E911/Data!$D911</f>
        <v>3.2500000000000001E-2</v>
      </c>
      <c r="P911" s="2">
        <f>IFERROR(Data!$E911/Data!$L911,0)</f>
        <v>65</v>
      </c>
      <c r="Q911" t="str">
        <f t="shared" si="56"/>
        <v>music</v>
      </c>
      <c r="R911" t="str">
        <f t="shared" si="57"/>
        <v>jazz</v>
      </c>
      <c r="S911" s="3">
        <f t="shared" si="58"/>
        <v>41112.916666666664</v>
      </c>
      <c r="T911" s="3">
        <f t="shared" si="59"/>
        <v>41081.44027777778</v>
      </c>
    </row>
    <row r="912" spans="1:20">
      <c r="A912">
        <v>910</v>
      </c>
      <c r="B912" t="s">
        <v>1882</v>
      </c>
      <c r="C912" t="s">
        <v>1883</v>
      </c>
      <c r="D912">
        <v>550</v>
      </c>
      <c r="E912">
        <v>123</v>
      </c>
      <c r="F912" t="s">
        <v>363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1782</v>
      </c>
      <c r="O912" s="8">
        <f>Data!$E912/Data!$D912</f>
        <v>0.22363636363636363</v>
      </c>
      <c r="P912" s="2">
        <f>IFERROR(Data!$E912/Data!$L912,0)</f>
        <v>24.6</v>
      </c>
      <c r="Q912" t="str">
        <f t="shared" si="56"/>
        <v>music</v>
      </c>
      <c r="R912" t="str">
        <f t="shared" si="57"/>
        <v>jazz</v>
      </c>
      <c r="S912" s="3">
        <f t="shared" si="58"/>
        <v>42797.295358796298</v>
      </c>
      <c r="T912" s="3">
        <f t="shared" si="59"/>
        <v>42737.295358796298</v>
      </c>
    </row>
    <row r="913" spans="1:20">
      <c r="A913">
        <v>911</v>
      </c>
      <c r="B913" t="s">
        <v>1884</v>
      </c>
      <c r="C913" t="s">
        <v>1885</v>
      </c>
      <c r="D913">
        <v>100000</v>
      </c>
      <c r="E913">
        <v>0</v>
      </c>
      <c r="F913" t="s">
        <v>363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1782</v>
      </c>
      <c r="O913" s="8">
        <f>Data!$E913/Data!$D913</f>
        <v>0</v>
      </c>
      <c r="P913" s="2">
        <f>IFERROR(Data!$E913/Data!$L913,0)</f>
        <v>0</v>
      </c>
      <c r="Q913" t="str">
        <f t="shared" si="56"/>
        <v>music</v>
      </c>
      <c r="R913" t="str">
        <f t="shared" si="57"/>
        <v>jazz</v>
      </c>
      <c r="S913" s="3">
        <f t="shared" si="58"/>
        <v>41662.755150462966</v>
      </c>
      <c r="T913" s="3">
        <f t="shared" si="59"/>
        <v>41641.755150462966</v>
      </c>
    </row>
    <row r="914" spans="1:20">
      <c r="A914">
        <v>912</v>
      </c>
      <c r="B914" t="s">
        <v>1886</v>
      </c>
      <c r="C914" t="s">
        <v>1887</v>
      </c>
      <c r="D914">
        <v>3500</v>
      </c>
      <c r="E914">
        <v>30</v>
      </c>
      <c r="F914" t="s">
        <v>363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1782</v>
      </c>
      <c r="O914" s="8">
        <f>Data!$E914/Data!$D914</f>
        <v>8.5714285714285719E-3</v>
      </c>
      <c r="P914" s="2">
        <f>IFERROR(Data!$E914/Data!$L914,0)</f>
        <v>15</v>
      </c>
      <c r="Q914" t="str">
        <f t="shared" si="56"/>
        <v>music</v>
      </c>
      <c r="R914" t="str">
        <f t="shared" si="57"/>
        <v>jazz</v>
      </c>
      <c r="S914" s="3">
        <f t="shared" si="58"/>
        <v>41253.901006944441</v>
      </c>
      <c r="T914" s="3">
        <f t="shared" si="59"/>
        <v>41193.859340277777</v>
      </c>
    </row>
    <row r="915" spans="1:20">
      <c r="A915">
        <v>913</v>
      </c>
      <c r="B915" t="s">
        <v>1888</v>
      </c>
      <c r="C915" t="s">
        <v>1889</v>
      </c>
      <c r="D915">
        <v>30000</v>
      </c>
      <c r="E915">
        <v>1982</v>
      </c>
      <c r="F915" t="s">
        <v>363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1782</v>
      </c>
      <c r="O915" s="8">
        <f>Data!$E915/Data!$D915</f>
        <v>6.6066666666666662E-2</v>
      </c>
      <c r="P915" s="2">
        <f>IFERROR(Data!$E915/Data!$L915,0)</f>
        <v>82.583333333333329</v>
      </c>
      <c r="Q915" t="str">
        <f t="shared" si="56"/>
        <v>music</v>
      </c>
      <c r="R915" t="str">
        <f t="shared" si="57"/>
        <v>jazz</v>
      </c>
      <c r="S915" s="3">
        <f t="shared" si="58"/>
        <v>41033.889108796298</v>
      </c>
      <c r="T915" s="3">
        <f t="shared" si="59"/>
        <v>41003.889108796298</v>
      </c>
    </row>
    <row r="916" spans="1:20">
      <c r="A916">
        <v>914</v>
      </c>
      <c r="B916" t="s">
        <v>1890</v>
      </c>
      <c r="C916" t="s">
        <v>1891</v>
      </c>
      <c r="D916">
        <v>1500</v>
      </c>
      <c r="E916">
        <v>0</v>
      </c>
      <c r="F916" t="s">
        <v>363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1782</v>
      </c>
      <c r="O916" s="8">
        <f>Data!$E916/Data!$D916</f>
        <v>0</v>
      </c>
      <c r="P916" s="2">
        <f>IFERROR(Data!$E916/Data!$L916,0)</f>
        <v>0</v>
      </c>
      <c r="Q916" t="str">
        <f t="shared" si="56"/>
        <v>music</v>
      </c>
      <c r="R916" t="str">
        <f t="shared" si="57"/>
        <v>jazz</v>
      </c>
      <c r="S916" s="3">
        <f t="shared" si="58"/>
        <v>41146.513275462967</v>
      </c>
      <c r="T916" s="3">
        <f t="shared" si="59"/>
        <v>41116.513275462967</v>
      </c>
    </row>
    <row r="917" spans="1:20">
      <c r="A917">
        <v>915</v>
      </c>
      <c r="B917" t="s">
        <v>1892</v>
      </c>
      <c r="C917" t="s">
        <v>1893</v>
      </c>
      <c r="D917">
        <v>6500</v>
      </c>
      <c r="E917">
        <v>375</v>
      </c>
      <c r="F917" t="s">
        <v>363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1782</v>
      </c>
      <c r="O917" s="8">
        <f>Data!$E917/Data!$D917</f>
        <v>5.7692307692307696E-2</v>
      </c>
      <c r="P917" s="2">
        <f>IFERROR(Data!$E917/Data!$L917,0)</f>
        <v>41.666666666666664</v>
      </c>
      <c r="Q917" t="str">
        <f t="shared" si="56"/>
        <v>music</v>
      </c>
      <c r="R917" t="str">
        <f t="shared" si="57"/>
        <v>jazz</v>
      </c>
      <c r="S917" s="3">
        <f t="shared" si="58"/>
        <v>40968.957638888889</v>
      </c>
      <c r="T917" s="3">
        <f t="shared" si="59"/>
        <v>40937.429560185185</v>
      </c>
    </row>
    <row r="918" spans="1:20">
      <c r="A918">
        <v>916</v>
      </c>
      <c r="B918" t="s">
        <v>1894</v>
      </c>
      <c r="C918" t="s">
        <v>1895</v>
      </c>
      <c r="D918">
        <v>3300</v>
      </c>
      <c r="E918">
        <v>0</v>
      </c>
      <c r="F918" t="s">
        <v>363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1782</v>
      </c>
      <c r="O918" s="8">
        <f>Data!$E918/Data!$D918</f>
        <v>0</v>
      </c>
      <c r="P918" s="2">
        <f>IFERROR(Data!$E918/Data!$L918,0)</f>
        <v>0</v>
      </c>
      <c r="Q918" t="str">
        <f t="shared" si="56"/>
        <v>music</v>
      </c>
      <c r="R918" t="str">
        <f t="shared" si="57"/>
        <v>jazz</v>
      </c>
      <c r="S918" s="3">
        <f t="shared" si="58"/>
        <v>40472.958333333336</v>
      </c>
      <c r="T918" s="3">
        <f t="shared" si="59"/>
        <v>40434.603402777779</v>
      </c>
    </row>
    <row r="919" spans="1:20">
      <c r="A919">
        <v>917</v>
      </c>
      <c r="B919" t="s">
        <v>1896</v>
      </c>
      <c r="C919" t="s">
        <v>1897</v>
      </c>
      <c r="D919">
        <v>5000</v>
      </c>
      <c r="E919">
        <v>30</v>
      </c>
      <c r="F919" t="s">
        <v>363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1782</v>
      </c>
      <c r="O919" s="8">
        <f>Data!$E919/Data!$D919</f>
        <v>6.0000000000000001E-3</v>
      </c>
      <c r="P919" s="2">
        <f>IFERROR(Data!$E919/Data!$L919,0)</f>
        <v>30</v>
      </c>
      <c r="Q919" t="str">
        <f t="shared" si="56"/>
        <v>music</v>
      </c>
      <c r="R919" t="str">
        <f t="shared" si="57"/>
        <v>jazz</v>
      </c>
      <c r="S919" s="3">
        <f t="shared" si="58"/>
        <v>41833.854166666664</v>
      </c>
      <c r="T919" s="3">
        <f t="shared" si="59"/>
        <v>41802.69363425926</v>
      </c>
    </row>
    <row r="920" spans="1:20">
      <c r="A920">
        <v>918</v>
      </c>
      <c r="B920" t="s">
        <v>1898</v>
      </c>
      <c r="C920" t="s">
        <v>1899</v>
      </c>
      <c r="D920">
        <v>3900</v>
      </c>
      <c r="E920">
        <v>196</v>
      </c>
      <c r="F920" t="s">
        <v>363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1782</v>
      </c>
      <c r="O920" s="8">
        <f>Data!$E920/Data!$D920</f>
        <v>5.0256410256410255E-2</v>
      </c>
      <c r="P920" s="2">
        <f>IFERROR(Data!$E920/Data!$L920,0)</f>
        <v>19.600000000000001</v>
      </c>
      <c r="Q920" t="str">
        <f t="shared" si="56"/>
        <v>music</v>
      </c>
      <c r="R920" t="str">
        <f t="shared" si="57"/>
        <v>jazz</v>
      </c>
      <c r="S920" s="3">
        <f t="shared" si="58"/>
        <v>41974.707881944443</v>
      </c>
      <c r="T920" s="3">
        <f t="shared" si="59"/>
        <v>41944.666215277779</v>
      </c>
    </row>
    <row r="921" spans="1:20">
      <c r="A921">
        <v>919</v>
      </c>
      <c r="B921" t="s">
        <v>1900</v>
      </c>
      <c r="C921" t="s">
        <v>1901</v>
      </c>
      <c r="D921">
        <v>20000</v>
      </c>
      <c r="E921">
        <v>100</v>
      </c>
      <c r="F921" t="s">
        <v>363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1782</v>
      </c>
      <c r="O921" s="8">
        <f>Data!$E921/Data!$D921</f>
        <v>5.0000000000000001E-3</v>
      </c>
      <c r="P921" s="2">
        <f>IFERROR(Data!$E921/Data!$L921,0)</f>
        <v>100</v>
      </c>
      <c r="Q921" t="str">
        <f t="shared" si="56"/>
        <v>music</v>
      </c>
      <c r="R921" t="str">
        <f t="shared" si="57"/>
        <v>jazz</v>
      </c>
      <c r="S921" s="3">
        <f t="shared" si="58"/>
        <v>41262.391724537039</v>
      </c>
      <c r="T921" s="3">
        <f t="shared" si="59"/>
        <v>41227.391724537039</v>
      </c>
    </row>
    <row r="922" spans="1:20">
      <c r="A922">
        <v>920</v>
      </c>
      <c r="B922" t="s">
        <v>1902</v>
      </c>
      <c r="C922" t="s">
        <v>1903</v>
      </c>
      <c r="D922">
        <v>5500</v>
      </c>
      <c r="E922">
        <v>0</v>
      </c>
      <c r="F922" t="s">
        <v>363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1782</v>
      </c>
      <c r="O922" s="8">
        <f>Data!$E922/Data!$D922</f>
        <v>0</v>
      </c>
      <c r="P922" s="2">
        <f>IFERROR(Data!$E922/Data!$L922,0)</f>
        <v>0</v>
      </c>
      <c r="Q922" t="str">
        <f t="shared" si="56"/>
        <v>music</v>
      </c>
      <c r="R922" t="str">
        <f t="shared" si="57"/>
        <v>jazz</v>
      </c>
      <c r="S922" s="3">
        <f t="shared" si="58"/>
        <v>41592.463217592594</v>
      </c>
      <c r="T922" s="3">
        <f t="shared" si="59"/>
        <v>41562.42155092593</v>
      </c>
    </row>
    <row r="923" spans="1:20">
      <c r="A923">
        <v>921</v>
      </c>
      <c r="B923" t="s">
        <v>1904</v>
      </c>
      <c r="C923" t="s">
        <v>1905</v>
      </c>
      <c r="D923">
        <v>15000</v>
      </c>
      <c r="E923">
        <v>4635</v>
      </c>
      <c r="F923" t="s">
        <v>363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1782</v>
      </c>
      <c r="O923" s="8">
        <f>Data!$E923/Data!$D923</f>
        <v>0.309</v>
      </c>
      <c r="P923" s="2">
        <f>IFERROR(Data!$E923/Data!$L923,0)</f>
        <v>231.75</v>
      </c>
      <c r="Q923" t="str">
        <f t="shared" si="56"/>
        <v>music</v>
      </c>
      <c r="R923" t="str">
        <f t="shared" si="57"/>
        <v>jazz</v>
      </c>
      <c r="S923" s="3">
        <f t="shared" si="58"/>
        <v>40888.962685185186</v>
      </c>
      <c r="T923" s="3">
        <f t="shared" si="59"/>
        <v>40846.921018518515</v>
      </c>
    </row>
    <row r="924" spans="1:20">
      <c r="A924">
        <v>922</v>
      </c>
      <c r="B924" t="s">
        <v>1906</v>
      </c>
      <c r="C924" t="s">
        <v>1907</v>
      </c>
      <c r="D924">
        <v>27000</v>
      </c>
      <c r="E924">
        <v>5680</v>
      </c>
      <c r="F924" t="s">
        <v>363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1782</v>
      </c>
      <c r="O924" s="8">
        <f>Data!$E924/Data!$D924</f>
        <v>0.21037037037037037</v>
      </c>
      <c r="P924" s="2">
        <f>IFERROR(Data!$E924/Data!$L924,0)</f>
        <v>189.33333333333334</v>
      </c>
      <c r="Q924" t="str">
        <f t="shared" si="56"/>
        <v>music</v>
      </c>
      <c r="R924" t="str">
        <f t="shared" si="57"/>
        <v>jazz</v>
      </c>
      <c r="S924" s="3">
        <f t="shared" si="58"/>
        <v>41913.280011574076</v>
      </c>
      <c r="T924" s="3">
        <f t="shared" si="59"/>
        <v>41878.280011574076</v>
      </c>
    </row>
    <row r="925" spans="1:20">
      <c r="A925">
        <v>923</v>
      </c>
      <c r="B925" t="s">
        <v>1908</v>
      </c>
      <c r="C925" t="s">
        <v>1909</v>
      </c>
      <c r="D925">
        <v>15000</v>
      </c>
      <c r="E925">
        <v>330</v>
      </c>
      <c r="F925" t="s">
        <v>363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1782</v>
      </c>
      <c r="O925" s="8">
        <f>Data!$E925/Data!$D925</f>
        <v>2.1999999999999999E-2</v>
      </c>
      <c r="P925" s="2">
        <f>IFERROR(Data!$E925/Data!$L925,0)</f>
        <v>55</v>
      </c>
      <c r="Q925" t="str">
        <f t="shared" si="56"/>
        <v>music</v>
      </c>
      <c r="R925" t="str">
        <f t="shared" si="57"/>
        <v>jazz</v>
      </c>
      <c r="S925" s="3">
        <f t="shared" si="58"/>
        <v>41964.751423611116</v>
      </c>
      <c r="T925" s="3">
        <f t="shared" si="59"/>
        <v>41934.709756944445</v>
      </c>
    </row>
    <row r="926" spans="1:20">
      <c r="A926">
        <v>924</v>
      </c>
      <c r="B926" t="s">
        <v>1910</v>
      </c>
      <c r="C926" t="s">
        <v>1911</v>
      </c>
      <c r="D926">
        <v>3000</v>
      </c>
      <c r="E926">
        <v>327</v>
      </c>
      <c r="F926" t="s">
        <v>363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1782</v>
      </c>
      <c r="O926" s="8">
        <f>Data!$E926/Data!$D926</f>
        <v>0.109</v>
      </c>
      <c r="P926" s="2">
        <f>IFERROR(Data!$E926/Data!$L926,0)</f>
        <v>21.8</v>
      </c>
      <c r="Q926" t="str">
        <f t="shared" si="56"/>
        <v>music</v>
      </c>
      <c r="R926" t="str">
        <f t="shared" si="57"/>
        <v>jazz</v>
      </c>
      <c r="S926" s="3">
        <f t="shared" si="58"/>
        <v>41318.692928240744</v>
      </c>
      <c r="T926" s="3">
        <f t="shared" si="59"/>
        <v>41288.692928240744</v>
      </c>
    </row>
    <row r="927" spans="1:20">
      <c r="A927">
        <v>925</v>
      </c>
      <c r="B927" t="s">
        <v>1912</v>
      </c>
      <c r="C927" t="s">
        <v>1913</v>
      </c>
      <c r="D927">
        <v>6000</v>
      </c>
      <c r="E927">
        <v>160</v>
      </c>
      <c r="F927" t="s">
        <v>363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1782</v>
      </c>
      <c r="O927" s="8">
        <f>Data!$E927/Data!$D927</f>
        <v>2.6666666666666668E-2</v>
      </c>
      <c r="P927" s="2">
        <f>IFERROR(Data!$E927/Data!$L927,0)</f>
        <v>32</v>
      </c>
      <c r="Q927" t="str">
        <f t="shared" si="56"/>
        <v>music</v>
      </c>
      <c r="R927" t="str">
        <f t="shared" si="57"/>
        <v>jazz</v>
      </c>
      <c r="S927" s="3">
        <f t="shared" si="58"/>
        <v>41605.672581018516</v>
      </c>
      <c r="T927" s="3">
        <f t="shared" si="59"/>
        <v>41575.630914351852</v>
      </c>
    </row>
    <row r="928" spans="1:20">
      <c r="A928">
        <v>926</v>
      </c>
      <c r="B928" t="s">
        <v>1914</v>
      </c>
      <c r="C928" t="s">
        <v>1915</v>
      </c>
      <c r="D928">
        <v>7000</v>
      </c>
      <c r="E928">
        <v>0</v>
      </c>
      <c r="F928" t="s">
        <v>363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1782</v>
      </c>
      <c r="O928" s="8">
        <f>Data!$E928/Data!$D928</f>
        <v>0</v>
      </c>
      <c r="P928" s="2">
        <f>IFERROR(Data!$E928/Data!$L928,0)</f>
        <v>0</v>
      </c>
      <c r="Q928" t="str">
        <f t="shared" si="56"/>
        <v>music</v>
      </c>
      <c r="R928" t="str">
        <f t="shared" si="57"/>
        <v>jazz</v>
      </c>
      <c r="S928" s="3">
        <f t="shared" si="58"/>
        <v>40367.694444444445</v>
      </c>
      <c r="T928" s="3">
        <f t="shared" si="59"/>
        <v>40337.77002314815</v>
      </c>
    </row>
    <row r="929" spans="1:20">
      <c r="A929">
        <v>927</v>
      </c>
      <c r="B929" t="s">
        <v>1916</v>
      </c>
      <c r="C929" t="s">
        <v>1917</v>
      </c>
      <c r="D929">
        <v>20000</v>
      </c>
      <c r="E929">
        <v>0</v>
      </c>
      <c r="F929" t="s">
        <v>363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1782</v>
      </c>
      <c r="O929" s="8">
        <f>Data!$E929/Data!$D929</f>
        <v>0</v>
      </c>
      <c r="P929" s="2">
        <f>IFERROR(Data!$E929/Data!$L929,0)</f>
        <v>0</v>
      </c>
      <c r="Q929" t="str">
        <f t="shared" si="56"/>
        <v>music</v>
      </c>
      <c r="R929" t="str">
        <f t="shared" si="57"/>
        <v>jazz</v>
      </c>
      <c r="S929" s="3">
        <f t="shared" si="58"/>
        <v>41043.572858796295</v>
      </c>
      <c r="T929" s="3">
        <f t="shared" si="59"/>
        <v>41013.572858796295</v>
      </c>
    </row>
    <row r="930" spans="1:20">
      <c r="A930">
        <v>928</v>
      </c>
      <c r="B930" t="s">
        <v>1918</v>
      </c>
      <c r="C930" t="s">
        <v>1919</v>
      </c>
      <c r="D930">
        <v>14500</v>
      </c>
      <c r="E930">
        <v>1575</v>
      </c>
      <c r="F930" t="s">
        <v>363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1782</v>
      </c>
      <c r="O930" s="8">
        <f>Data!$E930/Data!$D930</f>
        <v>0.10862068965517241</v>
      </c>
      <c r="P930" s="2">
        <f>IFERROR(Data!$E930/Data!$L930,0)</f>
        <v>56.25</v>
      </c>
      <c r="Q930" t="str">
        <f t="shared" si="56"/>
        <v>music</v>
      </c>
      <c r="R930" t="str">
        <f t="shared" si="57"/>
        <v>jazz</v>
      </c>
      <c r="S930" s="3">
        <f t="shared" si="58"/>
        <v>41230.75</v>
      </c>
      <c r="T930" s="3">
        <f t="shared" si="59"/>
        <v>41180.61241898148</v>
      </c>
    </row>
    <row r="931" spans="1:20">
      <c r="A931">
        <v>929</v>
      </c>
      <c r="B931" t="s">
        <v>1920</v>
      </c>
      <c r="C931" t="s">
        <v>1921</v>
      </c>
      <c r="D931">
        <v>500</v>
      </c>
      <c r="E931">
        <v>0</v>
      </c>
      <c r="F931" t="s">
        <v>363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1782</v>
      </c>
      <c r="O931" s="8">
        <f>Data!$E931/Data!$D931</f>
        <v>0</v>
      </c>
      <c r="P931" s="2">
        <f>IFERROR(Data!$E931/Data!$L931,0)</f>
        <v>0</v>
      </c>
      <c r="Q931" t="str">
        <f t="shared" si="56"/>
        <v>music</v>
      </c>
      <c r="R931" t="str">
        <f t="shared" si="57"/>
        <v>jazz</v>
      </c>
      <c r="S931" s="3">
        <f t="shared" si="58"/>
        <v>41007.946400462963</v>
      </c>
      <c r="T931" s="3">
        <f t="shared" si="59"/>
        <v>40977.988067129627</v>
      </c>
    </row>
    <row r="932" spans="1:20">
      <c r="A932">
        <v>930</v>
      </c>
      <c r="B932" t="s">
        <v>1922</v>
      </c>
      <c r="C932" t="s">
        <v>1923</v>
      </c>
      <c r="D932">
        <v>900</v>
      </c>
      <c r="E932">
        <v>345</v>
      </c>
      <c r="F932" t="s">
        <v>363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1782</v>
      </c>
      <c r="O932" s="8">
        <f>Data!$E932/Data!$D932</f>
        <v>0.38333333333333336</v>
      </c>
      <c r="P932" s="2">
        <f>IFERROR(Data!$E932/Data!$L932,0)</f>
        <v>69</v>
      </c>
      <c r="Q932" t="str">
        <f t="shared" si="56"/>
        <v>music</v>
      </c>
      <c r="R932" t="str">
        <f t="shared" si="57"/>
        <v>jazz</v>
      </c>
      <c r="S932" s="3">
        <f t="shared" si="58"/>
        <v>40354.647222222222</v>
      </c>
      <c r="T932" s="3">
        <f t="shared" si="59"/>
        <v>40312.665578703702</v>
      </c>
    </row>
    <row r="933" spans="1:20">
      <c r="A933">
        <v>931</v>
      </c>
      <c r="B933" t="s">
        <v>1924</v>
      </c>
      <c r="C933" t="s">
        <v>1925</v>
      </c>
      <c r="D933">
        <v>2000</v>
      </c>
      <c r="E933">
        <v>131</v>
      </c>
      <c r="F933" t="s">
        <v>363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1782</v>
      </c>
      <c r="O933" s="8">
        <f>Data!$E933/Data!$D933</f>
        <v>6.5500000000000003E-2</v>
      </c>
      <c r="P933" s="2">
        <f>IFERROR(Data!$E933/Data!$L933,0)</f>
        <v>18.714285714285715</v>
      </c>
      <c r="Q933" t="str">
        <f t="shared" si="56"/>
        <v>music</v>
      </c>
      <c r="R933" t="str">
        <f t="shared" si="57"/>
        <v>jazz</v>
      </c>
      <c r="S933" s="3">
        <f t="shared" si="58"/>
        <v>41714.666666666664</v>
      </c>
      <c r="T933" s="3">
        <f t="shared" si="59"/>
        <v>41680.109976851854</v>
      </c>
    </row>
    <row r="934" spans="1:20">
      <c r="A934">
        <v>932</v>
      </c>
      <c r="B934" t="s">
        <v>1926</v>
      </c>
      <c r="C934" t="s">
        <v>1927</v>
      </c>
      <c r="D934">
        <v>9500</v>
      </c>
      <c r="E934">
        <v>1381</v>
      </c>
      <c r="F934" t="s">
        <v>363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1782</v>
      </c>
      <c r="O934" s="8">
        <f>Data!$E934/Data!$D934</f>
        <v>0.14536842105263159</v>
      </c>
      <c r="P934" s="2">
        <f>IFERROR(Data!$E934/Data!$L934,0)</f>
        <v>46.033333333333331</v>
      </c>
      <c r="Q934" t="str">
        <f t="shared" si="56"/>
        <v>music</v>
      </c>
      <c r="R934" t="str">
        <f t="shared" si="57"/>
        <v>jazz</v>
      </c>
      <c r="S934" s="3">
        <f t="shared" si="58"/>
        <v>41355.677604166667</v>
      </c>
      <c r="T934" s="3">
        <f t="shared" si="59"/>
        <v>41310.719270833331</v>
      </c>
    </row>
    <row r="935" spans="1:20">
      <c r="A935">
        <v>933</v>
      </c>
      <c r="B935" t="s">
        <v>1928</v>
      </c>
      <c r="C935" t="s">
        <v>1929</v>
      </c>
      <c r="D935">
        <v>2000</v>
      </c>
      <c r="E935">
        <v>120</v>
      </c>
      <c r="F935" t="s">
        <v>363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1782</v>
      </c>
      <c r="O935" s="8">
        <f>Data!$E935/Data!$D935</f>
        <v>0.06</v>
      </c>
      <c r="P935" s="2">
        <f>IFERROR(Data!$E935/Data!$L935,0)</f>
        <v>60</v>
      </c>
      <c r="Q935" t="str">
        <f t="shared" si="56"/>
        <v>music</v>
      </c>
      <c r="R935" t="str">
        <f t="shared" si="57"/>
        <v>jazz</v>
      </c>
      <c r="S935" s="3">
        <f t="shared" si="58"/>
        <v>41770.919085648151</v>
      </c>
      <c r="T935" s="3">
        <f t="shared" si="59"/>
        <v>41710.919085648151</v>
      </c>
    </row>
    <row r="936" spans="1:20">
      <c r="A936">
        <v>934</v>
      </c>
      <c r="B936" t="s">
        <v>1930</v>
      </c>
      <c r="C936" t="s">
        <v>1931</v>
      </c>
      <c r="D936">
        <v>5000</v>
      </c>
      <c r="E936">
        <v>1520</v>
      </c>
      <c r="F936" t="s">
        <v>363</v>
      </c>
      <c r="G936" t="s">
        <v>165</v>
      </c>
      <c r="H936" t="s">
        <v>166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1782</v>
      </c>
      <c r="O936" s="8">
        <f>Data!$E936/Data!$D936</f>
        <v>0.30399999999999999</v>
      </c>
      <c r="P936" s="2">
        <f>IFERROR(Data!$E936/Data!$L936,0)</f>
        <v>50.666666666666664</v>
      </c>
      <c r="Q936" t="str">
        <f t="shared" si="56"/>
        <v>music</v>
      </c>
      <c r="R936" t="str">
        <f t="shared" si="57"/>
        <v>jazz</v>
      </c>
      <c r="S936" s="3">
        <f t="shared" si="58"/>
        <v>41763</v>
      </c>
      <c r="T936" s="3">
        <f t="shared" si="59"/>
        <v>41733.487083333333</v>
      </c>
    </row>
    <row r="937" spans="1:20">
      <c r="A937">
        <v>935</v>
      </c>
      <c r="B937" t="s">
        <v>1932</v>
      </c>
      <c r="C937" t="s">
        <v>1933</v>
      </c>
      <c r="D937">
        <v>3500</v>
      </c>
      <c r="E937">
        <v>50</v>
      </c>
      <c r="F937" t="s">
        <v>363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1782</v>
      </c>
      <c r="O937" s="8">
        <f>Data!$E937/Data!$D937</f>
        <v>1.4285714285714285E-2</v>
      </c>
      <c r="P937" s="2">
        <f>IFERROR(Data!$E937/Data!$L937,0)</f>
        <v>25</v>
      </c>
      <c r="Q937" t="str">
        <f t="shared" si="56"/>
        <v>music</v>
      </c>
      <c r="R937" t="str">
        <f t="shared" si="57"/>
        <v>jazz</v>
      </c>
      <c r="S937" s="3">
        <f t="shared" si="58"/>
        <v>42398.083668981482</v>
      </c>
      <c r="T937" s="3">
        <f t="shared" si="59"/>
        <v>42368.083668981482</v>
      </c>
    </row>
    <row r="938" spans="1:20">
      <c r="A938">
        <v>936</v>
      </c>
      <c r="B938" t="s">
        <v>1934</v>
      </c>
      <c r="C938" t="s">
        <v>1935</v>
      </c>
      <c r="D938">
        <v>1400</v>
      </c>
      <c r="E938">
        <v>0</v>
      </c>
      <c r="F938" t="s">
        <v>363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1782</v>
      </c>
      <c r="O938" s="8">
        <f>Data!$E938/Data!$D938</f>
        <v>0</v>
      </c>
      <c r="P938" s="2">
        <f>IFERROR(Data!$E938/Data!$L938,0)</f>
        <v>0</v>
      </c>
      <c r="Q938" t="str">
        <f t="shared" si="56"/>
        <v>music</v>
      </c>
      <c r="R938" t="str">
        <f t="shared" si="57"/>
        <v>jazz</v>
      </c>
      <c r="S938" s="3">
        <f t="shared" si="58"/>
        <v>40926.583333333336</v>
      </c>
      <c r="T938" s="3">
        <f t="shared" si="59"/>
        <v>40882.774178240739</v>
      </c>
    </row>
    <row r="939" spans="1:20">
      <c r="A939">
        <v>937</v>
      </c>
      <c r="B939" t="s">
        <v>1936</v>
      </c>
      <c r="C939" t="s">
        <v>1937</v>
      </c>
      <c r="D939">
        <v>3500</v>
      </c>
      <c r="E939">
        <v>40</v>
      </c>
      <c r="F939" t="s">
        <v>363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1782</v>
      </c>
      <c r="O939" s="8">
        <f>Data!$E939/Data!$D939</f>
        <v>1.1428571428571429E-2</v>
      </c>
      <c r="P939" s="2">
        <f>IFERROR(Data!$E939/Data!$L939,0)</f>
        <v>20</v>
      </c>
      <c r="Q939" t="str">
        <f t="shared" si="56"/>
        <v>music</v>
      </c>
      <c r="R939" t="str">
        <f t="shared" si="57"/>
        <v>jazz</v>
      </c>
      <c r="S939" s="3">
        <f t="shared" si="58"/>
        <v>41581.589780092596</v>
      </c>
      <c r="T939" s="3">
        <f t="shared" si="59"/>
        <v>41551.548113425924</v>
      </c>
    </row>
    <row r="940" spans="1:20">
      <c r="A940">
        <v>938</v>
      </c>
      <c r="B940" t="s">
        <v>1938</v>
      </c>
      <c r="C940" t="s">
        <v>1939</v>
      </c>
      <c r="D940">
        <v>7000</v>
      </c>
      <c r="E940">
        <v>25</v>
      </c>
      <c r="F940" t="s">
        <v>363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1782</v>
      </c>
      <c r="O940" s="8">
        <f>Data!$E940/Data!$D940</f>
        <v>3.5714285714285713E-3</v>
      </c>
      <c r="P940" s="2">
        <f>IFERROR(Data!$E940/Data!$L940,0)</f>
        <v>25</v>
      </c>
      <c r="Q940" t="str">
        <f t="shared" si="56"/>
        <v>music</v>
      </c>
      <c r="R940" t="str">
        <f t="shared" si="57"/>
        <v>jazz</v>
      </c>
      <c r="S940" s="3">
        <f t="shared" si="58"/>
        <v>41154.229722222226</v>
      </c>
      <c r="T940" s="3">
        <f t="shared" si="59"/>
        <v>41124.229722222226</v>
      </c>
    </row>
    <row r="941" spans="1:20">
      <c r="A941">
        <v>939</v>
      </c>
      <c r="B941" t="s">
        <v>1940</v>
      </c>
      <c r="C941" t="s">
        <v>1941</v>
      </c>
      <c r="D941">
        <v>2750</v>
      </c>
      <c r="E941">
        <v>40</v>
      </c>
      <c r="F941" t="s">
        <v>363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1782</v>
      </c>
      <c r="O941" s="8">
        <f>Data!$E941/Data!$D941</f>
        <v>1.4545454545454545E-2</v>
      </c>
      <c r="P941" s="2">
        <f>IFERROR(Data!$E941/Data!$L941,0)</f>
        <v>20</v>
      </c>
      <c r="Q941" t="str">
        <f t="shared" si="56"/>
        <v>music</v>
      </c>
      <c r="R941" t="str">
        <f t="shared" si="57"/>
        <v>jazz</v>
      </c>
      <c r="S941" s="3">
        <f t="shared" si="58"/>
        <v>41455.581944444442</v>
      </c>
      <c r="T941" s="3">
        <f t="shared" si="59"/>
        <v>41416.513171296298</v>
      </c>
    </row>
    <row r="942" spans="1:20">
      <c r="A942">
        <v>940</v>
      </c>
      <c r="B942" t="s">
        <v>1942</v>
      </c>
      <c r="C942" t="s">
        <v>1943</v>
      </c>
      <c r="D942">
        <v>9000</v>
      </c>
      <c r="E942">
        <v>1544</v>
      </c>
      <c r="F942" t="s">
        <v>363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1335</v>
      </c>
      <c r="O942" s="8">
        <f>Data!$E942/Data!$D942</f>
        <v>0.17155555555555554</v>
      </c>
      <c r="P942" s="2">
        <f>IFERROR(Data!$E942/Data!$L942,0)</f>
        <v>110.28571428571429</v>
      </c>
      <c r="Q942" t="str">
        <f t="shared" si="56"/>
        <v>technology</v>
      </c>
      <c r="R942" t="str">
        <f t="shared" si="57"/>
        <v>wearables</v>
      </c>
      <c r="S942" s="3">
        <f t="shared" si="58"/>
        <v>42226.758402777778</v>
      </c>
      <c r="T942" s="3">
        <f t="shared" si="59"/>
        <v>42181.758402777778</v>
      </c>
    </row>
    <row r="943" spans="1:20">
      <c r="A943">
        <v>941</v>
      </c>
      <c r="B943" t="s">
        <v>1944</v>
      </c>
      <c r="C943" t="s">
        <v>1945</v>
      </c>
      <c r="D943">
        <v>50000</v>
      </c>
      <c r="E943">
        <v>1161</v>
      </c>
      <c r="F943" t="s">
        <v>363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1335</v>
      </c>
      <c r="O943" s="8">
        <f>Data!$E943/Data!$D943</f>
        <v>2.3220000000000001E-2</v>
      </c>
      <c r="P943" s="2">
        <f>IFERROR(Data!$E943/Data!$L943,0)</f>
        <v>37.451612903225808</v>
      </c>
      <c r="Q943" t="str">
        <f t="shared" si="56"/>
        <v>technology</v>
      </c>
      <c r="R943" t="str">
        <f t="shared" si="57"/>
        <v>wearables</v>
      </c>
      <c r="S943" s="3">
        <f t="shared" si="58"/>
        <v>42775.846585648149</v>
      </c>
      <c r="T943" s="3">
        <f t="shared" si="59"/>
        <v>42745.846585648149</v>
      </c>
    </row>
    <row r="944" spans="1:20">
      <c r="A944">
        <v>942</v>
      </c>
      <c r="B944" t="s">
        <v>1946</v>
      </c>
      <c r="C944" t="s">
        <v>1947</v>
      </c>
      <c r="D944">
        <v>7500</v>
      </c>
      <c r="E944">
        <v>668</v>
      </c>
      <c r="F944" t="s">
        <v>363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1335</v>
      </c>
      <c r="O944" s="8">
        <f>Data!$E944/Data!$D944</f>
        <v>8.9066666666666669E-2</v>
      </c>
      <c r="P944" s="2">
        <f>IFERROR(Data!$E944/Data!$L944,0)</f>
        <v>41.75</v>
      </c>
      <c r="Q944" t="str">
        <f t="shared" si="56"/>
        <v>technology</v>
      </c>
      <c r="R944" t="str">
        <f t="shared" si="57"/>
        <v>wearables</v>
      </c>
      <c r="S944" s="3">
        <f t="shared" si="58"/>
        <v>42418.593287037031</v>
      </c>
      <c r="T944" s="3">
        <f t="shared" si="59"/>
        <v>42382.593287037031</v>
      </c>
    </row>
    <row r="945" spans="1:20">
      <c r="A945">
        <v>943</v>
      </c>
      <c r="B945" t="s">
        <v>1948</v>
      </c>
      <c r="C945" t="s">
        <v>1949</v>
      </c>
      <c r="D945">
        <v>3000</v>
      </c>
      <c r="E945">
        <v>289</v>
      </c>
      <c r="F945" t="s">
        <v>363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1335</v>
      </c>
      <c r="O945" s="8">
        <f>Data!$E945/Data!$D945</f>
        <v>9.633333333333334E-2</v>
      </c>
      <c r="P945" s="2">
        <f>IFERROR(Data!$E945/Data!$L945,0)</f>
        <v>24.083333333333332</v>
      </c>
      <c r="Q945" t="str">
        <f t="shared" si="56"/>
        <v>technology</v>
      </c>
      <c r="R945" t="str">
        <f t="shared" si="57"/>
        <v>wearables</v>
      </c>
      <c r="S945" s="3">
        <f t="shared" si="58"/>
        <v>42703.459548611107</v>
      </c>
      <c r="T945" s="3">
        <f t="shared" si="59"/>
        <v>42673.41788194445</v>
      </c>
    </row>
    <row r="946" spans="1:20">
      <c r="A946">
        <v>944</v>
      </c>
      <c r="B946" t="s">
        <v>1950</v>
      </c>
      <c r="C946" t="s">
        <v>1951</v>
      </c>
      <c r="D946">
        <v>50000</v>
      </c>
      <c r="E946">
        <v>6663</v>
      </c>
      <c r="F946" t="s">
        <v>363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1335</v>
      </c>
      <c r="O946" s="8">
        <f>Data!$E946/Data!$D946</f>
        <v>0.13325999999999999</v>
      </c>
      <c r="P946" s="2">
        <f>IFERROR(Data!$E946/Data!$L946,0)</f>
        <v>69.40625</v>
      </c>
      <c r="Q946" t="str">
        <f t="shared" si="56"/>
        <v>technology</v>
      </c>
      <c r="R946" t="str">
        <f t="shared" si="57"/>
        <v>wearables</v>
      </c>
      <c r="S946" s="3">
        <f t="shared" si="58"/>
        <v>42478.333333333328</v>
      </c>
      <c r="T946" s="3">
        <f t="shared" si="59"/>
        <v>42444.333912037036</v>
      </c>
    </row>
    <row r="947" spans="1:20">
      <c r="A947">
        <v>945</v>
      </c>
      <c r="B947" t="s">
        <v>1952</v>
      </c>
      <c r="C947" t="s">
        <v>1953</v>
      </c>
      <c r="D947">
        <v>100000</v>
      </c>
      <c r="E947">
        <v>2484</v>
      </c>
      <c r="F947" t="s">
        <v>363</v>
      </c>
      <c r="G947" t="s">
        <v>185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1335</v>
      </c>
      <c r="O947" s="8">
        <f>Data!$E947/Data!$D947</f>
        <v>2.4840000000000001E-2</v>
      </c>
      <c r="P947" s="2">
        <f>IFERROR(Data!$E947/Data!$L947,0)</f>
        <v>155.25</v>
      </c>
      <c r="Q947" t="str">
        <f t="shared" si="56"/>
        <v>technology</v>
      </c>
      <c r="R947" t="str">
        <f t="shared" si="57"/>
        <v>wearables</v>
      </c>
      <c r="S947" s="3">
        <f t="shared" si="58"/>
        <v>42784.749305555553</v>
      </c>
      <c r="T947" s="3">
        <f t="shared" si="59"/>
        <v>42732.622986111113</v>
      </c>
    </row>
    <row r="948" spans="1:20">
      <c r="A948">
        <v>946</v>
      </c>
      <c r="B948" t="s">
        <v>1954</v>
      </c>
      <c r="C948" t="s">
        <v>1955</v>
      </c>
      <c r="D948">
        <v>15000</v>
      </c>
      <c r="E948">
        <v>286</v>
      </c>
      <c r="F948" t="s">
        <v>363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1335</v>
      </c>
      <c r="O948" s="8">
        <f>Data!$E948/Data!$D948</f>
        <v>1.9066666666666666E-2</v>
      </c>
      <c r="P948" s="2">
        <f>IFERROR(Data!$E948/Data!$L948,0)</f>
        <v>57.2</v>
      </c>
      <c r="Q948" t="str">
        <f t="shared" si="56"/>
        <v>technology</v>
      </c>
      <c r="R948" t="str">
        <f t="shared" si="57"/>
        <v>wearables</v>
      </c>
      <c r="S948" s="3">
        <f t="shared" si="58"/>
        <v>42622.500555555554</v>
      </c>
      <c r="T948" s="3">
        <f t="shared" si="59"/>
        <v>42592.500555555554</v>
      </c>
    </row>
    <row r="949" spans="1:20">
      <c r="A949">
        <v>947</v>
      </c>
      <c r="B949" t="s">
        <v>1956</v>
      </c>
      <c r="C949" t="s">
        <v>1957</v>
      </c>
      <c r="D949">
        <v>850</v>
      </c>
      <c r="E949">
        <v>0</v>
      </c>
      <c r="F949" t="s">
        <v>363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1335</v>
      </c>
      <c r="O949" s="8">
        <f>Data!$E949/Data!$D949</f>
        <v>0</v>
      </c>
      <c r="P949" s="2">
        <f>IFERROR(Data!$E949/Data!$L949,0)</f>
        <v>0</v>
      </c>
      <c r="Q949" t="str">
        <f t="shared" si="56"/>
        <v>technology</v>
      </c>
      <c r="R949" t="str">
        <f t="shared" si="57"/>
        <v>wearables</v>
      </c>
      <c r="S949" s="3">
        <f t="shared" si="58"/>
        <v>42551.531319444446</v>
      </c>
      <c r="T949" s="3">
        <f t="shared" si="59"/>
        <v>42491.531319444446</v>
      </c>
    </row>
    <row r="950" spans="1:20">
      <c r="A950">
        <v>948</v>
      </c>
      <c r="B950" t="s">
        <v>1958</v>
      </c>
      <c r="C950" t="s">
        <v>1959</v>
      </c>
      <c r="D950">
        <v>4000</v>
      </c>
      <c r="E950">
        <v>480</v>
      </c>
      <c r="F950" t="s">
        <v>363</v>
      </c>
      <c r="G950" t="s">
        <v>393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1335</v>
      </c>
      <c r="O950" s="8">
        <f>Data!$E950/Data!$D950</f>
        <v>0.12</v>
      </c>
      <c r="P950" s="2">
        <f>IFERROR(Data!$E950/Data!$L950,0)</f>
        <v>60</v>
      </c>
      <c r="Q950" t="str">
        <f t="shared" si="56"/>
        <v>technology</v>
      </c>
      <c r="R950" t="str">
        <f t="shared" si="57"/>
        <v>wearables</v>
      </c>
      <c r="S950" s="3">
        <f t="shared" si="58"/>
        <v>42441.578287037039</v>
      </c>
      <c r="T950" s="3">
        <f t="shared" si="59"/>
        <v>42411.578287037039</v>
      </c>
    </row>
    <row r="951" spans="1:20">
      <c r="A951">
        <v>949</v>
      </c>
      <c r="B951" t="s">
        <v>1960</v>
      </c>
      <c r="C951" t="s">
        <v>1961</v>
      </c>
      <c r="D951">
        <v>20000</v>
      </c>
      <c r="E951">
        <v>273</v>
      </c>
      <c r="F951" t="s">
        <v>363</v>
      </c>
      <c r="G951" t="s">
        <v>508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1335</v>
      </c>
      <c r="O951" s="8">
        <f>Data!$E951/Data!$D951</f>
        <v>1.3650000000000001E-2</v>
      </c>
      <c r="P951" s="2">
        <f>IFERROR(Data!$E951/Data!$L951,0)</f>
        <v>39</v>
      </c>
      <c r="Q951" t="str">
        <f t="shared" si="56"/>
        <v>technology</v>
      </c>
      <c r="R951" t="str">
        <f t="shared" si="57"/>
        <v>wearables</v>
      </c>
      <c r="S951" s="3">
        <f t="shared" si="58"/>
        <v>42420.793703703705</v>
      </c>
      <c r="T951" s="3">
        <f t="shared" si="59"/>
        <v>42360.793703703705</v>
      </c>
    </row>
    <row r="952" spans="1:20">
      <c r="A952">
        <v>950</v>
      </c>
      <c r="B952" t="s">
        <v>1962</v>
      </c>
      <c r="C952" t="s">
        <v>1963</v>
      </c>
      <c r="D952">
        <v>5000</v>
      </c>
      <c r="E952">
        <v>1402</v>
      </c>
      <c r="F952" t="s">
        <v>363</v>
      </c>
      <c r="G952" t="s">
        <v>165</v>
      </c>
      <c r="H952" t="s">
        <v>166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1335</v>
      </c>
      <c r="O952" s="8">
        <f>Data!$E952/Data!$D952</f>
        <v>0.28039999999999998</v>
      </c>
      <c r="P952" s="2">
        <f>IFERROR(Data!$E952/Data!$L952,0)</f>
        <v>58.416666666666664</v>
      </c>
      <c r="Q952" t="str">
        <f t="shared" si="56"/>
        <v>technology</v>
      </c>
      <c r="R952" t="str">
        <f t="shared" si="57"/>
        <v>wearables</v>
      </c>
      <c r="S952" s="3">
        <f t="shared" si="58"/>
        <v>42386.500706018516</v>
      </c>
      <c r="T952" s="3">
        <f t="shared" si="59"/>
        <v>42356.500706018516</v>
      </c>
    </row>
    <row r="953" spans="1:20">
      <c r="A953">
        <v>951</v>
      </c>
      <c r="B953" t="s">
        <v>1964</v>
      </c>
      <c r="C953" t="s">
        <v>1965</v>
      </c>
      <c r="D953">
        <v>50000</v>
      </c>
      <c r="E953">
        <v>19195</v>
      </c>
      <c r="F953" t="s">
        <v>363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1335</v>
      </c>
      <c r="O953" s="8">
        <f>Data!$E953/Data!$D953</f>
        <v>0.38390000000000002</v>
      </c>
      <c r="P953" s="2">
        <f>IFERROR(Data!$E953/Data!$L953,0)</f>
        <v>158.63636363636363</v>
      </c>
      <c r="Q953" t="str">
        <f t="shared" si="56"/>
        <v>technology</v>
      </c>
      <c r="R953" t="str">
        <f t="shared" si="57"/>
        <v>wearables</v>
      </c>
      <c r="S953" s="3">
        <f t="shared" si="58"/>
        <v>42525.403611111105</v>
      </c>
      <c r="T953" s="3">
        <f t="shared" si="59"/>
        <v>42480.403611111105</v>
      </c>
    </row>
    <row r="954" spans="1:20">
      <c r="A954">
        <v>952</v>
      </c>
      <c r="B954" t="s">
        <v>1966</v>
      </c>
      <c r="C954" t="s">
        <v>1967</v>
      </c>
      <c r="D954">
        <v>49000</v>
      </c>
      <c r="E954">
        <v>19572</v>
      </c>
      <c r="F954" t="s">
        <v>363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1335</v>
      </c>
      <c r="O954" s="8">
        <f>Data!$E954/Data!$D954</f>
        <v>0.39942857142857141</v>
      </c>
      <c r="P954" s="2">
        <f>IFERROR(Data!$E954/Data!$L954,0)</f>
        <v>99.857142857142861</v>
      </c>
      <c r="Q954" t="str">
        <f t="shared" si="56"/>
        <v>technology</v>
      </c>
      <c r="R954" t="str">
        <f t="shared" si="57"/>
        <v>wearables</v>
      </c>
      <c r="S954" s="3">
        <f t="shared" si="58"/>
        <v>42692.405231481483</v>
      </c>
      <c r="T954" s="3">
        <f t="shared" si="59"/>
        <v>42662.363564814819</v>
      </c>
    </row>
    <row r="955" spans="1:20">
      <c r="A955">
        <v>953</v>
      </c>
      <c r="B955" t="s">
        <v>1968</v>
      </c>
      <c r="C955" t="s">
        <v>1969</v>
      </c>
      <c r="D955">
        <v>15000</v>
      </c>
      <c r="E955">
        <v>126</v>
      </c>
      <c r="F955" t="s">
        <v>363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1335</v>
      </c>
      <c r="O955" s="8">
        <f>Data!$E955/Data!$D955</f>
        <v>8.3999999999999995E-3</v>
      </c>
      <c r="P955" s="2">
        <f>IFERROR(Data!$E955/Data!$L955,0)</f>
        <v>25.2</v>
      </c>
      <c r="Q955" t="str">
        <f t="shared" si="56"/>
        <v>technology</v>
      </c>
      <c r="R955" t="str">
        <f t="shared" si="57"/>
        <v>wearables</v>
      </c>
      <c r="S955" s="3">
        <f t="shared" si="58"/>
        <v>42028.914340277777</v>
      </c>
      <c r="T955" s="3">
        <f t="shared" si="59"/>
        <v>41998.914340277777</v>
      </c>
    </row>
    <row r="956" spans="1:20">
      <c r="A956">
        <v>954</v>
      </c>
      <c r="B956" t="s">
        <v>1970</v>
      </c>
      <c r="C956" t="s">
        <v>1971</v>
      </c>
      <c r="D956">
        <v>15000</v>
      </c>
      <c r="E956">
        <v>6511</v>
      </c>
      <c r="F956" t="s">
        <v>363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1335</v>
      </c>
      <c r="O956" s="8">
        <f>Data!$E956/Data!$D956</f>
        <v>0.43406666666666666</v>
      </c>
      <c r="P956" s="2">
        <f>IFERROR(Data!$E956/Data!$L956,0)</f>
        <v>89.191780821917803</v>
      </c>
      <c r="Q956" t="str">
        <f t="shared" si="56"/>
        <v>technology</v>
      </c>
      <c r="R956" t="str">
        <f t="shared" si="57"/>
        <v>wearables</v>
      </c>
      <c r="S956" s="3">
        <f t="shared" si="58"/>
        <v>42236.583784722221</v>
      </c>
      <c r="T956" s="3">
        <f t="shared" si="59"/>
        <v>42194.583784722221</v>
      </c>
    </row>
    <row r="957" spans="1:20">
      <c r="A957">
        <v>955</v>
      </c>
      <c r="B957" t="s">
        <v>1972</v>
      </c>
      <c r="C957" t="s">
        <v>1973</v>
      </c>
      <c r="D957">
        <v>300000</v>
      </c>
      <c r="E957">
        <v>16984</v>
      </c>
      <c r="F957" t="s">
        <v>363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1335</v>
      </c>
      <c r="O957" s="8">
        <f>Data!$E957/Data!$D957</f>
        <v>5.6613333333333335E-2</v>
      </c>
      <c r="P957" s="2">
        <f>IFERROR(Data!$E957/Data!$L957,0)</f>
        <v>182.6236559139785</v>
      </c>
      <c r="Q957" t="str">
        <f t="shared" si="56"/>
        <v>technology</v>
      </c>
      <c r="R957" t="str">
        <f t="shared" si="57"/>
        <v>wearables</v>
      </c>
      <c r="S957" s="3">
        <f t="shared" si="58"/>
        <v>42626.045138888891</v>
      </c>
      <c r="T957" s="3">
        <f t="shared" si="59"/>
        <v>42586.045138888891</v>
      </c>
    </row>
    <row r="958" spans="1:20">
      <c r="A958">
        <v>956</v>
      </c>
      <c r="B958" t="s">
        <v>1974</v>
      </c>
      <c r="C958" t="s">
        <v>1975</v>
      </c>
      <c r="D958">
        <v>50000</v>
      </c>
      <c r="E958">
        <v>861</v>
      </c>
      <c r="F958" t="s">
        <v>363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1335</v>
      </c>
      <c r="O958" s="8">
        <f>Data!$E958/Data!$D958</f>
        <v>1.7219999999999999E-2</v>
      </c>
      <c r="P958" s="2">
        <f>IFERROR(Data!$E958/Data!$L958,0)</f>
        <v>50.647058823529413</v>
      </c>
      <c r="Q958" t="str">
        <f t="shared" si="56"/>
        <v>technology</v>
      </c>
      <c r="R958" t="str">
        <f t="shared" si="57"/>
        <v>wearables</v>
      </c>
      <c r="S958" s="3">
        <f t="shared" si="58"/>
        <v>42120.622210648144</v>
      </c>
      <c r="T958" s="3">
        <f t="shared" si="59"/>
        <v>42060.663877314815</v>
      </c>
    </row>
    <row r="959" spans="1:20">
      <c r="A959">
        <v>957</v>
      </c>
      <c r="B959" t="s">
        <v>1976</v>
      </c>
      <c r="C959" t="s">
        <v>1977</v>
      </c>
      <c r="D959">
        <v>12000</v>
      </c>
      <c r="E959">
        <v>233</v>
      </c>
      <c r="F959" t="s">
        <v>363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1335</v>
      </c>
      <c r="O959" s="8">
        <f>Data!$E959/Data!$D959</f>
        <v>1.9416666666666665E-2</v>
      </c>
      <c r="P959" s="2">
        <f>IFERROR(Data!$E959/Data!$L959,0)</f>
        <v>33.285714285714285</v>
      </c>
      <c r="Q959" t="str">
        <f t="shared" si="56"/>
        <v>technology</v>
      </c>
      <c r="R959" t="str">
        <f t="shared" si="57"/>
        <v>wearables</v>
      </c>
      <c r="S959" s="3">
        <f t="shared" si="58"/>
        <v>42691.344131944439</v>
      </c>
      <c r="T959" s="3">
        <f t="shared" si="59"/>
        <v>42660.302465277782</v>
      </c>
    </row>
    <row r="960" spans="1:20">
      <c r="A960">
        <v>958</v>
      </c>
      <c r="B960" t="s">
        <v>1978</v>
      </c>
      <c r="C960" t="s">
        <v>1979</v>
      </c>
      <c r="D960">
        <v>7777</v>
      </c>
      <c r="E960">
        <v>881</v>
      </c>
      <c r="F960" t="s">
        <v>363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1335</v>
      </c>
      <c r="O960" s="8">
        <f>Data!$E960/Data!$D960</f>
        <v>0.11328275684711328</v>
      </c>
      <c r="P960" s="2">
        <f>IFERROR(Data!$E960/Data!$L960,0)</f>
        <v>51.823529411764703</v>
      </c>
      <c r="Q960" t="str">
        <f t="shared" si="56"/>
        <v>technology</v>
      </c>
      <c r="R960" t="str">
        <f t="shared" si="57"/>
        <v>wearables</v>
      </c>
      <c r="S960" s="3">
        <f t="shared" si="58"/>
        <v>42103.957638888889</v>
      </c>
      <c r="T960" s="3">
        <f t="shared" si="59"/>
        <v>42082.552812499998</v>
      </c>
    </row>
    <row r="961" spans="1:20">
      <c r="A961">
        <v>959</v>
      </c>
      <c r="B961" t="s">
        <v>1980</v>
      </c>
      <c r="C961" t="s">
        <v>1981</v>
      </c>
      <c r="D961">
        <v>50000</v>
      </c>
      <c r="E961">
        <v>19430</v>
      </c>
      <c r="F961" t="s">
        <v>363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1335</v>
      </c>
      <c r="O961" s="8">
        <f>Data!$E961/Data!$D961</f>
        <v>0.3886</v>
      </c>
      <c r="P961" s="2">
        <f>IFERROR(Data!$E961/Data!$L961,0)</f>
        <v>113.62573099415205</v>
      </c>
      <c r="Q961" t="str">
        <f t="shared" si="56"/>
        <v>technology</v>
      </c>
      <c r="R961" t="str">
        <f t="shared" si="57"/>
        <v>wearables</v>
      </c>
      <c r="S961" s="3">
        <f t="shared" si="58"/>
        <v>42022.924363425926</v>
      </c>
      <c r="T961" s="3">
        <f t="shared" si="59"/>
        <v>41992.924363425926</v>
      </c>
    </row>
    <row r="962" spans="1:20">
      <c r="A962">
        <v>960</v>
      </c>
      <c r="B962" t="s">
        <v>1982</v>
      </c>
      <c r="C962" t="s">
        <v>1983</v>
      </c>
      <c r="D962">
        <v>55650</v>
      </c>
      <c r="E962">
        <v>25655</v>
      </c>
      <c r="F962" t="s">
        <v>363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1335</v>
      </c>
      <c r="O962" s="8">
        <f>Data!$E962/Data!$D962</f>
        <v>0.46100628930817611</v>
      </c>
      <c r="P962" s="2">
        <f>IFERROR(Data!$E962/Data!$L962,0)</f>
        <v>136.46276595744681</v>
      </c>
      <c r="Q962" t="str">
        <f t="shared" si="56"/>
        <v>technology</v>
      </c>
      <c r="R962" t="str">
        <f t="shared" si="57"/>
        <v>wearables</v>
      </c>
      <c r="S962" s="3">
        <f t="shared" si="58"/>
        <v>42808.335127314815</v>
      </c>
      <c r="T962" s="3">
        <f t="shared" si="59"/>
        <v>42766.376793981486</v>
      </c>
    </row>
    <row r="963" spans="1:20">
      <c r="A963">
        <v>961</v>
      </c>
      <c r="B963" t="s">
        <v>1984</v>
      </c>
      <c r="C963" t="s">
        <v>1985</v>
      </c>
      <c r="D963">
        <v>95000</v>
      </c>
      <c r="E963">
        <v>40079</v>
      </c>
      <c r="F963" t="s">
        <v>363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1335</v>
      </c>
      <c r="O963" s="8">
        <f>Data!$E963/Data!$D963</f>
        <v>0.42188421052631581</v>
      </c>
      <c r="P963" s="2">
        <f>IFERROR(Data!$E963/Data!$L963,0)</f>
        <v>364.35454545454547</v>
      </c>
      <c r="Q963" t="str">
        <f t="shared" ref="Q963:Q1026" si="60">LEFT(N963,SEARCH("/",N963,1)-1)</f>
        <v>technology</v>
      </c>
      <c r="R963" t="str">
        <f t="shared" ref="R963:R1026" si="61">RIGHT(N963,LEN(N963)-SEARCH("/",N963,1))</f>
        <v>wearables</v>
      </c>
      <c r="S963" s="3">
        <f t="shared" ref="S963:S1026" si="62">(((I963/60)/60)/24)+DATE(1970,1,1)+(-6/24)</f>
        <v>42786.541666666672</v>
      </c>
      <c r="T963" s="3">
        <f t="shared" ref="T963:T1026" si="63">(((J963/60)/60)/24)+DATE(1970,1,1)+(-6/24)</f>
        <v>42740.443692129629</v>
      </c>
    </row>
    <row r="964" spans="1:20">
      <c r="A964">
        <v>962</v>
      </c>
      <c r="B964" t="s">
        <v>1986</v>
      </c>
      <c r="C964" t="s">
        <v>1987</v>
      </c>
      <c r="D964">
        <v>2500</v>
      </c>
      <c r="E964">
        <v>712</v>
      </c>
      <c r="F964" t="s">
        <v>363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1335</v>
      </c>
      <c r="O964" s="8">
        <f>Data!$E964/Data!$D964</f>
        <v>0.2848</v>
      </c>
      <c r="P964" s="2">
        <f>IFERROR(Data!$E964/Data!$L964,0)</f>
        <v>19.243243243243242</v>
      </c>
      <c r="Q964" t="str">
        <f t="shared" si="60"/>
        <v>technology</v>
      </c>
      <c r="R964" t="str">
        <f t="shared" si="61"/>
        <v>wearables</v>
      </c>
      <c r="S964" s="3">
        <f t="shared" si="62"/>
        <v>42411.462418981479</v>
      </c>
      <c r="T964" s="3">
        <f t="shared" si="63"/>
        <v>42373.462418981479</v>
      </c>
    </row>
    <row r="965" spans="1:20">
      <c r="A965">
        <v>963</v>
      </c>
      <c r="B965" t="s">
        <v>1988</v>
      </c>
      <c r="C965" t="s">
        <v>1989</v>
      </c>
      <c r="D965">
        <v>35000</v>
      </c>
      <c r="E965">
        <v>377</v>
      </c>
      <c r="F965" t="s">
        <v>363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1335</v>
      </c>
      <c r="O965" s="8">
        <f>Data!$E965/Data!$D965</f>
        <v>1.0771428571428571E-2</v>
      </c>
      <c r="P965" s="2">
        <f>IFERROR(Data!$E965/Data!$L965,0)</f>
        <v>41.888888888888886</v>
      </c>
      <c r="Q965" t="str">
        <f t="shared" si="60"/>
        <v>technology</v>
      </c>
      <c r="R965" t="str">
        <f t="shared" si="61"/>
        <v>wearables</v>
      </c>
      <c r="S965" s="3">
        <f t="shared" si="62"/>
        <v>42660.385636574079</v>
      </c>
      <c r="T965" s="3">
        <f t="shared" si="63"/>
        <v>42625.385636574079</v>
      </c>
    </row>
    <row r="966" spans="1:20">
      <c r="A966">
        <v>964</v>
      </c>
      <c r="B966" t="s">
        <v>1990</v>
      </c>
      <c r="C966" t="s">
        <v>1991</v>
      </c>
      <c r="D966">
        <v>110000</v>
      </c>
      <c r="E966">
        <v>879</v>
      </c>
      <c r="F966" t="s">
        <v>363</v>
      </c>
      <c r="G966" t="s">
        <v>165</v>
      </c>
      <c r="H966" t="s">
        <v>166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1335</v>
      </c>
      <c r="O966" s="8">
        <f>Data!$E966/Data!$D966</f>
        <v>7.9909090909090902E-3</v>
      </c>
      <c r="P966" s="2">
        <f>IFERROR(Data!$E966/Data!$L966,0)</f>
        <v>30.310344827586206</v>
      </c>
      <c r="Q966" t="str">
        <f t="shared" si="60"/>
        <v>technology</v>
      </c>
      <c r="R966" t="str">
        <f t="shared" si="61"/>
        <v>wearables</v>
      </c>
      <c r="S966" s="3">
        <f t="shared" si="62"/>
        <v>42248.378692129627</v>
      </c>
      <c r="T966" s="3">
        <f t="shared" si="63"/>
        <v>42208.378692129627</v>
      </c>
    </row>
    <row r="967" spans="1:20">
      <c r="A967">
        <v>965</v>
      </c>
      <c r="B967" t="s">
        <v>1992</v>
      </c>
      <c r="C967" t="s">
        <v>1993</v>
      </c>
      <c r="D967">
        <v>25000</v>
      </c>
      <c r="E967">
        <v>298</v>
      </c>
      <c r="F967" t="s">
        <v>363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1335</v>
      </c>
      <c r="O967" s="8">
        <f>Data!$E967/Data!$D967</f>
        <v>1.192E-2</v>
      </c>
      <c r="P967" s="2">
        <f>IFERROR(Data!$E967/Data!$L967,0)</f>
        <v>49.666666666666664</v>
      </c>
      <c r="Q967" t="str">
        <f t="shared" si="60"/>
        <v>technology</v>
      </c>
      <c r="R967" t="str">
        <f t="shared" si="61"/>
        <v>wearables</v>
      </c>
      <c r="S967" s="3">
        <f t="shared" si="62"/>
        <v>42668.915972222225</v>
      </c>
      <c r="T967" s="3">
        <f t="shared" si="63"/>
        <v>42636.766736111109</v>
      </c>
    </row>
    <row r="968" spans="1:20">
      <c r="A968">
        <v>966</v>
      </c>
      <c r="B968" t="s">
        <v>1994</v>
      </c>
      <c r="C968" t="s">
        <v>1995</v>
      </c>
      <c r="D968">
        <v>12000</v>
      </c>
      <c r="E968">
        <v>1776</v>
      </c>
      <c r="F968" t="s">
        <v>363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1335</v>
      </c>
      <c r="O968" s="8">
        <f>Data!$E968/Data!$D968</f>
        <v>0.14799999999999999</v>
      </c>
      <c r="P968" s="2">
        <f>IFERROR(Data!$E968/Data!$L968,0)</f>
        <v>59.2</v>
      </c>
      <c r="Q968" t="str">
        <f t="shared" si="60"/>
        <v>technology</v>
      </c>
      <c r="R968" t="str">
        <f t="shared" si="61"/>
        <v>wearables</v>
      </c>
      <c r="S968" s="3">
        <f t="shared" si="62"/>
        <v>42649.385787037041</v>
      </c>
      <c r="T968" s="3">
        <f t="shared" si="63"/>
        <v>42619.385787037041</v>
      </c>
    </row>
    <row r="969" spans="1:20">
      <c r="A969">
        <v>967</v>
      </c>
      <c r="B969" t="s">
        <v>1996</v>
      </c>
      <c r="C969" t="s">
        <v>1997</v>
      </c>
      <c r="D969">
        <v>20000</v>
      </c>
      <c r="E969">
        <v>3562</v>
      </c>
      <c r="F969" t="s">
        <v>363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1335</v>
      </c>
      <c r="O969" s="8">
        <f>Data!$E969/Data!$D969</f>
        <v>0.17810000000000001</v>
      </c>
      <c r="P969" s="2">
        <f>IFERROR(Data!$E969/Data!$L969,0)</f>
        <v>43.97530864197531</v>
      </c>
      <c r="Q969" t="str">
        <f t="shared" si="60"/>
        <v>technology</v>
      </c>
      <c r="R969" t="str">
        <f t="shared" si="61"/>
        <v>wearables</v>
      </c>
      <c r="S969" s="3">
        <f t="shared" si="62"/>
        <v>42481.96266203704</v>
      </c>
      <c r="T969" s="3">
        <f t="shared" si="63"/>
        <v>42422.004328703704</v>
      </c>
    </row>
    <row r="970" spans="1:20">
      <c r="A970">
        <v>968</v>
      </c>
      <c r="B970" t="s">
        <v>1998</v>
      </c>
      <c r="C970" t="s">
        <v>1999</v>
      </c>
      <c r="D970">
        <v>8000</v>
      </c>
      <c r="E970">
        <v>106</v>
      </c>
      <c r="F970" t="s">
        <v>363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1335</v>
      </c>
      <c r="O970" s="8">
        <f>Data!$E970/Data!$D970</f>
        <v>1.325E-2</v>
      </c>
      <c r="P970" s="2">
        <f>IFERROR(Data!$E970/Data!$L970,0)</f>
        <v>26.5</v>
      </c>
      <c r="Q970" t="str">
        <f t="shared" si="60"/>
        <v>technology</v>
      </c>
      <c r="R970" t="str">
        <f t="shared" si="61"/>
        <v>wearables</v>
      </c>
      <c r="S970" s="3">
        <f t="shared" si="62"/>
        <v>41866.597615740742</v>
      </c>
      <c r="T970" s="3">
        <f t="shared" si="63"/>
        <v>41836.597615740742</v>
      </c>
    </row>
    <row r="971" spans="1:20">
      <c r="A971">
        <v>969</v>
      </c>
      <c r="B971" t="s">
        <v>2000</v>
      </c>
      <c r="C971" t="s">
        <v>2001</v>
      </c>
      <c r="D971">
        <v>30000</v>
      </c>
      <c r="E971">
        <v>14000</v>
      </c>
      <c r="F971" t="s">
        <v>363</v>
      </c>
      <c r="G971" t="s">
        <v>1430</v>
      </c>
      <c r="H971" t="s">
        <v>1431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1335</v>
      </c>
      <c r="O971" s="8">
        <f>Data!$E971/Data!$D971</f>
        <v>0.46666666666666667</v>
      </c>
      <c r="P971" s="2">
        <f>IFERROR(Data!$E971/Data!$L971,0)</f>
        <v>1272.7272727272727</v>
      </c>
      <c r="Q971" t="str">
        <f t="shared" si="60"/>
        <v>technology</v>
      </c>
      <c r="R971" t="str">
        <f t="shared" si="61"/>
        <v>wearables</v>
      </c>
      <c r="S971" s="3">
        <f t="shared" si="62"/>
        <v>42775.05332175926</v>
      </c>
      <c r="T971" s="3">
        <f t="shared" si="63"/>
        <v>42742.05332175926</v>
      </c>
    </row>
    <row r="972" spans="1:20">
      <c r="A972">
        <v>970</v>
      </c>
      <c r="B972" t="s">
        <v>2002</v>
      </c>
      <c r="C972" t="s">
        <v>2003</v>
      </c>
      <c r="D972">
        <v>5000</v>
      </c>
      <c r="E972">
        <v>2296</v>
      </c>
      <c r="F972" t="s">
        <v>363</v>
      </c>
      <c r="G972" t="s">
        <v>165</v>
      </c>
      <c r="H972" t="s">
        <v>166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1335</v>
      </c>
      <c r="O972" s="8">
        <f>Data!$E972/Data!$D972</f>
        <v>0.4592</v>
      </c>
      <c r="P972" s="2">
        <f>IFERROR(Data!$E972/Data!$L972,0)</f>
        <v>164</v>
      </c>
      <c r="Q972" t="str">
        <f t="shared" si="60"/>
        <v>technology</v>
      </c>
      <c r="R972" t="str">
        <f t="shared" si="61"/>
        <v>wearables</v>
      </c>
      <c r="S972" s="3">
        <f t="shared" si="62"/>
        <v>42757.957638888889</v>
      </c>
      <c r="T972" s="3">
        <f t="shared" si="63"/>
        <v>42720.970520833333</v>
      </c>
    </row>
    <row r="973" spans="1:20">
      <c r="A973">
        <v>971</v>
      </c>
      <c r="B973" t="s">
        <v>2004</v>
      </c>
      <c r="C973" t="s">
        <v>2005</v>
      </c>
      <c r="D973">
        <v>100000</v>
      </c>
      <c r="E973">
        <v>226</v>
      </c>
      <c r="F973" t="s">
        <v>363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1335</v>
      </c>
      <c r="O973" s="8">
        <f>Data!$E973/Data!$D973</f>
        <v>2.2599999999999999E-3</v>
      </c>
      <c r="P973" s="2">
        <f>IFERROR(Data!$E973/Data!$L973,0)</f>
        <v>45.2</v>
      </c>
      <c r="Q973" t="str">
        <f t="shared" si="60"/>
        <v>technology</v>
      </c>
      <c r="R973" t="str">
        <f t="shared" si="61"/>
        <v>wearables</v>
      </c>
      <c r="S973" s="3">
        <f t="shared" si="62"/>
        <v>42156.459027777775</v>
      </c>
      <c r="T973" s="3">
        <f t="shared" si="63"/>
        <v>42111.459027777775</v>
      </c>
    </row>
    <row r="974" spans="1:20">
      <c r="A974">
        <v>972</v>
      </c>
      <c r="B974" t="s">
        <v>2006</v>
      </c>
      <c r="C974" t="s">
        <v>2007</v>
      </c>
      <c r="D974">
        <v>20000</v>
      </c>
      <c r="E974">
        <v>6925</v>
      </c>
      <c r="F974" t="s">
        <v>363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1335</v>
      </c>
      <c r="O974" s="8">
        <f>Data!$E974/Data!$D974</f>
        <v>0.34625</v>
      </c>
      <c r="P974" s="2">
        <f>IFERROR(Data!$E974/Data!$L974,0)</f>
        <v>153.88888888888889</v>
      </c>
      <c r="Q974" t="str">
        <f t="shared" si="60"/>
        <v>technology</v>
      </c>
      <c r="R974" t="str">
        <f t="shared" si="61"/>
        <v>wearables</v>
      </c>
      <c r="S974" s="3">
        <f t="shared" si="62"/>
        <v>41886.040972222225</v>
      </c>
      <c r="T974" s="3">
        <f t="shared" si="63"/>
        <v>41856.615717592591</v>
      </c>
    </row>
    <row r="975" spans="1:20">
      <c r="A975">
        <v>973</v>
      </c>
      <c r="B975" t="s">
        <v>2008</v>
      </c>
      <c r="C975" t="s">
        <v>2009</v>
      </c>
      <c r="D975">
        <v>20000</v>
      </c>
      <c r="E975">
        <v>411</v>
      </c>
      <c r="F975" t="s">
        <v>363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1335</v>
      </c>
      <c r="O975" s="8">
        <f>Data!$E975/Data!$D975</f>
        <v>2.0549999999999999E-2</v>
      </c>
      <c r="P975" s="2">
        <f>IFERROR(Data!$E975/Data!$L975,0)</f>
        <v>51.375</v>
      </c>
      <c r="Q975" t="str">
        <f t="shared" si="60"/>
        <v>technology</v>
      </c>
      <c r="R975" t="str">
        <f t="shared" si="61"/>
        <v>wearables</v>
      </c>
      <c r="S975" s="3">
        <f t="shared" si="62"/>
        <v>42316.806631944448</v>
      </c>
      <c r="T975" s="3">
        <f t="shared" si="63"/>
        <v>42256.764965277776</v>
      </c>
    </row>
    <row r="976" spans="1:20">
      <c r="A976">
        <v>974</v>
      </c>
      <c r="B976" t="s">
        <v>2010</v>
      </c>
      <c r="C976" t="s">
        <v>2011</v>
      </c>
      <c r="D976">
        <v>50000</v>
      </c>
      <c r="E976">
        <v>280</v>
      </c>
      <c r="F976" t="s">
        <v>363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1335</v>
      </c>
      <c r="O976" s="8">
        <f>Data!$E976/Data!$D976</f>
        <v>5.5999999999999999E-3</v>
      </c>
      <c r="P976" s="2">
        <f>IFERROR(Data!$E976/Data!$L976,0)</f>
        <v>93.333333333333329</v>
      </c>
      <c r="Q976" t="str">
        <f t="shared" si="60"/>
        <v>technology</v>
      </c>
      <c r="R976" t="str">
        <f t="shared" si="61"/>
        <v>wearables</v>
      </c>
      <c r="S976" s="3">
        <f t="shared" si="62"/>
        <v>42454.457824074074</v>
      </c>
      <c r="T976" s="3">
        <f t="shared" si="63"/>
        <v>42424.499490740738</v>
      </c>
    </row>
    <row r="977" spans="1:20">
      <c r="A977">
        <v>975</v>
      </c>
      <c r="B977" t="s">
        <v>2012</v>
      </c>
      <c r="C977" t="s">
        <v>2013</v>
      </c>
      <c r="D977">
        <v>100000</v>
      </c>
      <c r="E977">
        <v>2607</v>
      </c>
      <c r="F977" t="s">
        <v>363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1335</v>
      </c>
      <c r="O977" s="8">
        <f>Data!$E977/Data!$D977</f>
        <v>2.6069999999999999E-2</v>
      </c>
      <c r="P977" s="2">
        <f>IFERROR(Data!$E977/Data!$L977,0)</f>
        <v>108.625</v>
      </c>
      <c r="Q977" t="str">
        <f t="shared" si="60"/>
        <v>technology</v>
      </c>
      <c r="R977" t="str">
        <f t="shared" si="61"/>
        <v>wearables</v>
      </c>
      <c r="S977" s="3">
        <f t="shared" si="62"/>
        <v>42549.446585648147</v>
      </c>
      <c r="T977" s="3">
        <f t="shared" si="63"/>
        <v>42489.446585648147</v>
      </c>
    </row>
    <row r="978" spans="1:20">
      <c r="A978">
        <v>976</v>
      </c>
      <c r="B978" t="s">
        <v>2014</v>
      </c>
      <c r="C978" t="s">
        <v>2015</v>
      </c>
      <c r="D978">
        <v>150000</v>
      </c>
      <c r="E978">
        <v>2889</v>
      </c>
      <c r="F978" t="s">
        <v>363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1335</v>
      </c>
      <c r="O978" s="8">
        <f>Data!$E978/Data!$D978</f>
        <v>1.9259999999999999E-2</v>
      </c>
      <c r="P978" s="2">
        <f>IFERROR(Data!$E978/Data!$L978,0)</f>
        <v>160.5</v>
      </c>
      <c r="Q978" t="str">
        <f t="shared" si="60"/>
        <v>technology</v>
      </c>
      <c r="R978" t="str">
        <f t="shared" si="61"/>
        <v>wearables</v>
      </c>
      <c r="S978" s="3">
        <f t="shared" si="62"/>
        <v>42229.808993055558</v>
      </c>
      <c r="T978" s="3">
        <f t="shared" si="63"/>
        <v>42184.808993055558</v>
      </c>
    </row>
    <row r="979" spans="1:20">
      <c r="A979">
        <v>977</v>
      </c>
      <c r="B979" t="s">
        <v>2016</v>
      </c>
      <c r="C979" t="s">
        <v>2017</v>
      </c>
      <c r="D979">
        <v>2700</v>
      </c>
      <c r="E979">
        <v>909</v>
      </c>
      <c r="F979" t="s">
        <v>363</v>
      </c>
      <c r="G979" t="s">
        <v>2018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1335</v>
      </c>
      <c r="O979" s="8">
        <f>Data!$E979/Data!$D979</f>
        <v>0.33666666666666667</v>
      </c>
      <c r="P979" s="2">
        <f>IFERROR(Data!$E979/Data!$L979,0)</f>
        <v>75.75</v>
      </c>
      <c r="Q979" t="str">
        <f t="shared" si="60"/>
        <v>technology</v>
      </c>
      <c r="R979" t="str">
        <f t="shared" si="61"/>
        <v>wearables</v>
      </c>
      <c r="S979" s="3">
        <f t="shared" si="62"/>
        <v>42421.692094907412</v>
      </c>
      <c r="T979" s="3">
        <f t="shared" si="63"/>
        <v>42391.692094907412</v>
      </c>
    </row>
    <row r="980" spans="1:20">
      <c r="A980">
        <v>978</v>
      </c>
      <c r="B980" t="s">
        <v>2019</v>
      </c>
      <c r="C980" t="s">
        <v>2020</v>
      </c>
      <c r="D980">
        <v>172889</v>
      </c>
      <c r="E980">
        <v>97273</v>
      </c>
      <c r="F980" t="s">
        <v>363</v>
      </c>
      <c r="G980" t="s">
        <v>482</v>
      </c>
      <c r="H980" t="s">
        <v>483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1335</v>
      </c>
      <c r="O980" s="8">
        <f>Data!$E980/Data!$D980</f>
        <v>0.5626326718299024</v>
      </c>
      <c r="P980" s="2">
        <f>IFERROR(Data!$E980/Data!$L980,0)</f>
        <v>790.83739837398377</v>
      </c>
      <c r="Q980" t="str">
        <f t="shared" si="60"/>
        <v>technology</v>
      </c>
      <c r="R980" t="str">
        <f t="shared" si="61"/>
        <v>wearables</v>
      </c>
      <c r="S980" s="3">
        <f t="shared" si="62"/>
        <v>42425.059039351851</v>
      </c>
      <c r="T980" s="3">
        <f t="shared" si="63"/>
        <v>42395.059039351851</v>
      </c>
    </row>
    <row r="981" spans="1:20">
      <c r="A981">
        <v>979</v>
      </c>
      <c r="B981" t="s">
        <v>2021</v>
      </c>
      <c r="C981" t="s">
        <v>2022</v>
      </c>
      <c r="D981">
        <v>35000</v>
      </c>
      <c r="E981">
        <v>28986.16</v>
      </c>
      <c r="F981" t="s">
        <v>363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1335</v>
      </c>
      <c r="O981" s="8">
        <f>Data!$E981/Data!$D981</f>
        <v>0.82817600000000002</v>
      </c>
      <c r="P981" s="2">
        <f>IFERROR(Data!$E981/Data!$L981,0)</f>
        <v>301.93916666666667</v>
      </c>
      <c r="Q981" t="str">
        <f t="shared" si="60"/>
        <v>technology</v>
      </c>
      <c r="R981" t="str">
        <f t="shared" si="61"/>
        <v>wearables</v>
      </c>
      <c r="S981" s="3">
        <f t="shared" si="62"/>
        <v>42541.540972222225</v>
      </c>
      <c r="T981" s="3">
        <f t="shared" si="63"/>
        <v>42506.166990740734</v>
      </c>
    </row>
    <row r="982" spans="1:20">
      <c r="A982">
        <v>980</v>
      </c>
      <c r="B982" t="s">
        <v>2023</v>
      </c>
      <c r="C982" t="s">
        <v>2024</v>
      </c>
      <c r="D982">
        <v>10000</v>
      </c>
      <c r="E982">
        <v>1486</v>
      </c>
      <c r="F982" t="s">
        <v>363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1335</v>
      </c>
      <c r="O982" s="8">
        <f>Data!$E982/Data!$D982</f>
        <v>0.14860000000000001</v>
      </c>
      <c r="P982" s="2">
        <f>IFERROR(Data!$E982/Data!$L982,0)</f>
        <v>47.935483870967744</v>
      </c>
      <c r="Q982" t="str">
        <f t="shared" si="60"/>
        <v>technology</v>
      </c>
      <c r="R982" t="str">
        <f t="shared" si="61"/>
        <v>wearables</v>
      </c>
      <c r="S982" s="3">
        <f t="shared" si="62"/>
        <v>41973.695856481485</v>
      </c>
      <c r="T982" s="3">
        <f t="shared" si="63"/>
        <v>41928.654189814813</v>
      </c>
    </row>
    <row r="983" spans="1:20">
      <c r="A983">
        <v>981</v>
      </c>
      <c r="B983" t="s">
        <v>2025</v>
      </c>
      <c r="C983" t="s">
        <v>2026</v>
      </c>
      <c r="D983">
        <v>88888</v>
      </c>
      <c r="E983">
        <v>11</v>
      </c>
      <c r="F983" t="s">
        <v>363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1335</v>
      </c>
      <c r="O983" s="8">
        <f>Data!$E983/Data!$D983</f>
        <v>1.2375123751237513E-4</v>
      </c>
      <c r="P983" s="2">
        <f>IFERROR(Data!$E983/Data!$L983,0)</f>
        <v>2.75</v>
      </c>
      <c r="Q983" t="str">
        <f t="shared" si="60"/>
        <v>technology</v>
      </c>
      <c r="R983" t="str">
        <f t="shared" si="61"/>
        <v>wearables</v>
      </c>
      <c r="S983" s="3">
        <f t="shared" si="62"/>
        <v>41860.697013888886</v>
      </c>
      <c r="T983" s="3">
        <f t="shared" si="63"/>
        <v>41830.697013888886</v>
      </c>
    </row>
    <row r="984" spans="1:20">
      <c r="A984">
        <v>982</v>
      </c>
      <c r="B984" t="s">
        <v>2027</v>
      </c>
      <c r="C984" t="s">
        <v>2028</v>
      </c>
      <c r="D984">
        <v>17500</v>
      </c>
      <c r="E984">
        <v>3</v>
      </c>
      <c r="F984" t="s">
        <v>363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1335</v>
      </c>
      <c r="O984" s="8">
        <f>Data!$E984/Data!$D984</f>
        <v>1.7142857142857143E-4</v>
      </c>
      <c r="P984" s="2">
        <f>IFERROR(Data!$E984/Data!$L984,0)</f>
        <v>1</v>
      </c>
      <c r="Q984" t="str">
        <f t="shared" si="60"/>
        <v>technology</v>
      </c>
      <c r="R984" t="str">
        <f t="shared" si="61"/>
        <v>wearables</v>
      </c>
      <c r="S984" s="3">
        <f t="shared" si="62"/>
        <v>42645.503310185188</v>
      </c>
      <c r="T984" s="3">
        <f t="shared" si="63"/>
        <v>42615.503310185188</v>
      </c>
    </row>
    <row r="985" spans="1:20">
      <c r="A985">
        <v>983</v>
      </c>
      <c r="B985" t="s">
        <v>2029</v>
      </c>
      <c r="C985" t="s">
        <v>2030</v>
      </c>
      <c r="D985">
        <v>104219</v>
      </c>
      <c r="E985">
        <v>30751</v>
      </c>
      <c r="F985" t="s">
        <v>363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1335</v>
      </c>
      <c r="O985" s="8">
        <f>Data!$E985/Data!$D985</f>
        <v>0.2950613611721471</v>
      </c>
      <c r="P985" s="2">
        <f>IFERROR(Data!$E985/Data!$L985,0)</f>
        <v>171.79329608938548</v>
      </c>
      <c r="Q985" t="str">
        <f t="shared" si="60"/>
        <v>technology</v>
      </c>
      <c r="R985" t="str">
        <f t="shared" si="61"/>
        <v>wearables</v>
      </c>
      <c r="S985" s="3">
        <f t="shared" si="62"/>
        <v>42605.620833333334</v>
      </c>
      <c r="T985" s="3">
        <f t="shared" si="63"/>
        <v>42574.417650462965</v>
      </c>
    </row>
    <row r="986" spans="1:20">
      <c r="A986">
        <v>984</v>
      </c>
      <c r="B986" t="s">
        <v>2031</v>
      </c>
      <c r="C986" t="s">
        <v>2032</v>
      </c>
      <c r="D986">
        <v>10000</v>
      </c>
      <c r="E986">
        <v>106</v>
      </c>
      <c r="F986" t="s">
        <v>363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1335</v>
      </c>
      <c r="O986" s="8">
        <f>Data!$E986/Data!$D986</f>
        <v>1.06E-2</v>
      </c>
      <c r="P986" s="2">
        <f>IFERROR(Data!$E986/Data!$L986,0)</f>
        <v>35.333333333333336</v>
      </c>
      <c r="Q986" t="str">
        <f t="shared" si="60"/>
        <v>technology</v>
      </c>
      <c r="R986" t="str">
        <f t="shared" si="61"/>
        <v>wearables</v>
      </c>
      <c r="S986" s="3">
        <f t="shared" si="62"/>
        <v>42090.824166666673</v>
      </c>
      <c r="T986" s="3">
        <f t="shared" si="63"/>
        <v>42060.86583333333</v>
      </c>
    </row>
    <row r="987" spans="1:20">
      <c r="A987">
        <v>985</v>
      </c>
      <c r="B987" t="s">
        <v>2033</v>
      </c>
      <c r="C987" t="s">
        <v>2034</v>
      </c>
      <c r="D987">
        <v>30000</v>
      </c>
      <c r="E987">
        <v>1888</v>
      </c>
      <c r="F987" t="s">
        <v>363</v>
      </c>
      <c r="G987" t="s">
        <v>508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1335</v>
      </c>
      <c r="O987" s="8">
        <f>Data!$E987/Data!$D987</f>
        <v>6.2933333333333327E-2</v>
      </c>
      <c r="P987" s="2">
        <f>IFERROR(Data!$E987/Data!$L987,0)</f>
        <v>82.086956521739125</v>
      </c>
      <c r="Q987" t="str">
        <f t="shared" si="60"/>
        <v>technology</v>
      </c>
      <c r="R987" t="str">
        <f t="shared" si="61"/>
        <v>wearables</v>
      </c>
      <c r="S987" s="3">
        <f t="shared" si="62"/>
        <v>42369.708333333328</v>
      </c>
      <c r="T987" s="3">
        <f t="shared" si="63"/>
        <v>42339.717708333337</v>
      </c>
    </row>
    <row r="988" spans="1:20">
      <c r="A988">
        <v>986</v>
      </c>
      <c r="B988" t="s">
        <v>2035</v>
      </c>
      <c r="C988" t="s">
        <v>2036</v>
      </c>
      <c r="D988">
        <v>20000</v>
      </c>
      <c r="E988">
        <v>2550</v>
      </c>
      <c r="F988" t="s">
        <v>363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1335</v>
      </c>
      <c r="O988" s="8">
        <f>Data!$E988/Data!$D988</f>
        <v>0.1275</v>
      </c>
      <c r="P988" s="2">
        <f>IFERROR(Data!$E988/Data!$L988,0)</f>
        <v>110.8695652173913</v>
      </c>
      <c r="Q988" t="str">
        <f t="shared" si="60"/>
        <v>technology</v>
      </c>
      <c r="R988" t="str">
        <f t="shared" si="61"/>
        <v>wearables</v>
      </c>
      <c r="S988" s="3">
        <f t="shared" si="62"/>
        <v>42378.75</v>
      </c>
      <c r="T988" s="3">
        <f t="shared" si="63"/>
        <v>42324.517361111109</v>
      </c>
    </row>
    <row r="989" spans="1:20">
      <c r="A989">
        <v>987</v>
      </c>
      <c r="B989" t="s">
        <v>2037</v>
      </c>
      <c r="C989" t="s">
        <v>2038</v>
      </c>
      <c r="D989">
        <v>50000</v>
      </c>
      <c r="E989">
        <v>6610</v>
      </c>
      <c r="F989" t="s">
        <v>363</v>
      </c>
      <c r="G989" t="s">
        <v>393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1335</v>
      </c>
      <c r="O989" s="8">
        <f>Data!$E989/Data!$D989</f>
        <v>0.13220000000000001</v>
      </c>
      <c r="P989" s="2">
        <f>IFERROR(Data!$E989/Data!$L989,0)</f>
        <v>161.21951219512195</v>
      </c>
      <c r="Q989" t="str">
        <f t="shared" si="60"/>
        <v>technology</v>
      </c>
      <c r="R989" t="str">
        <f t="shared" si="61"/>
        <v>wearables</v>
      </c>
      <c r="S989" s="3">
        <f t="shared" si="62"/>
        <v>41813.044560185182</v>
      </c>
      <c r="T989" s="3">
        <f t="shared" si="63"/>
        <v>41773.044560185182</v>
      </c>
    </row>
    <row r="990" spans="1:20">
      <c r="A990">
        <v>988</v>
      </c>
      <c r="B990" t="s">
        <v>2039</v>
      </c>
      <c r="C990" t="s">
        <v>2040</v>
      </c>
      <c r="D990">
        <v>5000</v>
      </c>
      <c r="E990">
        <v>0</v>
      </c>
      <c r="F990" t="s">
        <v>363</v>
      </c>
      <c r="G990" t="s">
        <v>1230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1335</v>
      </c>
      <c r="O990" s="8">
        <f>Data!$E990/Data!$D990</f>
        <v>0</v>
      </c>
      <c r="P990" s="2">
        <f>IFERROR(Data!$E990/Data!$L990,0)</f>
        <v>0</v>
      </c>
      <c r="Q990" t="str">
        <f t="shared" si="60"/>
        <v>technology</v>
      </c>
      <c r="R990" t="str">
        <f t="shared" si="61"/>
        <v>wearables</v>
      </c>
      <c r="S990" s="3">
        <f t="shared" si="62"/>
        <v>42644.106770833328</v>
      </c>
      <c r="T990" s="3">
        <f t="shared" si="63"/>
        <v>42614.106770833328</v>
      </c>
    </row>
    <row r="991" spans="1:20">
      <c r="A991">
        <v>989</v>
      </c>
      <c r="B991" t="s">
        <v>2041</v>
      </c>
      <c r="C991" t="s">
        <v>2042</v>
      </c>
      <c r="D991">
        <v>10000</v>
      </c>
      <c r="E991">
        <v>1677</v>
      </c>
      <c r="F991" t="s">
        <v>363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1335</v>
      </c>
      <c r="O991" s="8">
        <f>Data!$E991/Data!$D991</f>
        <v>0.16769999999999999</v>
      </c>
      <c r="P991" s="2">
        <f>IFERROR(Data!$E991/Data!$L991,0)</f>
        <v>52.40625</v>
      </c>
      <c r="Q991" t="str">
        <f t="shared" si="60"/>
        <v>technology</v>
      </c>
      <c r="R991" t="str">
        <f t="shared" si="61"/>
        <v>wearables</v>
      </c>
      <c r="S991" s="3">
        <f t="shared" si="62"/>
        <v>42641.683969907404</v>
      </c>
      <c r="T991" s="3">
        <f t="shared" si="63"/>
        <v>42611.683969907404</v>
      </c>
    </row>
    <row r="992" spans="1:20">
      <c r="A992">
        <v>990</v>
      </c>
      <c r="B992" t="s">
        <v>2043</v>
      </c>
      <c r="C992" t="s">
        <v>2044</v>
      </c>
      <c r="D992">
        <v>25000</v>
      </c>
      <c r="E992">
        <v>26</v>
      </c>
      <c r="F992" t="s">
        <v>363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1335</v>
      </c>
      <c r="O992" s="8">
        <f>Data!$E992/Data!$D992</f>
        <v>1.0399999999999999E-3</v>
      </c>
      <c r="P992" s="2">
        <f>IFERROR(Data!$E992/Data!$L992,0)</f>
        <v>13</v>
      </c>
      <c r="Q992" t="str">
        <f t="shared" si="60"/>
        <v>technology</v>
      </c>
      <c r="R992" t="str">
        <f t="shared" si="61"/>
        <v>wearables</v>
      </c>
      <c r="S992" s="3">
        <f t="shared" si="62"/>
        <v>41885.534305555557</v>
      </c>
      <c r="T992" s="3">
        <f t="shared" si="63"/>
        <v>41855.534305555557</v>
      </c>
    </row>
    <row r="993" spans="1:20">
      <c r="A993">
        <v>991</v>
      </c>
      <c r="B993" t="s">
        <v>2045</v>
      </c>
      <c r="C993" t="s">
        <v>2046</v>
      </c>
      <c r="D993">
        <v>5000</v>
      </c>
      <c r="E993">
        <v>212</v>
      </c>
      <c r="F993" t="s">
        <v>363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1335</v>
      </c>
      <c r="O993" s="8">
        <f>Data!$E993/Data!$D993</f>
        <v>4.24E-2</v>
      </c>
      <c r="P993" s="2">
        <f>IFERROR(Data!$E993/Data!$L993,0)</f>
        <v>30.285714285714285</v>
      </c>
      <c r="Q993" t="str">
        <f t="shared" si="60"/>
        <v>technology</v>
      </c>
      <c r="R993" t="str">
        <f t="shared" si="61"/>
        <v>wearables</v>
      </c>
      <c r="S993" s="3">
        <f t="shared" si="62"/>
        <v>42563.535416666666</v>
      </c>
      <c r="T993" s="3">
        <f t="shared" si="63"/>
        <v>42538.50680555556</v>
      </c>
    </row>
    <row r="994" spans="1:20">
      <c r="A994">
        <v>992</v>
      </c>
      <c r="B994" t="s">
        <v>2047</v>
      </c>
      <c r="C994" t="s">
        <v>2048</v>
      </c>
      <c r="D994">
        <v>100000</v>
      </c>
      <c r="E994">
        <v>467</v>
      </c>
      <c r="F994" t="s">
        <v>363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1335</v>
      </c>
      <c r="O994" s="8">
        <f>Data!$E994/Data!$D994</f>
        <v>4.6699999999999997E-3</v>
      </c>
      <c r="P994" s="2">
        <f>IFERROR(Data!$E994/Data!$L994,0)</f>
        <v>116.75</v>
      </c>
      <c r="Q994" t="str">
        <f t="shared" si="60"/>
        <v>technology</v>
      </c>
      <c r="R994" t="str">
        <f t="shared" si="61"/>
        <v>wearables</v>
      </c>
      <c r="S994" s="3">
        <f t="shared" si="62"/>
        <v>42497.633321759262</v>
      </c>
      <c r="T994" s="3">
        <f t="shared" si="63"/>
        <v>42437.674988425926</v>
      </c>
    </row>
    <row r="995" spans="1:20">
      <c r="A995">
        <v>993</v>
      </c>
      <c r="B995" t="s">
        <v>2049</v>
      </c>
      <c r="C995" t="s">
        <v>2050</v>
      </c>
      <c r="D995">
        <v>70000</v>
      </c>
      <c r="E995">
        <v>17561</v>
      </c>
      <c r="F995" t="s">
        <v>363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1335</v>
      </c>
      <c r="O995" s="8">
        <f>Data!$E995/Data!$D995</f>
        <v>0.25087142857142858</v>
      </c>
      <c r="P995" s="2">
        <f>IFERROR(Data!$E995/Data!$L995,0)</f>
        <v>89.59693877551021</v>
      </c>
      <c r="Q995" t="str">
        <f t="shared" si="60"/>
        <v>technology</v>
      </c>
      <c r="R995" t="str">
        <f t="shared" si="61"/>
        <v>wearables</v>
      </c>
      <c r="S995" s="3">
        <f t="shared" si="62"/>
        <v>42685.958333333328</v>
      </c>
      <c r="T995" s="3">
        <f t="shared" si="63"/>
        <v>42652.714907407411</v>
      </c>
    </row>
    <row r="996" spans="1:20">
      <c r="A996">
        <v>994</v>
      </c>
      <c r="B996" t="s">
        <v>2051</v>
      </c>
      <c r="C996" t="s">
        <v>2052</v>
      </c>
      <c r="D996">
        <v>200000</v>
      </c>
      <c r="E996">
        <v>4669</v>
      </c>
      <c r="F996" t="s">
        <v>363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1335</v>
      </c>
      <c r="O996" s="8">
        <f>Data!$E996/Data!$D996</f>
        <v>2.3345000000000001E-2</v>
      </c>
      <c r="P996" s="2">
        <f>IFERROR(Data!$E996/Data!$L996,0)</f>
        <v>424.45454545454544</v>
      </c>
      <c r="Q996" t="str">
        <f t="shared" si="60"/>
        <v>technology</v>
      </c>
      <c r="R996" t="str">
        <f t="shared" si="61"/>
        <v>wearables</v>
      </c>
      <c r="S996" s="3">
        <f t="shared" si="62"/>
        <v>41973.707638888889</v>
      </c>
      <c r="T996" s="3">
        <f t="shared" si="63"/>
        <v>41921.013078703705</v>
      </c>
    </row>
    <row r="997" spans="1:20">
      <c r="A997">
        <v>995</v>
      </c>
      <c r="B997" t="s">
        <v>2053</v>
      </c>
      <c r="C997" t="s">
        <v>2054</v>
      </c>
      <c r="D997">
        <v>10000</v>
      </c>
      <c r="E997">
        <v>726</v>
      </c>
      <c r="F997" t="s">
        <v>363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1335</v>
      </c>
      <c r="O997" s="8">
        <f>Data!$E997/Data!$D997</f>
        <v>7.2599999999999998E-2</v>
      </c>
      <c r="P997" s="2">
        <f>IFERROR(Data!$E997/Data!$L997,0)</f>
        <v>80.666666666666671</v>
      </c>
      <c r="Q997" t="str">
        <f t="shared" si="60"/>
        <v>technology</v>
      </c>
      <c r="R997" t="str">
        <f t="shared" si="61"/>
        <v>wearables</v>
      </c>
      <c r="S997" s="3">
        <f t="shared" si="62"/>
        <v>41972.416666666672</v>
      </c>
      <c r="T997" s="3">
        <f t="shared" si="63"/>
        <v>41947.690740740742</v>
      </c>
    </row>
    <row r="998" spans="1:20">
      <c r="A998">
        <v>996</v>
      </c>
      <c r="B998" t="s">
        <v>2055</v>
      </c>
      <c r="C998" t="s">
        <v>2056</v>
      </c>
      <c r="D998">
        <v>4000</v>
      </c>
      <c r="E998">
        <v>65</v>
      </c>
      <c r="F998" t="s">
        <v>363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1335</v>
      </c>
      <c r="O998" s="8">
        <f>Data!$E998/Data!$D998</f>
        <v>1.6250000000000001E-2</v>
      </c>
      <c r="P998" s="2">
        <f>IFERROR(Data!$E998/Data!$L998,0)</f>
        <v>13</v>
      </c>
      <c r="Q998" t="str">
        <f t="shared" si="60"/>
        <v>technology</v>
      </c>
      <c r="R998" t="str">
        <f t="shared" si="61"/>
        <v>wearables</v>
      </c>
      <c r="S998" s="3">
        <f t="shared" si="62"/>
        <v>41847.393750000003</v>
      </c>
      <c r="T998" s="3">
        <f t="shared" si="63"/>
        <v>41817.616435185184</v>
      </c>
    </row>
    <row r="999" spans="1:20">
      <c r="A999">
        <v>997</v>
      </c>
      <c r="B999" t="s">
        <v>2057</v>
      </c>
      <c r="C999" t="s">
        <v>2058</v>
      </c>
      <c r="D999">
        <v>5000</v>
      </c>
      <c r="E999">
        <v>65</v>
      </c>
      <c r="F999" t="s">
        <v>363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1335</v>
      </c>
      <c r="O999" s="8">
        <f>Data!$E999/Data!$D999</f>
        <v>1.2999999999999999E-2</v>
      </c>
      <c r="P999" s="2">
        <f>IFERROR(Data!$E999/Data!$L999,0)</f>
        <v>8.125</v>
      </c>
      <c r="Q999" t="str">
        <f t="shared" si="60"/>
        <v>technology</v>
      </c>
      <c r="R999" t="str">
        <f t="shared" si="61"/>
        <v>wearables</v>
      </c>
      <c r="S999" s="3">
        <f t="shared" si="62"/>
        <v>41970.894641203704</v>
      </c>
      <c r="T999" s="3">
        <f t="shared" si="63"/>
        <v>41940.85297453704</v>
      </c>
    </row>
    <row r="1000" spans="1:20">
      <c r="A1000">
        <v>998</v>
      </c>
      <c r="B1000" t="s">
        <v>2059</v>
      </c>
      <c r="C1000" t="s">
        <v>2060</v>
      </c>
      <c r="D1000">
        <v>60000</v>
      </c>
      <c r="E1000">
        <v>35135</v>
      </c>
      <c r="F1000" t="s">
        <v>363</v>
      </c>
      <c r="G1000" t="s">
        <v>165</v>
      </c>
      <c r="H1000" t="s">
        <v>166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1335</v>
      </c>
      <c r="O1000" s="8">
        <f>Data!$E1000/Data!$D1000</f>
        <v>0.58558333333333334</v>
      </c>
      <c r="P1000" s="2">
        <f>IFERROR(Data!$E1000/Data!$L1000,0)</f>
        <v>153.42794759825327</v>
      </c>
      <c r="Q1000" t="str">
        <f t="shared" si="60"/>
        <v>technology</v>
      </c>
      <c r="R1000" t="str">
        <f t="shared" si="61"/>
        <v>wearables</v>
      </c>
      <c r="S1000" s="3">
        <f t="shared" si="62"/>
        <v>42326.960659722223</v>
      </c>
      <c r="T1000" s="3">
        <f t="shared" si="63"/>
        <v>42281.918993055559</v>
      </c>
    </row>
    <row r="1001" spans="1:20">
      <c r="A1001">
        <v>999</v>
      </c>
      <c r="B1001" t="s">
        <v>2061</v>
      </c>
      <c r="C1001" t="s">
        <v>2062</v>
      </c>
      <c r="D1001">
        <v>150000</v>
      </c>
      <c r="E1001">
        <v>11683</v>
      </c>
      <c r="F1001" t="s">
        <v>363</v>
      </c>
      <c r="G1001" t="s">
        <v>165</v>
      </c>
      <c r="H1001" t="s">
        <v>166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1335</v>
      </c>
      <c r="O1001" s="8">
        <f>Data!$E1001/Data!$D1001</f>
        <v>7.7886666666666673E-2</v>
      </c>
      <c r="P1001" s="2">
        <f>IFERROR(Data!$E1001/Data!$L1001,0)</f>
        <v>292.07499999999999</v>
      </c>
      <c r="Q1001" t="str">
        <f t="shared" si="60"/>
        <v>technology</v>
      </c>
      <c r="R1001" t="str">
        <f t="shared" si="61"/>
        <v>wearables</v>
      </c>
      <c r="S1001" s="3">
        <f t="shared" si="62"/>
        <v>41956.084722222222</v>
      </c>
      <c r="T1001" s="3">
        <f t="shared" si="63"/>
        <v>41926.04965277778</v>
      </c>
    </row>
    <row r="1002" spans="1:20">
      <c r="A1002">
        <v>1000</v>
      </c>
      <c r="B1002" t="s">
        <v>2063</v>
      </c>
      <c r="C1002" t="s">
        <v>2064</v>
      </c>
      <c r="D1002">
        <v>894700</v>
      </c>
      <c r="E1002">
        <v>19824</v>
      </c>
      <c r="F1002" t="s">
        <v>278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1335</v>
      </c>
      <c r="O1002" s="8">
        <f>Data!$E1002/Data!$D1002</f>
        <v>2.2157147647256063E-2</v>
      </c>
      <c r="P1002" s="2">
        <f>IFERROR(Data!$E1002/Data!$L1002,0)</f>
        <v>3304</v>
      </c>
      <c r="Q1002" t="str">
        <f t="shared" si="60"/>
        <v>technology</v>
      </c>
      <c r="R1002" t="str">
        <f t="shared" si="61"/>
        <v>wearables</v>
      </c>
      <c r="S1002" s="3">
        <f t="shared" si="62"/>
        <v>42808.768055555556</v>
      </c>
      <c r="T1002" s="3">
        <f t="shared" si="63"/>
        <v>42748.809722222228</v>
      </c>
    </row>
    <row r="1003" spans="1:20">
      <c r="A1003">
        <v>1001</v>
      </c>
      <c r="B1003" t="s">
        <v>2065</v>
      </c>
      <c r="C1003" t="s">
        <v>2066</v>
      </c>
      <c r="D1003">
        <v>5000</v>
      </c>
      <c r="E1003">
        <v>5200</v>
      </c>
      <c r="F1003" t="s">
        <v>278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1335</v>
      </c>
      <c r="O1003" s="8">
        <f>Data!$E1003/Data!$D1003</f>
        <v>1.04</v>
      </c>
      <c r="P1003" s="2">
        <f>IFERROR(Data!$E1003/Data!$L1003,0)</f>
        <v>1300</v>
      </c>
      <c r="Q1003" t="str">
        <f t="shared" si="60"/>
        <v>technology</v>
      </c>
      <c r="R1003" t="str">
        <f t="shared" si="61"/>
        <v>wearables</v>
      </c>
      <c r="S1003" s="3">
        <f t="shared" si="62"/>
        <v>42765.470057870371</v>
      </c>
      <c r="T1003" s="3">
        <f t="shared" si="63"/>
        <v>42720.470057870371</v>
      </c>
    </row>
    <row r="1004" spans="1:20">
      <c r="A1004">
        <v>1002</v>
      </c>
      <c r="B1004" t="s">
        <v>2067</v>
      </c>
      <c r="C1004" t="s">
        <v>2068</v>
      </c>
      <c r="D1004">
        <v>9999</v>
      </c>
      <c r="E1004">
        <v>2960</v>
      </c>
      <c r="F1004" t="s">
        <v>278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1335</v>
      </c>
      <c r="O1004" s="8">
        <f>Data!$E1004/Data!$D1004</f>
        <v>0.29602960296029601</v>
      </c>
      <c r="P1004" s="2">
        <f>IFERROR(Data!$E1004/Data!$L1004,0)</f>
        <v>134.54545454545453</v>
      </c>
      <c r="Q1004" t="str">
        <f t="shared" si="60"/>
        <v>technology</v>
      </c>
      <c r="R1004" t="str">
        <f t="shared" si="61"/>
        <v>wearables</v>
      </c>
      <c r="S1004" s="3">
        <f t="shared" si="62"/>
        <v>42354.999305555553</v>
      </c>
      <c r="T1004" s="3">
        <f t="shared" si="63"/>
        <v>42325.434189814812</v>
      </c>
    </row>
    <row r="1005" spans="1:20">
      <c r="A1005">
        <v>1003</v>
      </c>
      <c r="B1005" t="s">
        <v>2069</v>
      </c>
      <c r="C1005" t="s">
        <v>2070</v>
      </c>
      <c r="D1005">
        <v>20000</v>
      </c>
      <c r="E1005">
        <v>3211</v>
      </c>
      <c r="F1005" t="s">
        <v>278</v>
      </c>
      <c r="G1005" t="s">
        <v>185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1335</v>
      </c>
      <c r="O1005" s="8">
        <f>Data!$E1005/Data!$D1005</f>
        <v>0.16055</v>
      </c>
      <c r="P1005" s="2">
        <f>IFERROR(Data!$E1005/Data!$L1005,0)</f>
        <v>214.06666666666666</v>
      </c>
      <c r="Q1005" t="str">
        <f t="shared" si="60"/>
        <v>technology</v>
      </c>
      <c r="R1005" t="str">
        <f t="shared" si="61"/>
        <v>wearables</v>
      </c>
      <c r="S1005" s="3">
        <f t="shared" si="62"/>
        <v>42810.417372685188</v>
      </c>
      <c r="T1005" s="3">
        <f t="shared" si="63"/>
        <v>42780.459039351852</v>
      </c>
    </row>
    <row r="1006" spans="1:20">
      <c r="A1006">
        <v>1004</v>
      </c>
      <c r="B1006" t="s">
        <v>2071</v>
      </c>
      <c r="C1006" t="s">
        <v>2072</v>
      </c>
      <c r="D1006">
        <v>25000</v>
      </c>
      <c r="E1006">
        <v>20552</v>
      </c>
      <c r="F1006" t="s">
        <v>278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1335</v>
      </c>
      <c r="O1006" s="8">
        <f>Data!$E1006/Data!$D1006</f>
        <v>0.82208000000000003</v>
      </c>
      <c r="P1006" s="2">
        <f>IFERROR(Data!$E1006/Data!$L1006,0)</f>
        <v>216.33684210526314</v>
      </c>
      <c r="Q1006" t="str">
        <f t="shared" si="60"/>
        <v>technology</v>
      </c>
      <c r="R1006" t="str">
        <f t="shared" si="61"/>
        <v>wearables</v>
      </c>
      <c r="S1006" s="3">
        <f t="shared" si="62"/>
        <v>42418.458645833336</v>
      </c>
      <c r="T1006" s="3">
        <f t="shared" si="63"/>
        <v>42388.458645833336</v>
      </c>
    </row>
    <row r="1007" spans="1:20">
      <c r="A1007">
        <v>1005</v>
      </c>
      <c r="B1007" t="s">
        <v>2073</v>
      </c>
      <c r="C1007" t="s">
        <v>2074</v>
      </c>
      <c r="D1007">
        <v>200000</v>
      </c>
      <c r="E1007">
        <v>150102</v>
      </c>
      <c r="F1007" t="s">
        <v>278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1335</v>
      </c>
      <c r="O1007" s="8">
        <f>Data!$E1007/Data!$D1007</f>
        <v>0.75051000000000001</v>
      </c>
      <c r="P1007" s="2">
        <f>IFERROR(Data!$E1007/Data!$L1007,0)</f>
        <v>932.31055900621118</v>
      </c>
      <c r="Q1007" t="str">
        <f t="shared" si="60"/>
        <v>technology</v>
      </c>
      <c r="R1007" t="str">
        <f t="shared" si="61"/>
        <v>wearables</v>
      </c>
      <c r="S1007" s="3">
        <f t="shared" si="62"/>
        <v>42307.374803240738</v>
      </c>
      <c r="T1007" s="3">
        <f t="shared" si="63"/>
        <v>42276.374803240738</v>
      </c>
    </row>
    <row r="1008" spans="1:20">
      <c r="A1008">
        <v>1006</v>
      </c>
      <c r="B1008" t="s">
        <v>2075</v>
      </c>
      <c r="C1008" t="s">
        <v>2076</v>
      </c>
      <c r="D1008">
        <v>4000</v>
      </c>
      <c r="E1008">
        <v>234</v>
      </c>
      <c r="F1008" t="s">
        <v>278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1335</v>
      </c>
      <c r="O1008" s="8">
        <f>Data!$E1008/Data!$D1008</f>
        <v>5.8500000000000003E-2</v>
      </c>
      <c r="P1008" s="2">
        <f>IFERROR(Data!$E1008/Data!$L1008,0)</f>
        <v>29.25</v>
      </c>
      <c r="Q1008" t="str">
        <f t="shared" si="60"/>
        <v>technology</v>
      </c>
      <c r="R1008" t="str">
        <f t="shared" si="61"/>
        <v>wearables</v>
      </c>
      <c r="S1008" s="3">
        <f t="shared" si="62"/>
        <v>41985.049305555556</v>
      </c>
      <c r="T1008" s="3">
        <f t="shared" si="63"/>
        <v>41976.790185185186</v>
      </c>
    </row>
    <row r="1009" spans="1:20">
      <c r="A1009">
        <v>1007</v>
      </c>
      <c r="B1009" t="s">
        <v>2077</v>
      </c>
      <c r="C1009" t="s">
        <v>2078</v>
      </c>
      <c r="D1009">
        <v>30000</v>
      </c>
      <c r="E1009">
        <v>13296</v>
      </c>
      <c r="F1009" t="s">
        <v>278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1335</v>
      </c>
      <c r="O1009" s="8">
        <f>Data!$E1009/Data!$D1009</f>
        <v>0.44319999999999998</v>
      </c>
      <c r="P1009" s="2">
        <f>IFERROR(Data!$E1009/Data!$L1009,0)</f>
        <v>174.94736842105263</v>
      </c>
      <c r="Q1009" t="str">
        <f t="shared" si="60"/>
        <v>technology</v>
      </c>
      <c r="R1009" t="str">
        <f t="shared" si="61"/>
        <v>wearables</v>
      </c>
      <c r="S1009" s="3">
        <f t="shared" si="62"/>
        <v>42718.3752662037</v>
      </c>
      <c r="T1009" s="3">
        <f t="shared" si="63"/>
        <v>42676.333599537036</v>
      </c>
    </row>
    <row r="1010" spans="1:20">
      <c r="A1010">
        <v>1008</v>
      </c>
      <c r="B1010" t="s">
        <v>2079</v>
      </c>
      <c r="C1010" t="s">
        <v>2080</v>
      </c>
      <c r="D1010">
        <v>93500</v>
      </c>
      <c r="E1010">
        <v>250</v>
      </c>
      <c r="F1010" t="s">
        <v>278</v>
      </c>
      <c r="G1010" t="s">
        <v>1430</v>
      </c>
      <c r="H1010" t="s">
        <v>1431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1335</v>
      </c>
      <c r="O1010" s="8">
        <f>Data!$E1010/Data!$D1010</f>
        <v>2.6737967914438501E-3</v>
      </c>
      <c r="P1010" s="2">
        <f>IFERROR(Data!$E1010/Data!$L1010,0)</f>
        <v>250</v>
      </c>
      <c r="Q1010" t="str">
        <f t="shared" si="60"/>
        <v>technology</v>
      </c>
      <c r="R1010" t="str">
        <f t="shared" si="61"/>
        <v>wearables</v>
      </c>
      <c r="S1010" s="3">
        <f t="shared" si="62"/>
        <v>42732.559201388889</v>
      </c>
      <c r="T1010" s="3">
        <f t="shared" si="63"/>
        <v>42702.559201388889</v>
      </c>
    </row>
    <row r="1011" spans="1:20">
      <c r="A1011">
        <v>1009</v>
      </c>
      <c r="B1011" t="s">
        <v>2081</v>
      </c>
      <c r="C1011" t="s">
        <v>2082</v>
      </c>
      <c r="D1011">
        <v>50000</v>
      </c>
      <c r="E1011">
        <v>6565</v>
      </c>
      <c r="F1011" t="s">
        <v>278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1335</v>
      </c>
      <c r="O1011" s="8">
        <f>Data!$E1011/Data!$D1011</f>
        <v>0.1313</v>
      </c>
      <c r="P1011" s="2">
        <f>IFERROR(Data!$E1011/Data!$L1011,0)</f>
        <v>65</v>
      </c>
      <c r="Q1011" t="str">
        <f t="shared" si="60"/>
        <v>technology</v>
      </c>
      <c r="R1011" t="str">
        <f t="shared" si="61"/>
        <v>wearables</v>
      </c>
      <c r="S1011" s="3">
        <f t="shared" si="62"/>
        <v>42540.354699074072</v>
      </c>
      <c r="T1011" s="3">
        <f t="shared" si="63"/>
        <v>42510.354699074072</v>
      </c>
    </row>
    <row r="1012" spans="1:20">
      <c r="A1012">
        <v>1010</v>
      </c>
      <c r="B1012" t="s">
        <v>2083</v>
      </c>
      <c r="C1012" t="s">
        <v>2084</v>
      </c>
      <c r="D1012">
        <v>115250</v>
      </c>
      <c r="E1012">
        <v>220</v>
      </c>
      <c r="F1012" t="s">
        <v>278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1335</v>
      </c>
      <c r="O1012" s="8">
        <f>Data!$E1012/Data!$D1012</f>
        <v>1.9088937093275488E-3</v>
      </c>
      <c r="P1012" s="2">
        <f>IFERROR(Data!$E1012/Data!$L1012,0)</f>
        <v>55</v>
      </c>
      <c r="Q1012" t="str">
        <f t="shared" si="60"/>
        <v>technology</v>
      </c>
      <c r="R1012" t="str">
        <f t="shared" si="61"/>
        <v>wearables</v>
      </c>
      <c r="S1012" s="3">
        <f t="shared" si="62"/>
        <v>42617.874305555553</v>
      </c>
      <c r="T1012" s="3">
        <f t="shared" si="63"/>
        <v>42561.579421296294</v>
      </c>
    </row>
    <row r="1013" spans="1:20">
      <c r="A1013">
        <v>1011</v>
      </c>
      <c r="B1013" t="s">
        <v>2085</v>
      </c>
      <c r="C1013" t="s">
        <v>2086</v>
      </c>
      <c r="D1013">
        <v>20000</v>
      </c>
      <c r="E1013">
        <v>75</v>
      </c>
      <c r="F1013" t="s">
        <v>278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1335</v>
      </c>
      <c r="O1013" s="8">
        <f>Data!$E1013/Data!$D1013</f>
        <v>3.7499999999999999E-3</v>
      </c>
      <c r="P1013" s="2">
        <f>IFERROR(Data!$E1013/Data!$L1013,0)</f>
        <v>75</v>
      </c>
      <c r="Q1013" t="str">
        <f t="shared" si="60"/>
        <v>technology</v>
      </c>
      <c r="R1013" t="str">
        <f t="shared" si="61"/>
        <v>wearables</v>
      </c>
      <c r="S1013" s="3">
        <f t="shared" si="62"/>
        <v>41991.648090277777</v>
      </c>
      <c r="T1013" s="3">
        <f t="shared" si="63"/>
        <v>41946.648090277777</v>
      </c>
    </row>
    <row r="1014" spans="1:20">
      <c r="A1014">
        <v>1012</v>
      </c>
      <c r="B1014" t="s">
        <v>2087</v>
      </c>
      <c r="C1014" t="s">
        <v>2088</v>
      </c>
      <c r="D1014">
        <v>5000</v>
      </c>
      <c r="E1014">
        <v>1076751.05</v>
      </c>
      <c r="F1014" t="s">
        <v>278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1335</v>
      </c>
      <c r="O1014" s="8">
        <f>Data!$E1014/Data!$D1014</f>
        <v>215.35021</v>
      </c>
      <c r="P1014" s="2">
        <f>IFERROR(Data!$E1014/Data!$L1014,0)</f>
        <v>1389.3561935483872</v>
      </c>
      <c r="Q1014" t="str">
        <f t="shared" si="60"/>
        <v>technology</v>
      </c>
      <c r="R1014" t="str">
        <f t="shared" si="61"/>
        <v>wearables</v>
      </c>
      <c r="S1014" s="3">
        <f t="shared" si="62"/>
        <v>42759.190416666665</v>
      </c>
      <c r="T1014" s="3">
        <f t="shared" si="63"/>
        <v>42714.190416666665</v>
      </c>
    </row>
    <row r="1015" spans="1:20">
      <c r="A1015">
        <v>1013</v>
      </c>
      <c r="B1015" t="s">
        <v>2089</v>
      </c>
      <c r="C1015" t="s">
        <v>2090</v>
      </c>
      <c r="D1015">
        <v>25000</v>
      </c>
      <c r="E1015">
        <v>8632</v>
      </c>
      <c r="F1015" t="s">
        <v>278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1335</v>
      </c>
      <c r="O1015" s="8">
        <f>Data!$E1015/Data!$D1015</f>
        <v>0.34527999999999998</v>
      </c>
      <c r="P1015" s="2">
        <f>IFERROR(Data!$E1015/Data!$L1015,0)</f>
        <v>95.911111111111111</v>
      </c>
      <c r="Q1015" t="str">
        <f t="shared" si="60"/>
        <v>technology</v>
      </c>
      <c r="R1015" t="str">
        <f t="shared" si="61"/>
        <v>wearables</v>
      </c>
      <c r="S1015" s="3">
        <f t="shared" si="62"/>
        <v>42367.583333333328</v>
      </c>
      <c r="T1015" s="3">
        <f t="shared" si="63"/>
        <v>42339.583981481483</v>
      </c>
    </row>
    <row r="1016" spans="1:20">
      <c r="A1016">
        <v>1014</v>
      </c>
      <c r="B1016" t="s">
        <v>2091</v>
      </c>
      <c r="C1016" t="s">
        <v>2092</v>
      </c>
      <c r="D1016">
        <v>10000</v>
      </c>
      <c r="E1016">
        <v>3060</v>
      </c>
      <c r="F1016" t="s">
        <v>278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1335</v>
      </c>
      <c r="O1016" s="8">
        <f>Data!$E1016/Data!$D1016</f>
        <v>0.30599999999999999</v>
      </c>
      <c r="P1016" s="2">
        <f>IFERROR(Data!$E1016/Data!$L1016,0)</f>
        <v>191.25</v>
      </c>
      <c r="Q1016" t="str">
        <f t="shared" si="60"/>
        <v>technology</v>
      </c>
      <c r="R1016" t="str">
        <f t="shared" si="61"/>
        <v>wearables</v>
      </c>
      <c r="S1016" s="3">
        <f t="shared" si="62"/>
        <v>42004.752488425926</v>
      </c>
      <c r="T1016" s="3">
        <f t="shared" si="63"/>
        <v>41954.752488425926</v>
      </c>
    </row>
    <row r="1017" spans="1:20">
      <c r="A1017">
        <v>1015</v>
      </c>
      <c r="B1017" t="s">
        <v>2093</v>
      </c>
      <c r="C1017" t="s">
        <v>2094</v>
      </c>
      <c r="D1017">
        <v>9000</v>
      </c>
      <c r="E1017">
        <v>240</v>
      </c>
      <c r="F1017" t="s">
        <v>278</v>
      </c>
      <c r="G1017" t="s">
        <v>2095</v>
      </c>
      <c r="H1017" t="s">
        <v>2096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1335</v>
      </c>
      <c r="O1017" s="8">
        <f>Data!$E1017/Data!$D1017</f>
        <v>2.6666666666666668E-2</v>
      </c>
      <c r="P1017" s="2">
        <f>IFERROR(Data!$E1017/Data!$L1017,0)</f>
        <v>40</v>
      </c>
      <c r="Q1017" t="str">
        <f t="shared" si="60"/>
        <v>technology</v>
      </c>
      <c r="R1017" t="str">
        <f t="shared" si="61"/>
        <v>wearables</v>
      </c>
      <c r="S1017" s="3">
        <f t="shared" si="62"/>
        <v>42333.670081018514</v>
      </c>
      <c r="T1017" s="3">
        <f t="shared" si="63"/>
        <v>42303.628414351857</v>
      </c>
    </row>
    <row r="1018" spans="1:20">
      <c r="A1018">
        <v>1016</v>
      </c>
      <c r="B1018" t="s">
        <v>2097</v>
      </c>
      <c r="C1018" t="s">
        <v>2098</v>
      </c>
      <c r="D1018">
        <v>100000</v>
      </c>
      <c r="E1018">
        <v>2842</v>
      </c>
      <c r="F1018" t="s">
        <v>278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1335</v>
      </c>
      <c r="O1018" s="8">
        <f>Data!$E1018/Data!$D1018</f>
        <v>2.8420000000000001E-2</v>
      </c>
      <c r="P1018" s="2">
        <f>IFERROR(Data!$E1018/Data!$L1018,0)</f>
        <v>74.78947368421052</v>
      </c>
      <c r="Q1018" t="str">
        <f t="shared" si="60"/>
        <v>technology</v>
      </c>
      <c r="R1018" t="str">
        <f t="shared" si="61"/>
        <v>wearables</v>
      </c>
      <c r="S1018" s="3">
        <f t="shared" si="62"/>
        <v>42466.815462962957</v>
      </c>
      <c r="T1018" s="3">
        <f t="shared" si="63"/>
        <v>42421.857129629629</v>
      </c>
    </row>
    <row r="1019" spans="1:20">
      <c r="A1019">
        <v>1017</v>
      </c>
      <c r="B1019" t="s">
        <v>2099</v>
      </c>
      <c r="C1019" t="s">
        <v>2100</v>
      </c>
      <c r="D1019">
        <v>250000</v>
      </c>
      <c r="E1019">
        <v>57197</v>
      </c>
      <c r="F1019" t="s">
        <v>278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1335</v>
      </c>
      <c r="O1019" s="8">
        <f>Data!$E1019/Data!$D1019</f>
        <v>0.22878799999999999</v>
      </c>
      <c r="P1019" s="2">
        <f>IFERROR(Data!$E1019/Data!$L1019,0)</f>
        <v>161.11830985915492</v>
      </c>
      <c r="Q1019" t="str">
        <f t="shared" si="60"/>
        <v>technology</v>
      </c>
      <c r="R1019" t="str">
        <f t="shared" si="61"/>
        <v>wearables</v>
      </c>
      <c r="S1019" s="3">
        <f t="shared" si="62"/>
        <v>42329.466840277775</v>
      </c>
      <c r="T1019" s="3">
        <f t="shared" si="63"/>
        <v>42289.425173611111</v>
      </c>
    </row>
    <row r="1020" spans="1:20">
      <c r="A1020">
        <v>1018</v>
      </c>
      <c r="B1020" t="s">
        <v>2101</v>
      </c>
      <c r="C1020" t="s">
        <v>2102</v>
      </c>
      <c r="D1020">
        <v>20000</v>
      </c>
      <c r="E1020">
        <v>621</v>
      </c>
      <c r="F1020" t="s">
        <v>278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1335</v>
      </c>
      <c r="O1020" s="8">
        <f>Data!$E1020/Data!$D1020</f>
        <v>3.1050000000000001E-2</v>
      </c>
      <c r="P1020" s="2">
        <f>IFERROR(Data!$E1020/Data!$L1020,0)</f>
        <v>88.714285714285708</v>
      </c>
      <c r="Q1020" t="str">
        <f t="shared" si="60"/>
        <v>technology</v>
      </c>
      <c r="R1020" t="str">
        <f t="shared" si="61"/>
        <v>wearables</v>
      </c>
      <c r="S1020" s="3">
        <f t="shared" si="62"/>
        <v>42565.242280092592</v>
      </c>
      <c r="T1020" s="3">
        <f t="shared" si="63"/>
        <v>42535.242280092592</v>
      </c>
    </row>
    <row r="1021" spans="1:20">
      <c r="A1021">
        <v>1019</v>
      </c>
      <c r="B1021" t="s">
        <v>2103</v>
      </c>
      <c r="C1021" t="s">
        <v>2104</v>
      </c>
      <c r="D1021">
        <v>45000</v>
      </c>
      <c r="E1021">
        <v>21300</v>
      </c>
      <c r="F1021" t="s">
        <v>278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1335</v>
      </c>
      <c r="O1021" s="8">
        <f>Data!$E1021/Data!$D1021</f>
        <v>0.47333333333333333</v>
      </c>
      <c r="P1021" s="2">
        <f>IFERROR(Data!$E1021/Data!$L1021,0)</f>
        <v>53.25</v>
      </c>
      <c r="Q1021" t="str">
        <f t="shared" si="60"/>
        <v>technology</v>
      </c>
      <c r="R1021" t="str">
        <f t="shared" si="61"/>
        <v>wearables</v>
      </c>
      <c r="S1021" s="3">
        <f t="shared" si="62"/>
        <v>42039.723946759259</v>
      </c>
      <c r="T1021" s="3">
        <f t="shared" si="63"/>
        <v>42009.723946759259</v>
      </c>
    </row>
    <row r="1022" spans="1:20">
      <c r="A1022">
        <v>1020</v>
      </c>
      <c r="B1022" t="s">
        <v>2105</v>
      </c>
      <c r="C1022" t="s">
        <v>2106</v>
      </c>
      <c r="D1022">
        <v>1550</v>
      </c>
      <c r="E1022">
        <v>3186</v>
      </c>
      <c r="F1022" t="s">
        <v>22</v>
      </c>
      <c r="G1022" t="s">
        <v>165</v>
      </c>
      <c r="H1022" t="s">
        <v>166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2107</v>
      </c>
      <c r="O1022" s="8">
        <f>Data!$E1022/Data!$D1022</f>
        <v>2.0554838709677421</v>
      </c>
      <c r="P1022" s="2">
        <f>IFERROR(Data!$E1022/Data!$L1022,0)</f>
        <v>106.2</v>
      </c>
      <c r="Q1022" t="str">
        <f t="shared" si="60"/>
        <v>music</v>
      </c>
      <c r="R1022" t="str">
        <f t="shared" si="61"/>
        <v>electronic music</v>
      </c>
      <c r="S1022" s="3">
        <f t="shared" si="62"/>
        <v>42156.782638888893</v>
      </c>
      <c r="T1022" s="3">
        <f t="shared" si="63"/>
        <v>42126.819548611107</v>
      </c>
    </row>
    <row r="1023" spans="1:20">
      <c r="A1023">
        <v>1021</v>
      </c>
      <c r="B1023" t="s">
        <v>2108</v>
      </c>
      <c r="C1023" t="s">
        <v>2109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2107</v>
      </c>
      <c r="O1023" s="8">
        <f>Data!$E1023/Data!$D1023</f>
        <v>3.5180366666666667</v>
      </c>
      <c r="P1023" s="2">
        <f>IFERROR(Data!$E1023/Data!$L1023,0)</f>
        <v>22.079728033472804</v>
      </c>
      <c r="Q1023" t="str">
        <f t="shared" si="60"/>
        <v>music</v>
      </c>
      <c r="R1023" t="str">
        <f t="shared" si="61"/>
        <v>electronic music</v>
      </c>
      <c r="S1023" s="3">
        <f t="shared" si="62"/>
        <v>42293.916666666672</v>
      </c>
      <c r="T1023" s="3">
        <f t="shared" si="63"/>
        <v>42271.001979166671</v>
      </c>
    </row>
    <row r="1024" spans="1:20">
      <c r="A1024">
        <v>1022</v>
      </c>
      <c r="B1024" t="s">
        <v>2110</v>
      </c>
      <c r="C1024" t="s">
        <v>2111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2107</v>
      </c>
      <c r="O1024" s="8">
        <f>Data!$E1024/Data!$D1024</f>
        <v>1.149</v>
      </c>
      <c r="P1024" s="2">
        <f>IFERROR(Data!$E1024/Data!$L1024,0)</f>
        <v>31.054054054054053</v>
      </c>
      <c r="Q1024" t="str">
        <f t="shared" si="60"/>
        <v>music</v>
      </c>
      <c r="R1024" t="str">
        <f t="shared" si="61"/>
        <v>electronic music</v>
      </c>
      <c r="S1024" s="3">
        <f t="shared" si="62"/>
        <v>42141.396724537044</v>
      </c>
      <c r="T1024" s="3">
        <f t="shared" si="63"/>
        <v>42111.396724537044</v>
      </c>
    </row>
    <row r="1025" spans="1:20">
      <c r="A1025">
        <v>1023</v>
      </c>
      <c r="B1025" t="s">
        <v>2112</v>
      </c>
      <c r="C1025" t="s">
        <v>2113</v>
      </c>
      <c r="D1025">
        <v>2000</v>
      </c>
      <c r="E1025">
        <v>4743</v>
      </c>
      <c r="F1025" t="s">
        <v>22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2107</v>
      </c>
      <c r="O1025" s="8">
        <f>Data!$E1025/Data!$D1025</f>
        <v>2.3715000000000002</v>
      </c>
      <c r="P1025" s="2">
        <f>IFERROR(Data!$E1025/Data!$L1025,0)</f>
        <v>36.206106870229007</v>
      </c>
      <c r="Q1025" t="str">
        <f t="shared" si="60"/>
        <v>music</v>
      </c>
      <c r="R1025" t="str">
        <f t="shared" si="61"/>
        <v>electronic music</v>
      </c>
      <c r="S1025" s="3">
        <f t="shared" si="62"/>
        <v>42175.669687500005</v>
      </c>
      <c r="T1025" s="3">
        <f t="shared" si="63"/>
        <v>42145.669687500005</v>
      </c>
    </row>
    <row r="1026" spans="1:20">
      <c r="A1026">
        <v>1024</v>
      </c>
      <c r="B1026" t="s">
        <v>2114</v>
      </c>
      <c r="C1026" t="s">
        <v>2115</v>
      </c>
      <c r="D1026">
        <v>20000</v>
      </c>
      <c r="E1026">
        <v>23727.55</v>
      </c>
      <c r="F1026" t="s">
        <v>22</v>
      </c>
      <c r="G1026" t="s">
        <v>482</v>
      </c>
      <c r="H1026" t="s">
        <v>483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2107</v>
      </c>
      <c r="O1026" s="8">
        <f>Data!$E1026/Data!$D1026</f>
        <v>1.1863774999999999</v>
      </c>
      <c r="P1026" s="2">
        <f>IFERROR(Data!$E1026/Data!$L1026,0)</f>
        <v>388.9762295081967</v>
      </c>
      <c r="Q1026" t="str">
        <f t="shared" si="60"/>
        <v>music</v>
      </c>
      <c r="R1026" t="str">
        <f t="shared" si="61"/>
        <v>electronic music</v>
      </c>
      <c r="S1026" s="3">
        <f t="shared" si="62"/>
        <v>42400.330590277779</v>
      </c>
      <c r="T1026" s="3">
        <f t="shared" si="63"/>
        <v>42370.330590277779</v>
      </c>
    </row>
    <row r="1027" spans="1:20">
      <c r="A1027">
        <v>1025</v>
      </c>
      <c r="B1027" t="s">
        <v>2116</v>
      </c>
      <c r="C1027" t="s">
        <v>2117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2107</v>
      </c>
      <c r="O1027" s="8">
        <f>Data!$E1027/Data!$D1027</f>
        <v>1.099283142857143</v>
      </c>
      <c r="P1027" s="2">
        <f>IFERROR(Data!$E1027/Data!$L1027,0)</f>
        <v>71.848571428571432</v>
      </c>
      <c r="Q1027" t="str">
        <f t="shared" ref="Q1027:Q1090" si="64">LEFT(N1027,SEARCH("/",N1027,1)-1)</f>
        <v>music</v>
      </c>
      <c r="R1027" t="str">
        <f t="shared" ref="R1027:R1090" si="65">RIGHT(N1027,LEN(N1027)-SEARCH("/",N1027,1))</f>
        <v>electronic music</v>
      </c>
      <c r="S1027" s="3">
        <f t="shared" ref="S1027:S1090" si="66">(((I1027/60)/60)/24)+DATE(1970,1,1)+(-6/24)</f>
        <v>42079.542094907403</v>
      </c>
      <c r="T1027" s="3">
        <f t="shared" ref="T1027:T1090" si="67">(((J1027/60)/60)/24)+DATE(1970,1,1)+(-6/24)</f>
        <v>42049.583761574075</v>
      </c>
    </row>
    <row r="1028" spans="1:20">
      <c r="A1028">
        <v>1026</v>
      </c>
      <c r="B1028" t="s">
        <v>2118</v>
      </c>
      <c r="C1028" t="s">
        <v>2119</v>
      </c>
      <c r="D1028">
        <v>7000</v>
      </c>
      <c r="E1028">
        <v>7000.58</v>
      </c>
      <c r="F1028" t="s">
        <v>22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2107</v>
      </c>
      <c r="O1028" s="8">
        <f>Data!$E1028/Data!$D1028</f>
        <v>1.0000828571428571</v>
      </c>
      <c r="P1028" s="2">
        <f>IFERROR(Data!$E1028/Data!$L1028,0)</f>
        <v>57.381803278688523</v>
      </c>
      <c r="Q1028" t="str">
        <f t="shared" si="64"/>
        <v>music</v>
      </c>
      <c r="R1028" t="str">
        <f t="shared" si="65"/>
        <v>electronic music</v>
      </c>
      <c r="S1028" s="3">
        <f t="shared" si="66"/>
        <v>42460.115925925929</v>
      </c>
      <c r="T1028" s="3">
        <f t="shared" si="67"/>
        <v>42426.157592592594</v>
      </c>
    </row>
    <row r="1029" spans="1:20">
      <c r="A1029">
        <v>1027</v>
      </c>
      <c r="B1029" t="s">
        <v>2120</v>
      </c>
      <c r="C1029" t="s">
        <v>2121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2107</v>
      </c>
      <c r="O1029" s="8">
        <f>Data!$E1029/Data!$D1029</f>
        <v>1.0309292094387414</v>
      </c>
      <c r="P1029" s="2">
        <f>IFERROR(Data!$E1029/Data!$L1029,0)</f>
        <v>69.666666666666671</v>
      </c>
      <c r="Q1029" t="str">
        <f t="shared" si="64"/>
        <v>music</v>
      </c>
      <c r="R1029" t="str">
        <f t="shared" si="65"/>
        <v>electronic music</v>
      </c>
      <c r="S1029" s="3">
        <f t="shared" si="66"/>
        <v>41934.784108796295</v>
      </c>
      <c r="T1029" s="3">
        <f t="shared" si="67"/>
        <v>41904.784108796295</v>
      </c>
    </row>
    <row r="1030" spans="1:20">
      <c r="A1030">
        <v>1028</v>
      </c>
      <c r="B1030" t="s">
        <v>2122</v>
      </c>
      <c r="C1030" t="s">
        <v>2123</v>
      </c>
      <c r="D1030">
        <v>10000</v>
      </c>
      <c r="E1030">
        <v>11727</v>
      </c>
      <c r="F1030" t="s">
        <v>22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2107</v>
      </c>
      <c r="O1030" s="8">
        <f>Data!$E1030/Data!$D1030</f>
        <v>1.1727000000000001</v>
      </c>
      <c r="P1030" s="2">
        <f>IFERROR(Data!$E1030/Data!$L1030,0)</f>
        <v>45.988235294117644</v>
      </c>
      <c r="Q1030" t="str">
        <f t="shared" si="64"/>
        <v>music</v>
      </c>
      <c r="R1030" t="str">
        <f t="shared" si="65"/>
        <v>electronic music</v>
      </c>
      <c r="S1030" s="3">
        <f t="shared" si="66"/>
        <v>42800.583333333328</v>
      </c>
      <c r="T1030" s="3">
        <f t="shared" si="67"/>
        <v>42755.377372685187</v>
      </c>
    </row>
    <row r="1031" spans="1:20">
      <c r="A1031">
        <v>1029</v>
      </c>
      <c r="B1031" t="s">
        <v>2124</v>
      </c>
      <c r="C1031" t="s">
        <v>2125</v>
      </c>
      <c r="D1031">
        <v>10000</v>
      </c>
      <c r="E1031">
        <v>11176</v>
      </c>
      <c r="F1031" t="s">
        <v>22</v>
      </c>
      <c r="G1031" t="s">
        <v>482</v>
      </c>
      <c r="H1031" t="s">
        <v>483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2107</v>
      </c>
      <c r="O1031" s="8">
        <f>Data!$E1031/Data!$D1031</f>
        <v>1.1175999999999999</v>
      </c>
      <c r="P1031" s="2">
        <f>IFERROR(Data!$E1031/Data!$L1031,0)</f>
        <v>79.262411347517727</v>
      </c>
      <c r="Q1031" t="str">
        <f t="shared" si="64"/>
        <v>music</v>
      </c>
      <c r="R1031" t="str">
        <f t="shared" si="65"/>
        <v>electronic music</v>
      </c>
      <c r="S1031" s="3">
        <f t="shared" si="66"/>
        <v>42098.665972222225</v>
      </c>
      <c r="T1031" s="3">
        <f t="shared" si="67"/>
        <v>42044.461886574078</v>
      </c>
    </row>
    <row r="1032" spans="1:20">
      <c r="A1032">
        <v>1030</v>
      </c>
      <c r="B1032" t="s">
        <v>2126</v>
      </c>
      <c r="C1032" t="s">
        <v>2127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2107</v>
      </c>
      <c r="O1032" s="8">
        <f>Data!$E1032/Data!$D1032</f>
        <v>3.4209999999999998</v>
      </c>
      <c r="P1032" s="2">
        <f>IFERROR(Data!$E1032/Data!$L1032,0)</f>
        <v>43.031446540880502</v>
      </c>
      <c r="Q1032" t="str">
        <f t="shared" si="64"/>
        <v>music</v>
      </c>
      <c r="R1032" t="str">
        <f t="shared" si="65"/>
        <v>electronic music</v>
      </c>
      <c r="S1032" s="3">
        <f t="shared" si="66"/>
        <v>42625.233206018514</v>
      </c>
      <c r="T1032" s="3">
        <f t="shared" si="67"/>
        <v>42611.233206018514</v>
      </c>
    </row>
    <row r="1033" spans="1:20">
      <c r="A1033">
        <v>1031</v>
      </c>
      <c r="B1033" t="s">
        <v>2128</v>
      </c>
      <c r="C1033" t="s">
        <v>2129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2107</v>
      </c>
      <c r="O1033" s="8">
        <f>Data!$E1033/Data!$D1033</f>
        <v>1.0740000000000001</v>
      </c>
      <c r="P1033" s="2">
        <f>IFERROR(Data!$E1033/Data!$L1033,0)</f>
        <v>108.48484848484848</v>
      </c>
      <c r="Q1033" t="str">
        <f t="shared" si="64"/>
        <v>music</v>
      </c>
      <c r="R1033" t="str">
        <f t="shared" si="65"/>
        <v>electronic music</v>
      </c>
      <c r="S1033" s="3">
        <f t="shared" si="66"/>
        <v>42354.514004629629</v>
      </c>
      <c r="T1033" s="3">
        <f t="shared" si="67"/>
        <v>42324.514004629629</v>
      </c>
    </row>
    <row r="1034" spans="1:20">
      <c r="A1034">
        <v>1032</v>
      </c>
      <c r="B1034" t="s">
        <v>2130</v>
      </c>
      <c r="C1034" t="s">
        <v>2131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2107</v>
      </c>
      <c r="O1034" s="8">
        <f>Data!$E1034/Data!$D1034</f>
        <v>1.0849703703703704</v>
      </c>
      <c r="P1034" s="2">
        <f>IFERROR(Data!$E1034/Data!$L1034,0)</f>
        <v>61.029583333333335</v>
      </c>
      <c r="Q1034" t="str">
        <f t="shared" si="64"/>
        <v>music</v>
      </c>
      <c r="R1034" t="str">
        <f t="shared" si="65"/>
        <v>electronic music</v>
      </c>
      <c r="S1034" s="3">
        <f t="shared" si="66"/>
        <v>42544.416956018518</v>
      </c>
      <c r="T1034" s="3">
        <f t="shared" si="67"/>
        <v>42514.416956018518</v>
      </c>
    </row>
    <row r="1035" spans="1:20">
      <c r="A1035">
        <v>1033</v>
      </c>
      <c r="B1035" t="s">
        <v>2132</v>
      </c>
      <c r="C1035" t="s">
        <v>2133</v>
      </c>
      <c r="D1035">
        <v>1328</v>
      </c>
      <c r="E1035">
        <v>1366</v>
      </c>
      <c r="F1035" t="s">
        <v>22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2107</v>
      </c>
      <c r="O1035" s="8">
        <f>Data!$E1035/Data!$D1035</f>
        <v>1.0286144578313252</v>
      </c>
      <c r="P1035" s="2">
        <f>IFERROR(Data!$E1035/Data!$L1035,0)</f>
        <v>50.592592592592595</v>
      </c>
      <c r="Q1035" t="str">
        <f t="shared" si="64"/>
        <v>music</v>
      </c>
      <c r="R1035" t="str">
        <f t="shared" si="65"/>
        <v>electronic music</v>
      </c>
      <c r="S1035" s="3">
        <f t="shared" si="66"/>
        <v>42716.482407407413</v>
      </c>
      <c r="T1035" s="3">
        <f t="shared" si="67"/>
        <v>42688.482407407413</v>
      </c>
    </row>
    <row r="1036" spans="1:20">
      <c r="A1036">
        <v>1034</v>
      </c>
      <c r="B1036" t="s">
        <v>2134</v>
      </c>
      <c r="C1036" t="s">
        <v>2135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2107</v>
      </c>
      <c r="O1036" s="8">
        <f>Data!$E1036/Data!$D1036</f>
        <v>1.3000180000000001</v>
      </c>
      <c r="P1036" s="2">
        <f>IFERROR(Data!$E1036/Data!$L1036,0)</f>
        <v>39.157168674698795</v>
      </c>
      <c r="Q1036" t="str">
        <f t="shared" si="64"/>
        <v>music</v>
      </c>
      <c r="R1036" t="str">
        <f t="shared" si="65"/>
        <v>electronic music</v>
      </c>
      <c r="S1036" s="3">
        <f t="shared" si="66"/>
        <v>42586.915972222225</v>
      </c>
      <c r="T1036" s="3">
        <f t="shared" si="67"/>
        <v>42554.916712962964</v>
      </c>
    </row>
    <row r="1037" spans="1:20">
      <c r="A1037">
        <v>1035</v>
      </c>
      <c r="B1037" t="s">
        <v>2136</v>
      </c>
      <c r="C1037" t="s">
        <v>2137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2107</v>
      </c>
      <c r="O1037" s="8">
        <f>Data!$E1037/Data!$D1037</f>
        <v>1.0765217391304347</v>
      </c>
      <c r="P1037" s="2">
        <f>IFERROR(Data!$E1037/Data!$L1037,0)</f>
        <v>65.15789473684211</v>
      </c>
      <c r="Q1037" t="str">
        <f t="shared" si="64"/>
        <v>music</v>
      </c>
      <c r="R1037" t="str">
        <f t="shared" si="65"/>
        <v>electronic music</v>
      </c>
      <c r="S1037" s="3">
        <f t="shared" si="66"/>
        <v>42046.391435185185</v>
      </c>
      <c r="T1037" s="3">
        <f t="shared" si="67"/>
        <v>42016.391435185185</v>
      </c>
    </row>
    <row r="1038" spans="1:20">
      <c r="A1038">
        <v>1036</v>
      </c>
      <c r="B1038" t="s">
        <v>2138</v>
      </c>
      <c r="C1038" t="s">
        <v>2139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2107</v>
      </c>
      <c r="O1038" s="8">
        <f>Data!$E1038/Data!$D1038</f>
        <v>1.1236044444444444</v>
      </c>
      <c r="P1038" s="2">
        <f>IFERROR(Data!$E1038/Data!$L1038,0)</f>
        <v>23.963127962085309</v>
      </c>
      <c r="Q1038" t="str">
        <f t="shared" si="64"/>
        <v>music</v>
      </c>
      <c r="R1038" t="str">
        <f t="shared" si="65"/>
        <v>electronic music</v>
      </c>
      <c r="S1038" s="3">
        <f t="shared" si="66"/>
        <v>41281.083333333336</v>
      </c>
      <c r="T1038" s="3">
        <f t="shared" si="67"/>
        <v>41249.198958333334</v>
      </c>
    </row>
    <row r="1039" spans="1:20">
      <c r="A1039">
        <v>1037</v>
      </c>
      <c r="B1039" t="s">
        <v>2140</v>
      </c>
      <c r="C1039" t="s">
        <v>2141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2107</v>
      </c>
      <c r="O1039" s="8">
        <f>Data!$E1039/Data!$D1039</f>
        <v>1.0209999999999999</v>
      </c>
      <c r="P1039" s="2">
        <f>IFERROR(Data!$E1039/Data!$L1039,0)</f>
        <v>48.61904761904762</v>
      </c>
      <c r="Q1039" t="str">
        <f t="shared" si="64"/>
        <v>music</v>
      </c>
      <c r="R1039" t="str">
        <f t="shared" si="65"/>
        <v>electronic music</v>
      </c>
      <c r="S1039" s="3">
        <f t="shared" si="66"/>
        <v>42141.958333333328</v>
      </c>
      <c r="T1039" s="3">
        <f t="shared" si="67"/>
        <v>42119.572476851856</v>
      </c>
    </row>
    <row r="1040" spans="1:20">
      <c r="A1040">
        <v>1038</v>
      </c>
      <c r="B1040" t="s">
        <v>2142</v>
      </c>
      <c r="C1040" t="s">
        <v>2143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2107</v>
      </c>
      <c r="O1040" s="8">
        <f>Data!$E1040/Data!$D1040</f>
        <v>1.4533333333333334</v>
      </c>
      <c r="P1040" s="2">
        <f>IFERROR(Data!$E1040/Data!$L1040,0)</f>
        <v>35.73770491803279</v>
      </c>
      <c r="Q1040" t="str">
        <f t="shared" si="64"/>
        <v>music</v>
      </c>
      <c r="R1040" t="str">
        <f t="shared" si="65"/>
        <v>electronic music</v>
      </c>
      <c r="S1040" s="3">
        <f t="shared" si="66"/>
        <v>42447.940081018518</v>
      </c>
      <c r="T1040" s="3">
        <f t="shared" si="67"/>
        <v>42417.981747685189</v>
      </c>
    </row>
    <row r="1041" spans="1:20">
      <c r="A1041">
        <v>1039</v>
      </c>
      <c r="B1041" t="s">
        <v>2144</v>
      </c>
      <c r="C1041" t="s">
        <v>2145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2107</v>
      </c>
      <c r="O1041" s="8">
        <f>Data!$E1041/Data!$D1041</f>
        <v>1.282</v>
      </c>
      <c r="P1041" s="2">
        <f>IFERROR(Data!$E1041/Data!$L1041,0)</f>
        <v>21.366666666666667</v>
      </c>
      <c r="Q1041" t="str">
        <f t="shared" si="64"/>
        <v>music</v>
      </c>
      <c r="R1041" t="str">
        <f t="shared" si="65"/>
        <v>electronic music</v>
      </c>
      <c r="S1041" s="3">
        <f t="shared" si="66"/>
        <v>42717.082638888889</v>
      </c>
      <c r="T1041" s="3">
        <f t="shared" si="67"/>
        <v>42691.859328703707</v>
      </c>
    </row>
    <row r="1042" spans="1:20">
      <c r="A1042">
        <v>1040</v>
      </c>
      <c r="B1042" t="s">
        <v>2146</v>
      </c>
      <c r="C1042" t="s">
        <v>2147</v>
      </c>
      <c r="D1042">
        <v>85000</v>
      </c>
      <c r="E1042">
        <v>250</v>
      </c>
      <c r="F1042" t="s">
        <v>278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2148</v>
      </c>
      <c r="O1042" s="8">
        <f>Data!$E1042/Data!$D1042</f>
        <v>2.9411764705882353E-3</v>
      </c>
      <c r="P1042" s="2">
        <f>IFERROR(Data!$E1042/Data!$L1042,0)</f>
        <v>250</v>
      </c>
      <c r="Q1042" t="str">
        <f t="shared" si="64"/>
        <v>journalism</v>
      </c>
      <c r="R1042" t="str">
        <f t="shared" si="65"/>
        <v>audio</v>
      </c>
      <c r="S1042" s="3">
        <f t="shared" si="66"/>
        <v>42609.458437499998</v>
      </c>
      <c r="T1042" s="3">
        <f t="shared" si="67"/>
        <v>42579.458437499998</v>
      </c>
    </row>
    <row r="1043" spans="1:20">
      <c r="A1043">
        <v>1041</v>
      </c>
      <c r="B1043" t="s">
        <v>2149</v>
      </c>
      <c r="C1043" t="s">
        <v>2150</v>
      </c>
      <c r="D1043">
        <v>50</v>
      </c>
      <c r="E1043">
        <v>0</v>
      </c>
      <c r="F1043" t="s">
        <v>278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2148</v>
      </c>
      <c r="O1043" s="8">
        <f>Data!$E1043/Data!$D1043</f>
        <v>0</v>
      </c>
      <c r="P1043" s="2">
        <f>IFERROR(Data!$E1043/Data!$L1043,0)</f>
        <v>0</v>
      </c>
      <c r="Q1043" t="str">
        <f t="shared" si="64"/>
        <v>journalism</v>
      </c>
      <c r="R1043" t="str">
        <f t="shared" si="65"/>
        <v>audio</v>
      </c>
      <c r="S1043" s="3">
        <f t="shared" si="66"/>
        <v>41850.810092592597</v>
      </c>
      <c r="T1043" s="3">
        <f t="shared" si="67"/>
        <v>41830.810092592597</v>
      </c>
    </row>
    <row r="1044" spans="1:20">
      <c r="A1044">
        <v>1042</v>
      </c>
      <c r="B1044" t="s">
        <v>2151</v>
      </c>
      <c r="C1044" t="s">
        <v>2152</v>
      </c>
      <c r="D1044">
        <v>650</v>
      </c>
      <c r="E1044">
        <v>10</v>
      </c>
      <c r="F1044" t="s">
        <v>278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2148</v>
      </c>
      <c r="O1044" s="8">
        <f>Data!$E1044/Data!$D1044</f>
        <v>1.5384615384615385E-2</v>
      </c>
      <c r="P1044" s="2">
        <f>IFERROR(Data!$E1044/Data!$L1044,0)</f>
        <v>10</v>
      </c>
      <c r="Q1044" t="str">
        <f t="shared" si="64"/>
        <v>journalism</v>
      </c>
      <c r="R1044" t="str">
        <f t="shared" si="65"/>
        <v>audio</v>
      </c>
      <c r="S1044" s="3">
        <f t="shared" si="66"/>
        <v>41894.166666666664</v>
      </c>
      <c r="T1044" s="3">
        <f t="shared" si="67"/>
        <v>41851.446157407408</v>
      </c>
    </row>
    <row r="1045" spans="1:20">
      <c r="A1045">
        <v>1043</v>
      </c>
      <c r="B1045" t="s">
        <v>2153</v>
      </c>
      <c r="C1045" t="s">
        <v>2154</v>
      </c>
      <c r="D1045">
        <v>100000</v>
      </c>
      <c r="E1045">
        <v>8537</v>
      </c>
      <c r="F1045" t="s">
        <v>278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2148</v>
      </c>
      <c r="O1045" s="8">
        <f>Data!$E1045/Data!$D1045</f>
        <v>8.5370000000000001E-2</v>
      </c>
      <c r="P1045" s="2">
        <f>IFERROR(Data!$E1045/Data!$L1045,0)</f>
        <v>29.236301369863014</v>
      </c>
      <c r="Q1045" t="str">
        <f t="shared" si="64"/>
        <v>journalism</v>
      </c>
      <c r="R1045" t="str">
        <f t="shared" si="65"/>
        <v>audio</v>
      </c>
      <c r="S1045" s="3">
        <f t="shared" si="66"/>
        <v>42144.002951388888</v>
      </c>
      <c r="T1045" s="3">
        <f t="shared" si="67"/>
        <v>42114.002951388888</v>
      </c>
    </row>
    <row r="1046" spans="1:20">
      <c r="A1046">
        <v>1044</v>
      </c>
      <c r="B1046" t="s">
        <v>2155</v>
      </c>
      <c r="C1046" t="s">
        <v>2156</v>
      </c>
      <c r="D1046">
        <v>7000</v>
      </c>
      <c r="E1046">
        <v>6</v>
      </c>
      <c r="F1046" t="s">
        <v>278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2148</v>
      </c>
      <c r="O1046" s="8">
        <f>Data!$E1046/Data!$D1046</f>
        <v>8.571428571428571E-4</v>
      </c>
      <c r="P1046" s="2">
        <f>IFERROR(Data!$E1046/Data!$L1046,0)</f>
        <v>3</v>
      </c>
      <c r="Q1046" t="str">
        <f t="shared" si="64"/>
        <v>journalism</v>
      </c>
      <c r="R1046" t="str">
        <f t="shared" si="65"/>
        <v>audio</v>
      </c>
      <c r="S1046" s="3">
        <f t="shared" si="66"/>
        <v>42068.602083333331</v>
      </c>
      <c r="T1046" s="3">
        <f t="shared" si="67"/>
        <v>42011.675937499997</v>
      </c>
    </row>
    <row r="1047" spans="1:20">
      <c r="A1047">
        <v>1045</v>
      </c>
      <c r="B1047" t="s">
        <v>2157</v>
      </c>
      <c r="C1047" t="s">
        <v>2158</v>
      </c>
      <c r="D1047">
        <v>10000</v>
      </c>
      <c r="E1047">
        <v>266</v>
      </c>
      <c r="F1047" t="s">
        <v>278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2148</v>
      </c>
      <c r="O1047" s="8">
        <f>Data!$E1047/Data!$D1047</f>
        <v>2.6599999999999999E-2</v>
      </c>
      <c r="P1047" s="2">
        <f>IFERROR(Data!$E1047/Data!$L1047,0)</f>
        <v>33.25</v>
      </c>
      <c r="Q1047" t="str">
        <f t="shared" si="64"/>
        <v>journalism</v>
      </c>
      <c r="R1047" t="str">
        <f t="shared" si="65"/>
        <v>audio</v>
      </c>
      <c r="S1047" s="3">
        <f t="shared" si="66"/>
        <v>41874.624421296299</v>
      </c>
      <c r="T1047" s="3">
        <f t="shared" si="67"/>
        <v>41844.624421296299</v>
      </c>
    </row>
    <row r="1048" spans="1:20">
      <c r="A1048">
        <v>1046</v>
      </c>
      <c r="B1048" t="s">
        <v>2159</v>
      </c>
      <c r="C1048" t="s">
        <v>2160</v>
      </c>
      <c r="D1048">
        <v>3000</v>
      </c>
      <c r="E1048">
        <v>0</v>
      </c>
      <c r="F1048" t="s">
        <v>278</v>
      </c>
      <c r="G1048" t="s">
        <v>508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2148</v>
      </c>
      <c r="O1048" s="8">
        <f>Data!$E1048/Data!$D1048</f>
        <v>0</v>
      </c>
      <c r="P1048" s="2">
        <f>IFERROR(Data!$E1048/Data!$L1048,0)</f>
        <v>0</v>
      </c>
      <c r="Q1048" t="str">
        <f t="shared" si="64"/>
        <v>journalism</v>
      </c>
      <c r="R1048" t="str">
        <f t="shared" si="65"/>
        <v>audio</v>
      </c>
      <c r="S1048" s="3">
        <f t="shared" si="66"/>
        <v>42364.601388888885</v>
      </c>
      <c r="T1048" s="3">
        <f t="shared" si="67"/>
        <v>42319.601388888885</v>
      </c>
    </row>
    <row r="1049" spans="1:20">
      <c r="A1049">
        <v>1047</v>
      </c>
      <c r="B1049" t="s">
        <v>2161</v>
      </c>
      <c r="C1049" t="s">
        <v>2162</v>
      </c>
      <c r="D1049">
        <v>2000</v>
      </c>
      <c r="E1049">
        <v>1</v>
      </c>
      <c r="F1049" t="s">
        <v>278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2148</v>
      </c>
      <c r="O1049" s="8">
        <f>Data!$E1049/Data!$D1049</f>
        <v>5.0000000000000001E-4</v>
      </c>
      <c r="P1049" s="2">
        <f>IFERROR(Data!$E1049/Data!$L1049,0)</f>
        <v>1</v>
      </c>
      <c r="Q1049" t="str">
        <f t="shared" si="64"/>
        <v>journalism</v>
      </c>
      <c r="R1049" t="str">
        <f t="shared" si="65"/>
        <v>audio</v>
      </c>
      <c r="S1049" s="3">
        <f t="shared" si="66"/>
        <v>41948.610127314816</v>
      </c>
      <c r="T1049" s="3">
        <f t="shared" si="67"/>
        <v>41918.568460648145</v>
      </c>
    </row>
    <row r="1050" spans="1:20">
      <c r="A1050">
        <v>1048</v>
      </c>
      <c r="B1050" t="s">
        <v>2163</v>
      </c>
      <c r="C1050" t="s">
        <v>2164</v>
      </c>
      <c r="D1050">
        <v>15000</v>
      </c>
      <c r="E1050">
        <v>212</v>
      </c>
      <c r="F1050" t="s">
        <v>278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2148</v>
      </c>
      <c r="O1050" s="8">
        <f>Data!$E1050/Data!$D1050</f>
        <v>1.4133333333333333E-2</v>
      </c>
      <c r="P1050" s="2">
        <f>IFERROR(Data!$E1050/Data!$L1050,0)</f>
        <v>53</v>
      </c>
      <c r="Q1050" t="str">
        <f t="shared" si="64"/>
        <v>journalism</v>
      </c>
      <c r="R1050" t="str">
        <f t="shared" si="65"/>
        <v>audio</v>
      </c>
      <c r="S1050" s="3">
        <f t="shared" si="66"/>
        <v>42637.803113425922</v>
      </c>
      <c r="T1050" s="3">
        <f t="shared" si="67"/>
        <v>42597.803113425922</v>
      </c>
    </row>
    <row r="1051" spans="1:20">
      <c r="A1051">
        <v>1049</v>
      </c>
      <c r="B1051" t="s">
        <v>2165</v>
      </c>
      <c r="C1051" t="s">
        <v>2166</v>
      </c>
      <c r="D1051">
        <v>12000</v>
      </c>
      <c r="E1051">
        <v>0</v>
      </c>
      <c r="F1051" t="s">
        <v>278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2148</v>
      </c>
      <c r="O1051" s="8">
        <f>Data!$E1051/Data!$D1051</f>
        <v>0</v>
      </c>
      <c r="P1051" s="2">
        <f>IFERROR(Data!$E1051/Data!$L1051,0)</f>
        <v>0</v>
      </c>
      <c r="Q1051" t="str">
        <f t="shared" si="64"/>
        <v>journalism</v>
      </c>
      <c r="R1051" t="str">
        <f t="shared" si="65"/>
        <v>audio</v>
      </c>
      <c r="S1051" s="3">
        <f t="shared" si="66"/>
        <v>42412.181076388893</v>
      </c>
      <c r="T1051" s="3">
        <f t="shared" si="67"/>
        <v>42382.181076388893</v>
      </c>
    </row>
    <row r="1052" spans="1:20">
      <c r="A1052">
        <v>1050</v>
      </c>
      <c r="B1052" t="s">
        <v>2167</v>
      </c>
      <c r="C1052" t="s">
        <v>2168</v>
      </c>
      <c r="D1052">
        <v>2500</v>
      </c>
      <c r="E1052">
        <v>0</v>
      </c>
      <c r="F1052" t="s">
        <v>278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2148</v>
      </c>
      <c r="O1052" s="8">
        <f>Data!$E1052/Data!$D1052</f>
        <v>0</v>
      </c>
      <c r="P1052" s="2">
        <f>IFERROR(Data!$E1052/Data!$L1052,0)</f>
        <v>0</v>
      </c>
      <c r="Q1052" t="str">
        <f t="shared" si="64"/>
        <v>journalism</v>
      </c>
      <c r="R1052" t="str">
        <f t="shared" si="65"/>
        <v>audio</v>
      </c>
      <c r="S1052" s="3">
        <f t="shared" si="66"/>
        <v>42261.5471875</v>
      </c>
      <c r="T1052" s="3">
        <f t="shared" si="67"/>
        <v>42231.5471875</v>
      </c>
    </row>
    <row r="1053" spans="1:20">
      <c r="A1053">
        <v>1051</v>
      </c>
      <c r="B1053" t="s">
        <v>2169</v>
      </c>
      <c r="C1053" t="s">
        <v>2170</v>
      </c>
      <c r="D1053">
        <v>500</v>
      </c>
      <c r="E1053">
        <v>0</v>
      </c>
      <c r="F1053" t="s">
        <v>278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2148</v>
      </c>
      <c r="O1053" s="8">
        <f>Data!$E1053/Data!$D1053</f>
        <v>0</v>
      </c>
      <c r="P1053" s="2">
        <f>IFERROR(Data!$E1053/Data!$L1053,0)</f>
        <v>0</v>
      </c>
      <c r="Q1053" t="str">
        <f t="shared" si="64"/>
        <v>journalism</v>
      </c>
      <c r="R1053" t="str">
        <f t="shared" si="65"/>
        <v>audio</v>
      </c>
      <c r="S1053" s="3">
        <f t="shared" si="66"/>
        <v>41877.764178240745</v>
      </c>
      <c r="T1053" s="3">
        <f t="shared" si="67"/>
        <v>41849.764178240745</v>
      </c>
    </row>
    <row r="1054" spans="1:20">
      <c r="A1054">
        <v>1052</v>
      </c>
      <c r="B1054" t="s">
        <v>2171</v>
      </c>
      <c r="C1054" t="s">
        <v>2172</v>
      </c>
      <c r="D1054">
        <v>4336</v>
      </c>
      <c r="E1054">
        <v>0</v>
      </c>
      <c r="F1054" t="s">
        <v>278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2148</v>
      </c>
      <c r="O1054" s="8">
        <f>Data!$E1054/Data!$D1054</f>
        <v>0</v>
      </c>
      <c r="P1054" s="2">
        <f>IFERROR(Data!$E1054/Data!$L1054,0)</f>
        <v>0</v>
      </c>
      <c r="Q1054" t="str">
        <f t="shared" si="64"/>
        <v>journalism</v>
      </c>
      <c r="R1054" t="str">
        <f t="shared" si="65"/>
        <v>audio</v>
      </c>
      <c r="S1054" s="3">
        <f t="shared" si="66"/>
        <v>42527.589583333334</v>
      </c>
      <c r="T1054" s="3">
        <f t="shared" si="67"/>
        <v>42483.547395833331</v>
      </c>
    </row>
    <row r="1055" spans="1:20">
      <c r="A1055">
        <v>1053</v>
      </c>
      <c r="B1055" t="s">
        <v>2173</v>
      </c>
      <c r="C1055" t="s">
        <v>2174</v>
      </c>
      <c r="D1055">
        <v>1500</v>
      </c>
      <c r="E1055">
        <v>15</v>
      </c>
      <c r="F1055" t="s">
        <v>278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2148</v>
      </c>
      <c r="O1055" s="8">
        <f>Data!$E1055/Data!$D1055</f>
        <v>0.01</v>
      </c>
      <c r="P1055" s="2">
        <f>IFERROR(Data!$E1055/Data!$L1055,0)</f>
        <v>15</v>
      </c>
      <c r="Q1055" t="str">
        <f t="shared" si="64"/>
        <v>journalism</v>
      </c>
      <c r="R1055" t="str">
        <f t="shared" si="65"/>
        <v>audio</v>
      </c>
      <c r="S1055" s="3">
        <f t="shared" si="66"/>
        <v>42799.922824074078</v>
      </c>
      <c r="T1055" s="3">
        <f t="shared" si="67"/>
        <v>42774.922824074078</v>
      </c>
    </row>
    <row r="1056" spans="1:20">
      <c r="A1056">
        <v>1054</v>
      </c>
      <c r="B1056" t="s">
        <v>2175</v>
      </c>
      <c r="C1056" t="s">
        <v>2176</v>
      </c>
      <c r="D1056">
        <v>2500</v>
      </c>
      <c r="E1056">
        <v>0</v>
      </c>
      <c r="F1056" t="s">
        <v>278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2148</v>
      </c>
      <c r="O1056" s="8">
        <f>Data!$E1056/Data!$D1056</f>
        <v>0</v>
      </c>
      <c r="P1056" s="2">
        <f>IFERROR(Data!$E1056/Data!$L1056,0)</f>
        <v>0</v>
      </c>
      <c r="Q1056" t="str">
        <f t="shared" si="64"/>
        <v>journalism</v>
      </c>
      <c r="R1056" t="str">
        <f t="shared" si="65"/>
        <v>audio</v>
      </c>
      <c r="S1056" s="3">
        <f t="shared" si="66"/>
        <v>41861.666666666664</v>
      </c>
      <c r="T1056" s="3">
        <f t="shared" si="67"/>
        <v>41831.601840277777</v>
      </c>
    </row>
    <row r="1057" spans="1:20">
      <c r="A1057">
        <v>1055</v>
      </c>
      <c r="B1057" t="s">
        <v>2177</v>
      </c>
      <c r="C1057" t="s">
        <v>2178</v>
      </c>
      <c r="D1057">
        <v>3500</v>
      </c>
      <c r="E1057">
        <v>0</v>
      </c>
      <c r="F1057" t="s">
        <v>278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2148</v>
      </c>
      <c r="O1057" s="8">
        <f>Data!$E1057/Data!$D1057</f>
        <v>0</v>
      </c>
      <c r="P1057" s="2">
        <f>IFERROR(Data!$E1057/Data!$L1057,0)</f>
        <v>0</v>
      </c>
      <c r="Q1057" t="str">
        <f t="shared" si="64"/>
        <v>journalism</v>
      </c>
      <c r="R1057" t="str">
        <f t="shared" si="65"/>
        <v>audio</v>
      </c>
      <c r="S1057" s="3">
        <f t="shared" si="66"/>
        <v>42436.742418981477</v>
      </c>
      <c r="T1057" s="3">
        <f t="shared" si="67"/>
        <v>42406.742418981477</v>
      </c>
    </row>
    <row r="1058" spans="1:20">
      <c r="A1058">
        <v>1056</v>
      </c>
      <c r="B1058" t="s">
        <v>2179</v>
      </c>
      <c r="C1058" t="s">
        <v>2180</v>
      </c>
      <c r="D1058">
        <v>10000</v>
      </c>
      <c r="E1058">
        <v>0</v>
      </c>
      <c r="F1058" t="s">
        <v>278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2148</v>
      </c>
      <c r="O1058" s="8">
        <f>Data!$E1058/Data!$D1058</f>
        <v>0</v>
      </c>
      <c r="P1058" s="2">
        <f>IFERROR(Data!$E1058/Data!$L1058,0)</f>
        <v>0</v>
      </c>
      <c r="Q1058" t="str">
        <f t="shared" si="64"/>
        <v>journalism</v>
      </c>
      <c r="R1058" t="str">
        <f t="shared" si="65"/>
        <v>audio</v>
      </c>
      <c r="S1058" s="3">
        <f t="shared" si="66"/>
        <v>42118.427974537044</v>
      </c>
      <c r="T1058" s="3">
        <f t="shared" si="67"/>
        <v>42058.469641203701</v>
      </c>
    </row>
    <row r="1059" spans="1:20">
      <c r="A1059">
        <v>1057</v>
      </c>
      <c r="B1059" t="s">
        <v>2181</v>
      </c>
      <c r="C1059" t="s">
        <v>2182</v>
      </c>
      <c r="D1059">
        <v>10000</v>
      </c>
      <c r="E1059">
        <v>0</v>
      </c>
      <c r="F1059" t="s">
        <v>278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2148</v>
      </c>
      <c r="O1059" s="8">
        <f>Data!$E1059/Data!$D1059</f>
        <v>0</v>
      </c>
      <c r="P1059" s="2">
        <f>IFERROR(Data!$E1059/Data!$L1059,0)</f>
        <v>0</v>
      </c>
      <c r="Q1059" t="str">
        <f t="shared" si="64"/>
        <v>journalism</v>
      </c>
      <c r="R1059" t="str">
        <f t="shared" si="65"/>
        <v>audio</v>
      </c>
      <c r="S1059" s="3">
        <f t="shared" si="66"/>
        <v>42708.662997685184</v>
      </c>
      <c r="T1059" s="3">
        <f t="shared" si="67"/>
        <v>42678.621331018512</v>
      </c>
    </row>
    <row r="1060" spans="1:20">
      <c r="A1060">
        <v>1058</v>
      </c>
      <c r="B1060" t="s">
        <v>2183</v>
      </c>
      <c r="C1060" t="s">
        <v>2184</v>
      </c>
      <c r="D1060">
        <v>40000</v>
      </c>
      <c r="E1060">
        <v>0</v>
      </c>
      <c r="F1060" t="s">
        <v>278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2148</v>
      </c>
      <c r="O1060" s="8">
        <f>Data!$E1060/Data!$D1060</f>
        <v>0</v>
      </c>
      <c r="P1060" s="2">
        <f>IFERROR(Data!$E1060/Data!$L1060,0)</f>
        <v>0</v>
      </c>
      <c r="Q1060" t="str">
        <f t="shared" si="64"/>
        <v>journalism</v>
      </c>
      <c r="R1060" t="str">
        <f t="shared" si="65"/>
        <v>audio</v>
      </c>
      <c r="S1060" s="3">
        <f t="shared" si="66"/>
        <v>42088.75</v>
      </c>
      <c r="T1060" s="3">
        <f t="shared" si="67"/>
        <v>42047.650960648149</v>
      </c>
    </row>
    <row r="1061" spans="1:20">
      <c r="A1061">
        <v>1059</v>
      </c>
      <c r="B1061" t="s">
        <v>2185</v>
      </c>
      <c r="C1061" t="s">
        <v>2186</v>
      </c>
      <c r="D1061">
        <v>1100</v>
      </c>
      <c r="E1061">
        <v>0</v>
      </c>
      <c r="F1061" t="s">
        <v>278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2148</v>
      </c>
      <c r="O1061" s="8">
        <f>Data!$E1061/Data!$D1061</f>
        <v>0</v>
      </c>
      <c r="P1061" s="2">
        <f>IFERROR(Data!$E1061/Data!$L1061,0)</f>
        <v>0</v>
      </c>
      <c r="Q1061" t="str">
        <f t="shared" si="64"/>
        <v>journalism</v>
      </c>
      <c r="R1061" t="str">
        <f t="shared" si="65"/>
        <v>audio</v>
      </c>
      <c r="S1061" s="3">
        <f t="shared" si="66"/>
        <v>42076.498333333337</v>
      </c>
      <c r="T1061" s="3">
        <f t="shared" si="67"/>
        <v>42046.54</v>
      </c>
    </row>
    <row r="1062" spans="1:20">
      <c r="A1062">
        <v>1060</v>
      </c>
      <c r="B1062" t="s">
        <v>2187</v>
      </c>
      <c r="C1062" t="s">
        <v>2188</v>
      </c>
      <c r="D1062">
        <v>5000</v>
      </c>
      <c r="E1062">
        <v>50</v>
      </c>
      <c r="F1062" t="s">
        <v>278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2148</v>
      </c>
      <c r="O1062" s="8">
        <f>Data!$E1062/Data!$D1062</f>
        <v>0.01</v>
      </c>
      <c r="P1062" s="2">
        <f>IFERROR(Data!$E1062/Data!$L1062,0)</f>
        <v>50</v>
      </c>
      <c r="Q1062" t="str">
        <f t="shared" si="64"/>
        <v>journalism</v>
      </c>
      <c r="R1062" t="str">
        <f t="shared" si="65"/>
        <v>audio</v>
      </c>
      <c r="S1062" s="3">
        <f t="shared" si="66"/>
        <v>42109.663113425922</v>
      </c>
      <c r="T1062" s="3">
        <f t="shared" si="67"/>
        <v>42079.663113425922</v>
      </c>
    </row>
    <row r="1063" spans="1:20">
      <c r="A1063">
        <v>1061</v>
      </c>
      <c r="B1063" t="s">
        <v>2189</v>
      </c>
      <c r="C1063" t="s">
        <v>2190</v>
      </c>
      <c r="D1063">
        <v>4000</v>
      </c>
      <c r="E1063">
        <v>0</v>
      </c>
      <c r="F1063" t="s">
        <v>278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2148</v>
      </c>
      <c r="O1063" s="8">
        <f>Data!$E1063/Data!$D1063</f>
        <v>0</v>
      </c>
      <c r="P1063" s="2">
        <f>IFERROR(Data!$E1063/Data!$L1063,0)</f>
        <v>0</v>
      </c>
      <c r="Q1063" t="str">
        <f t="shared" si="64"/>
        <v>journalism</v>
      </c>
      <c r="R1063" t="str">
        <f t="shared" si="65"/>
        <v>audio</v>
      </c>
      <c r="S1063" s="3">
        <f t="shared" si="66"/>
        <v>42491.791666666672</v>
      </c>
      <c r="T1063" s="3">
        <f t="shared" si="67"/>
        <v>42432.026712962965</v>
      </c>
    </row>
    <row r="1064" spans="1:20">
      <c r="A1064">
        <v>1062</v>
      </c>
      <c r="B1064" t="s">
        <v>2191</v>
      </c>
      <c r="C1064" t="s">
        <v>2192</v>
      </c>
      <c r="D1064">
        <v>199</v>
      </c>
      <c r="E1064">
        <v>190</v>
      </c>
      <c r="F1064" t="s">
        <v>278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2148</v>
      </c>
      <c r="O1064" s="8">
        <f>Data!$E1064/Data!$D1064</f>
        <v>0.95477386934673369</v>
      </c>
      <c r="P1064" s="2">
        <f>IFERROR(Data!$E1064/Data!$L1064,0)</f>
        <v>47.5</v>
      </c>
      <c r="Q1064" t="str">
        <f t="shared" si="64"/>
        <v>journalism</v>
      </c>
      <c r="R1064" t="str">
        <f t="shared" si="65"/>
        <v>audio</v>
      </c>
      <c r="S1064" s="3">
        <f t="shared" si="66"/>
        <v>42563.557187500002</v>
      </c>
      <c r="T1064" s="3">
        <f t="shared" si="67"/>
        <v>42556.557187500002</v>
      </c>
    </row>
    <row r="1065" spans="1:20">
      <c r="A1065">
        <v>1063</v>
      </c>
      <c r="B1065" t="s">
        <v>2193</v>
      </c>
      <c r="C1065" t="s">
        <v>2194</v>
      </c>
      <c r="D1065">
        <v>1000</v>
      </c>
      <c r="E1065">
        <v>0</v>
      </c>
      <c r="F1065" t="s">
        <v>278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2148</v>
      </c>
      <c r="O1065" s="8">
        <f>Data!$E1065/Data!$D1065</f>
        <v>0</v>
      </c>
      <c r="P1065" s="2">
        <f>IFERROR(Data!$E1065/Data!$L1065,0)</f>
        <v>0</v>
      </c>
      <c r="Q1065" t="str">
        <f t="shared" si="64"/>
        <v>journalism</v>
      </c>
      <c r="R1065" t="str">
        <f t="shared" si="65"/>
        <v>audio</v>
      </c>
      <c r="S1065" s="3">
        <f t="shared" si="66"/>
        <v>42612.780810185184</v>
      </c>
      <c r="T1065" s="3">
        <f t="shared" si="67"/>
        <v>42582.780810185184</v>
      </c>
    </row>
    <row r="1066" spans="1:20">
      <c r="A1066">
        <v>1064</v>
      </c>
      <c r="B1066" t="s">
        <v>2195</v>
      </c>
      <c r="C1066" t="s">
        <v>2196</v>
      </c>
      <c r="D1066">
        <v>90000</v>
      </c>
      <c r="E1066">
        <v>8077</v>
      </c>
      <c r="F1066" t="s">
        <v>363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2197</v>
      </c>
      <c r="O1066" s="8">
        <f>Data!$E1066/Data!$D1066</f>
        <v>8.9744444444444446E-2</v>
      </c>
      <c r="P1066" s="2">
        <f>IFERROR(Data!$E1066/Data!$L1066,0)</f>
        <v>65.666666666666671</v>
      </c>
      <c r="Q1066" t="str">
        <f t="shared" si="64"/>
        <v>games</v>
      </c>
      <c r="R1066" t="str">
        <f t="shared" si="65"/>
        <v>video games</v>
      </c>
      <c r="S1066" s="3">
        <f t="shared" si="66"/>
        <v>41461.978043981479</v>
      </c>
      <c r="T1066" s="3">
        <f t="shared" si="67"/>
        <v>41416.978043981479</v>
      </c>
    </row>
    <row r="1067" spans="1:20">
      <c r="A1067">
        <v>1065</v>
      </c>
      <c r="B1067" t="s">
        <v>2198</v>
      </c>
      <c r="C1067" t="s">
        <v>2199</v>
      </c>
      <c r="D1067">
        <v>3000</v>
      </c>
      <c r="E1067">
        <v>81</v>
      </c>
      <c r="F1067" t="s">
        <v>363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2197</v>
      </c>
      <c r="O1067" s="8">
        <f>Data!$E1067/Data!$D1067</f>
        <v>2.7E-2</v>
      </c>
      <c r="P1067" s="2">
        <f>IFERROR(Data!$E1067/Data!$L1067,0)</f>
        <v>16.2</v>
      </c>
      <c r="Q1067" t="str">
        <f t="shared" si="64"/>
        <v>games</v>
      </c>
      <c r="R1067" t="str">
        <f t="shared" si="65"/>
        <v>video games</v>
      </c>
      <c r="S1067" s="3">
        <f t="shared" si="66"/>
        <v>41689.131041666667</v>
      </c>
      <c r="T1067" s="3">
        <f t="shared" si="67"/>
        <v>41661.131041666667</v>
      </c>
    </row>
    <row r="1068" spans="1:20">
      <c r="A1068">
        <v>1066</v>
      </c>
      <c r="B1068" t="s">
        <v>2200</v>
      </c>
      <c r="C1068" t="s">
        <v>2201</v>
      </c>
      <c r="D1068">
        <v>150000</v>
      </c>
      <c r="E1068">
        <v>5051</v>
      </c>
      <c r="F1068" t="s">
        <v>363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2197</v>
      </c>
      <c r="O1068" s="8">
        <f>Data!$E1068/Data!$D1068</f>
        <v>3.3673333333333333E-2</v>
      </c>
      <c r="P1068" s="2">
        <f>IFERROR(Data!$E1068/Data!$L1068,0)</f>
        <v>34.128378378378379</v>
      </c>
      <c r="Q1068" t="str">
        <f t="shared" si="64"/>
        <v>games</v>
      </c>
      <c r="R1068" t="str">
        <f t="shared" si="65"/>
        <v>video games</v>
      </c>
      <c r="S1068" s="3">
        <f t="shared" si="66"/>
        <v>41490.712754629632</v>
      </c>
      <c r="T1068" s="3">
        <f t="shared" si="67"/>
        <v>41445.712754629632</v>
      </c>
    </row>
    <row r="1069" spans="1:20">
      <c r="A1069">
        <v>1067</v>
      </c>
      <c r="B1069" t="s">
        <v>2202</v>
      </c>
      <c r="C1069" t="s">
        <v>2203</v>
      </c>
      <c r="D1069">
        <v>500</v>
      </c>
      <c r="E1069">
        <v>130</v>
      </c>
      <c r="F1069" t="s">
        <v>363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2197</v>
      </c>
      <c r="O1069" s="8">
        <f>Data!$E1069/Data!$D1069</f>
        <v>0.26</v>
      </c>
      <c r="P1069" s="2">
        <f>IFERROR(Data!$E1069/Data!$L1069,0)</f>
        <v>13</v>
      </c>
      <c r="Q1069" t="str">
        <f t="shared" si="64"/>
        <v>games</v>
      </c>
      <c r="R1069" t="str">
        <f t="shared" si="65"/>
        <v>video games</v>
      </c>
      <c r="S1069" s="3">
        <f t="shared" si="66"/>
        <v>41629.605682870373</v>
      </c>
      <c r="T1069" s="3">
        <f t="shared" si="67"/>
        <v>41599.605682870373</v>
      </c>
    </row>
    <row r="1070" spans="1:20">
      <c r="A1070">
        <v>1068</v>
      </c>
      <c r="B1070" t="s">
        <v>2204</v>
      </c>
      <c r="C1070" t="s">
        <v>2205</v>
      </c>
      <c r="D1070">
        <v>30000</v>
      </c>
      <c r="E1070">
        <v>45</v>
      </c>
      <c r="F1070" t="s">
        <v>363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2197</v>
      </c>
      <c r="O1070" s="8">
        <f>Data!$E1070/Data!$D1070</f>
        <v>1.5E-3</v>
      </c>
      <c r="P1070" s="2">
        <f>IFERROR(Data!$E1070/Data!$L1070,0)</f>
        <v>11.25</v>
      </c>
      <c r="Q1070" t="str">
        <f t="shared" si="64"/>
        <v>games</v>
      </c>
      <c r="R1070" t="str">
        <f t="shared" si="65"/>
        <v>video games</v>
      </c>
      <c r="S1070" s="3">
        <f t="shared" si="66"/>
        <v>42470.079444444447</v>
      </c>
      <c r="T1070" s="3">
        <f t="shared" si="67"/>
        <v>42440.121111111104</v>
      </c>
    </row>
    <row r="1071" spans="1:20">
      <c r="A1071">
        <v>1069</v>
      </c>
      <c r="B1071" t="s">
        <v>2206</v>
      </c>
      <c r="C1071" t="s">
        <v>2207</v>
      </c>
      <c r="D1071">
        <v>2200</v>
      </c>
      <c r="E1071">
        <v>850</v>
      </c>
      <c r="F1071" t="s">
        <v>363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2197</v>
      </c>
      <c r="O1071" s="8">
        <f>Data!$E1071/Data!$D1071</f>
        <v>0.38636363636363635</v>
      </c>
      <c r="P1071" s="2">
        <f>IFERROR(Data!$E1071/Data!$L1071,0)</f>
        <v>40.476190476190474</v>
      </c>
      <c r="Q1071" t="str">
        <f t="shared" si="64"/>
        <v>games</v>
      </c>
      <c r="R1071" t="str">
        <f t="shared" si="65"/>
        <v>video games</v>
      </c>
      <c r="S1071" s="3">
        <f t="shared" si="66"/>
        <v>41604.021516203706</v>
      </c>
      <c r="T1071" s="3">
        <f t="shared" si="67"/>
        <v>41571.979849537034</v>
      </c>
    </row>
    <row r="1072" spans="1:20">
      <c r="A1072">
        <v>1070</v>
      </c>
      <c r="B1072" t="s">
        <v>2208</v>
      </c>
      <c r="C1072" t="s">
        <v>2209</v>
      </c>
      <c r="D1072">
        <v>10000</v>
      </c>
      <c r="E1072">
        <v>70</v>
      </c>
      <c r="F1072" t="s">
        <v>363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2197</v>
      </c>
      <c r="O1072" s="8">
        <f>Data!$E1072/Data!$D1072</f>
        <v>7.0000000000000001E-3</v>
      </c>
      <c r="P1072" s="2">
        <f>IFERROR(Data!$E1072/Data!$L1072,0)</f>
        <v>35</v>
      </c>
      <c r="Q1072" t="str">
        <f t="shared" si="64"/>
        <v>games</v>
      </c>
      <c r="R1072" t="str">
        <f t="shared" si="65"/>
        <v>video games</v>
      </c>
      <c r="S1072" s="3">
        <f t="shared" si="66"/>
        <v>41182.761828703704</v>
      </c>
      <c r="T1072" s="3">
        <f t="shared" si="67"/>
        <v>41162.761828703704</v>
      </c>
    </row>
    <row r="1073" spans="1:20">
      <c r="A1073">
        <v>1071</v>
      </c>
      <c r="B1073" t="s">
        <v>2210</v>
      </c>
      <c r="C1073" t="s">
        <v>2211</v>
      </c>
      <c r="D1073">
        <v>100</v>
      </c>
      <c r="E1073">
        <v>0</v>
      </c>
      <c r="F1073" t="s">
        <v>363</v>
      </c>
      <c r="G1073" t="s">
        <v>416</v>
      </c>
      <c r="H1073" t="s">
        <v>417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2197</v>
      </c>
      <c r="O1073" s="8">
        <f>Data!$E1073/Data!$D1073</f>
        <v>0</v>
      </c>
      <c r="P1073" s="2">
        <f>IFERROR(Data!$E1073/Data!$L1073,0)</f>
        <v>0</v>
      </c>
      <c r="Q1073" t="str">
        <f t="shared" si="64"/>
        <v>games</v>
      </c>
      <c r="R1073" t="str">
        <f t="shared" si="65"/>
        <v>video games</v>
      </c>
      <c r="S1073" s="3">
        <f t="shared" si="66"/>
        <v>42325.545057870375</v>
      </c>
      <c r="T1073" s="3">
        <f t="shared" si="67"/>
        <v>42295.503391203703</v>
      </c>
    </row>
    <row r="1074" spans="1:20">
      <c r="A1074">
        <v>1072</v>
      </c>
      <c r="B1074" t="s">
        <v>2212</v>
      </c>
      <c r="C1074" t="s">
        <v>2213</v>
      </c>
      <c r="D1074">
        <v>75000</v>
      </c>
      <c r="E1074">
        <v>51</v>
      </c>
      <c r="F1074" t="s">
        <v>363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2197</v>
      </c>
      <c r="O1074" s="8">
        <f>Data!$E1074/Data!$D1074</f>
        <v>6.8000000000000005E-4</v>
      </c>
      <c r="P1074" s="2">
        <f>IFERROR(Data!$E1074/Data!$L1074,0)</f>
        <v>12.75</v>
      </c>
      <c r="Q1074" t="str">
        <f t="shared" si="64"/>
        <v>games</v>
      </c>
      <c r="R1074" t="str">
        <f t="shared" si="65"/>
        <v>video games</v>
      </c>
      <c r="S1074" s="3">
        <f t="shared" si="66"/>
        <v>41675.582141203704</v>
      </c>
      <c r="T1074" s="3">
        <f t="shared" si="67"/>
        <v>41645.582141203704</v>
      </c>
    </row>
    <row r="1075" spans="1:20">
      <c r="A1075">
        <v>1073</v>
      </c>
      <c r="B1075" t="s">
        <v>2214</v>
      </c>
      <c r="C1075" t="s">
        <v>2215</v>
      </c>
      <c r="D1075">
        <v>750</v>
      </c>
      <c r="E1075">
        <v>10</v>
      </c>
      <c r="F1075" t="s">
        <v>363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2197</v>
      </c>
      <c r="O1075" s="8">
        <f>Data!$E1075/Data!$D1075</f>
        <v>1.3333333333333334E-2</v>
      </c>
      <c r="P1075" s="2">
        <f>IFERROR(Data!$E1075/Data!$L1075,0)</f>
        <v>10</v>
      </c>
      <c r="Q1075" t="str">
        <f t="shared" si="64"/>
        <v>games</v>
      </c>
      <c r="R1075" t="str">
        <f t="shared" si="65"/>
        <v>video games</v>
      </c>
      <c r="S1075" s="3">
        <f t="shared" si="66"/>
        <v>40832.714594907404</v>
      </c>
      <c r="T1075" s="3">
        <f t="shared" si="67"/>
        <v>40802.714594907404</v>
      </c>
    </row>
    <row r="1076" spans="1:20">
      <c r="A1076">
        <v>1074</v>
      </c>
      <c r="B1076" t="s">
        <v>2216</v>
      </c>
      <c r="C1076" t="s">
        <v>2217</v>
      </c>
      <c r="D1076">
        <v>54000</v>
      </c>
      <c r="E1076">
        <v>3407</v>
      </c>
      <c r="F1076" t="s">
        <v>363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2197</v>
      </c>
      <c r="O1076" s="8">
        <f>Data!$E1076/Data!$D1076</f>
        <v>6.3092592592592589E-2</v>
      </c>
      <c r="P1076" s="2">
        <f>IFERROR(Data!$E1076/Data!$L1076,0)</f>
        <v>113.56666666666666</v>
      </c>
      <c r="Q1076" t="str">
        <f t="shared" si="64"/>
        <v>games</v>
      </c>
      <c r="R1076" t="str">
        <f t="shared" si="65"/>
        <v>video games</v>
      </c>
      <c r="S1076" s="3">
        <f t="shared" si="66"/>
        <v>41642.922974537039</v>
      </c>
      <c r="T1076" s="3">
        <f t="shared" si="67"/>
        <v>41612.922974537039</v>
      </c>
    </row>
    <row r="1077" spans="1:20">
      <c r="A1077">
        <v>1075</v>
      </c>
      <c r="B1077" t="s">
        <v>2218</v>
      </c>
      <c r="C1077" t="s">
        <v>2219</v>
      </c>
      <c r="D1077">
        <v>1000</v>
      </c>
      <c r="E1077">
        <v>45</v>
      </c>
      <c r="F1077" t="s">
        <v>363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2197</v>
      </c>
      <c r="O1077" s="8">
        <f>Data!$E1077/Data!$D1077</f>
        <v>4.4999999999999998E-2</v>
      </c>
      <c r="P1077" s="2">
        <f>IFERROR(Data!$E1077/Data!$L1077,0)</f>
        <v>15</v>
      </c>
      <c r="Q1077" t="str">
        <f t="shared" si="64"/>
        <v>games</v>
      </c>
      <c r="R1077" t="str">
        <f t="shared" si="65"/>
        <v>video games</v>
      </c>
      <c r="S1077" s="3">
        <f t="shared" si="66"/>
        <v>41035.654120370367</v>
      </c>
      <c r="T1077" s="3">
        <f t="shared" si="67"/>
        <v>41005.654120370367</v>
      </c>
    </row>
    <row r="1078" spans="1:20">
      <c r="A1078">
        <v>1076</v>
      </c>
      <c r="B1078" t="s">
        <v>2220</v>
      </c>
      <c r="C1078" t="s">
        <v>2221</v>
      </c>
      <c r="D1078">
        <v>75000</v>
      </c>
      <c r="E1078">
        <v>47074</v>
      </c>
      <c r="F1078" t="s">
        <v>363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2197</v>
      </c>
      <c r="O1078" s="8">
        <f>Data!$E1078/Data!$D1078</f>
        <v>0.62765333333333329</v>
      </c>
      <c r="P1078" s="2">
        <f>IFERROR(Data!$E1078/Data!$L1078,0)</f>
        <v>48.281025641025643</v>
      </c>
      <c r="Q1078" t="str">
        <f t="shared" si="64"/>
        <v>games</v>
      </c>
      <c r="R1078" t="str">
        <f t="shared" si="65"/>
        <v>video games</v>
      </c>
      <c r="S1078" s="3">
        <f t="shared" si="66"/>
        <v>41893.127893518518</v>
      </c>
      <c r="T1078" s="3">
        <f t="shared" si="67"/>
        <v>41838.127893518518</v>
      </c>
    </row>
    <row r="1079" spans="1:20">
      <c r="A1079">
        <v>1077</v>
      </c>
      <c r="B1079" t="s">
        <v>2222</v>
      </c>
      <c r="C1079" t="s">
        <v>2223</v>
      </c>
      <c r="D1079">
        <v>25000</v>
      </c>
      <c r="E1079">
        <v>7344</v>
      </c>
      <c r="F1079" t="s">
        <v>363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2197</v>
      </c>
      <c r="O1079" s="8">
        <f>Data!$E1079/Data!$D1079</f>
        <v>0.29376000000000002</v>
      </c>
      <c r="P1079" s="2">
        <f>IFERROR(Data!$E1079/Data!$L1079,0)</f>
        <v>43.976047904191617</v>
      </c>
      <c r="Q1079" t="str">
        <f t="shared" si="64"/>
        <v>games</v>
      </c>
      <c r="R1079" t="str">
        <f t="shared" si="65"/>
        <v>video games</v>
      </c>
      <c r="S1079" s="3">
        <f t="shared" si="66"/>
        <v>42382.91679398148</v>
      </c>
      <c r="T1079" s="3">
        <f t="shared" si="67"/>
        <v>42352.91679398148</v>
      </c>
    </row>
    <row r="1080" spans="1:20">
      <c r="A1080">
        <v>1078</v>
      </c>
      <c r="B1080" t="s">
        <v>2224</v>
      </c>
      <c r="C1080" t="s">
        <v>2225</v>
      </c>
      <c r="D1080">
        <v>600</v>
      </c>
      <c r="E1080">
        <v>45</v>
      </c>
      <c r="F1080" t="s">
        <v>363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2197</v>
      </c>
      <c r="O1080" s="8">
        <f>Data!$E1080/Data!$D1080</f>
        <v>7.4999999999999997E-2</v>
      </c>
      <c r="P1080" s="2">
        <f>IFERROR(Data!$E1080/Data!$L1080,0)</f>
        <v>9</v>
      </c>
      <c r="Q1080" t="str">
        <f t="shared" si="64"/>
        <v>games</v>
      </c>
      <c r="R1080" t="str">
        <f t="shared" si="65"/>
        <v>video games</v>
      </c>
      <c r="S1080" s="3">
        <f t="shared" si="66"/>
        <v>40745.945844907408</v>
      </c>
      <c r="T1080" s="3">
        <f t="shared" si="67"/>
        <v>40700.945844907408</v>
      </c>
    </row>
    <row r="1081" spans="1:20">
      <c r="A1081">
        <v>1079</v>
      </c>
      <c r="B1081" t="s">
        <v>2226</v>
      </c>
      <c r="C1081" t="s">
        <v>2227</v>
      </c>
      <c r="D1081">
        <v>26000</v>
      </c>
      <c r="E1081">
        <v>678</v>
      </c>
      <c r="F1081" t="s">
        <v>363</v>
      </c>
      <c r="G1081" t="s">
        <v>508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2197</v>
      </c>
      <c r="O1081" s="8">
        <f>Data!$E1081/Data!$D1081</f>
        <v>2.6076923076923077E-2</v>
      </c>
      <c r="P1081" s="2">
        <f>IFERROR(Data!$E1081/Data!$L1081,0)</f>
        <v>37.666666666666664</v>
      </c>
      <c r="Q1081" t="str">
        <f t="shared" si="64"/>
        <v>games</v>
      </c>
      <c r="R1081" t="str">
        <f t="shared" si="65"/>
        <v>video games</v>
      </c>
      <c r="S1081" s="3">
        <f t="shared" si="66"/>
        <v>42504.316388888896</v>
      </c>
      <c r="T1081" s="3">
        <f t="shared" si="67"/>
        <v>42479.316388888896</v>
      </c>
    </row>
    <row r="1082" spans="1:20">
      <c r="A1082">
        <v>1080</v>
      </c>
      <c r="B1082" t="s">
        <v>2228</v>
      </c>
      <c r="C1082" t="s">
        <v>2229</v>
      </c>
      <c r="D1082">
        <v>20000</v>
      </c>
      <c r="E1082">
        <v>1821</v>
      </c>
      <c r="F1082" t="s">
        <v>363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2197</v>
      </c>
      <c r="O1082" s="8">
        <f>Data!$E1082/Data!$D1082</f>
        <v>9.1050000000000006E-2</v>
      </c>
      <c r="P1082" s="2">
        <f>IFERROR(Data!$E1082/Data!$L1082,0)</f>
        <v>18.581632653061224</v>
      </c>
      <c r="Q1082" t="str">
        <f t="shared" si="64"/>
        <v>games</v>
      </c>
      <c r="R1082" t="str">
        <f t="shared" si="65"/>
        <v>video games</v>
      </c>
      <c r="S1082" s="3">
        <f t="shared" si="66"/>
        <v>41769.888113425928</v>
      </c>
      <c r="T1082" s="3">
        <f t="shared" si="67"/>
        <v>41739.888113425928</v>
      </c>
    </row>
    <row r="1083" spans="1:20">
      <c r="A1083">
        <v>1081</v>
      </c>
      <c r="B1083" t="s">
        <v>2230</v>
      </c>
      <c r="C1083" t="s">
        <v>2231</v>
      </c>
      <c r="D1083">
        <v>68000</v>
      </c>
      <c r="E1083">
        <v>12</v>
      </c>
      <c r="F1083" t="s">
        <v>363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2197</v>
      </c>
      <c r="O1083" s="8">
        <f>Data!$E1083/Data!$D1083</f>
        <v>1.7647058823529413E-4</v>
      </c>
      <c r="P1083" s="2">
        <f>IFERROR(Data!$E1083/Data!$L1083,0)</f>
        <v>3</v>
      </c>
      <c r="Q1083" t="str">
        <f t="shared" si="64"/>
        <v>games</v>
      </c>
      <c r="R1083" t="str">
        <f t="shared" si="65"/>
        <v>video games</v>
      </c>
      <c r="S1083" s="3">
        <f t="shared" si="66"/>
        <v>42032.676990740743</v>
      </c>
      <c r="T1083" s="3">
        <f t="shared" si="67"/>
        <v>42002.676990740743</v>
      </c>
    </row>
    <row r="1084" spans="1:20">
      <c r="A1084">
        <v>1082</v>
      </c>
      <c r="B1084" t="s">
        <v>2232</v>
      </c>
      <c r="C1084" t="s">
        <v>2233</v>
      </c>
      <c r="D1084">
        <v>10000</v>
      </c>
      <c r="E1084">
        <v>56</v>
      </c>
      <c r="F1084" t="s">
        <v>363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2197</v>
      </c>
      <c r="O1084" s="8">
        <f>Data!$E1084/Data!$D1084</f>
        <v>5.5999999999999999E-3</v>
      </c>
      <c r="P1084" s="2">
        <f>IFERROR(Data!$E1084/Data!$L1084,0)</f>
        <v>18.666666666666668</v>
      </c>
      <c r="Q1084" t="str">
        <f t="shared" si="64"/>
        <v>games</v>
      </c>
      <c r="R1084" t="str">
        <f t="shared" si="65"/>
        <v>video games</v>
      </c>
      <c r="S1084" s="3">
        <f t="shared" si="66"/>
        <v>41131.656111111115</v>
      </c>
      <c r="T1084" s="3">
        <f t="shared" si="67"/>
        <v>41101.656111111115</v>
      </c>
    </row>
    <row r="1085" spans="1:20">
      <c r="A1085">
        <v>1083</v>
      </c>
      <c r="B1085" t="s">
        <v>2234</v>
      </c>
      <c r="C1085" t="s">
        <v>2235</v>
      </c>
      <c r="D1085">
        <v>50000</v>
      </c>
      <c r="E1085">
        <v>410</v>
      </c>
      <c r="F1085" t="s">
        <v>363</v>
      </c>
      <c r="G1085" t="s">
        <v>165</v>
      </c>
      <c r="H1085" t="s">
        <v>166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2197</v>
      </c>
      <c r="O1085" s="8">
        <f>Data!$E1085/Data!$D1085</f>
        <v>8.2000000000000007E-3</v>
      </c>
      <c r="P1085" s="2">
        <f>IFERROR(Data!$E1085/Data!$L1085,0)</f>
        <v>410</v>
      </c>
      <c r="Q1085" t="str">
        <f t="shared" si="64"/>
        <v>games</v>
      </c>
      <c r="R1085" t="str">
        <f t="shared" si="65"/>
        <v>video games</v>
      </c>
      <c r="S1085" s="3">
        <f t="shared" si="66"/>
        <v>41853.409525462965</v>
      </c>
      <c r="T1085" s="3">
        <f t="shared" si="67"/>
        <v>41793.409525462965</v>
      </c>
    </row>
    <row r="1086" spans="1:20">
      <c r="A1086">
        <v>1084</v>
      </c>
      <c r="B1086" t="s">
        <v>2236</v>
      </c>
      <c r="C1086" t="s">
        <v>2237</v>
      </c>
      <c r="D1086">
        <v>550</v>
      </c>
      <c r="E1086">
        <v>0</v>
      </c>
      <c r="F1086" t="s">
        <v>363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2197</v>
      </c>
      <c r="O1086" s="8">
        <f>Data!$E1086/Data!$D1086</f>
        <v>0</v>
      </c>
      <c r="P1086" s="2">
        <f>IFERROR(Data!$E1086/Data!$L1086,0)</f>
        <v>0</v>
      </c>
      <c r="Q1086" t="str">
        <f t="shared" si="64"/>
        <v>games</v>
      </c>
      <c r="R1086" t="str">
        <f t="shared" si="65"/>
        <v>video games</v>
      </c>
      <c r="S1086" s="3">
        <f t="shared" si="66"/>
        <v>41859.662083333329</v>
      </c>
      <c r="T1086" s="3">
        <f t="shared" si="67"/>
        <v>41829.662083333329</v>
      </c>
    </row>
    <row r="1087" spans="1:20">
      <c r="A1087">
        <v>1085</v>
      </c>
      <c r="B1087" t="s">
        <v>2238</v>
      </c>
      <c r="C1087" t="s">
        <v>2239</v>
      </c>
      <c r="D1087">
        <v>30000</v>
      </c>
      <c r="E1087">
        <v>1026</v>
      </c>
      <c r="F1087" t="s">
        <v>363</v>
      </c>
      <c r="G1087" t="s">
        <v>165</v>
      </c>
      <c r="H1087" t="s">
        <v>166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2197</v>
      </c>
      <c r="O1087" s="8">
        <f>Data!$E1087/Data!$D1087</f>
        <v>3.4200000000000001E-2</v>
      </c>
      <c r="P1087" s="2">
        <f>IFERROR(Data!$E1087/Data!$L1087,0)</f>
        <v>114</v>
      </c>
      <c r="Q1087" t="str">
        <f t="shared" si="64"/>
        <v>games</v>
      </c>
      <c r="R1087" t="str">
        <f t="shared" si="65"/>
        <v>video games</v>
      </c>
      <c r="S1087" s="3">
        <f t="shared" si="66"/>
        <v>42443.379340277781</v>
      </c>
      <c r="T1087" s="3">
        <f t="shared" si="67"/>
        <v>42413.421006944445</v>
      </c>
    </row>
    <row r="1088" spans="1:20">
      <c r="A1088">
        <v>1086</v>
      </c>
      <c r="B1088" t="s">
        <v>2240</v>
      </c>
      <c r="C1088" t="s">
        <v>2241</v>
      </c>
      <c r="D1088">
        <v>18000</v>
      </c>
      <c r="E1088">
        <v>15</v>
      </c>
      <c r="F1088" t="s">
        <v>363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2197</v>
      </c>
      <c r="O1088" s="8">
        <f>Data!$E1088/Data!$D1088</f>
        <v>8.3333333333333339E-4</v>
      </c>
      <c r="P1088" s="2">
        <f>IFERROR(Data!$E1088/Data!$L1088,0)</f>
        <v>7.5</v>
      </c>
      <c r="Q1088" t="str">
        <f t="shared" si="64"/>
        <v>games</v>
      </c>
      <c r="R1088" t="str">
        <f t="shared" si="65"/>
        <v>video games</v>
      </c>
      <c r="S1088" s="3">
        <f t="shared" si="66"/>
        <v>41875.616793981484</v>
      </c>
      <c r="T1088" s="3">
        <f t="shared" si="67"/>
        <v>41845.616793981484</v>
      </c>
    </row>
    <row r="1089" spans="1:20">
      <c r="A1089">
        <v>1087</v>
      </c>
      <c r="B1089" t="s">
        <v>2242</v>
      </c>
      <c r="C1089" t="s">
        <v>2243</v>
      </c>
      <c r="D1089">
        <v>1100</v>
      </c>
      <c r="E1089">
        <v>0</v>
      </c>
      <c r="F1089" t="s">
        <v>363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2197</v>
      </c>
      <c r="O1089" s="8">
        <f>Data!$E1089/Data!$D1089</f>
        <v>0</v>
      </c>
      <c r="P1089" s="2">
        <f>IFERROR(Data!$E1089/Data!$L1089,0)</f>
        <v>0</v>
      </c>
      <c r="Q1089" t="str">
        <f t="shared" si="64"/>
        <v>games</v>
      </c>
      <c r="R1089" t="str">
        <f t="shared" si="65"/>
        <v>video games</v>
      </c>
      <c r="S1089" s="3">
        <f t="shared" si="66"/>
        <v>41805.463969907411</v>
      </c>
      <c r="T1089" s="3">
        <f t="shared" si="67"/>
        <v>41775.463969907411</v>
      </c>
    </row>
    <row r="1090" spans="1:20">
      <c r="A1090">
        <v>1088</v>
      </c>
      <c r="B1090" t="s">
        <v>2244</v>
      </c>
      <c r="C1090" t="s">
        <v>2245</v>
      </c>
      <c r="D1090">
        <v>45000</v>
      </c>
      <c r="E1090">
        <v>6382.34</v>
      </c>
      <c r="F1090" t="s">
        <v>363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2197</v>
      </c>
      <c r="O1090" s="8">
        <f>Data!$E1090/Data!$D1090</f>
        <v>0.14182977777777778</v>
      </c>
      <c r="P1090" s="2">
        <f>IFERROR(Data!$E1090/Data!$L1090,0)</f>
        <v>43.41727891156463</v>
      </c>
      <c r="Q1090" t="str">
        <f t="shared" si="64"/>
        <v>games</v>
      </c>
      <c r="R1090" t="str">
        <f t="shared" si="65"/>
        <v>video games</v>
      </c>
      <c r="S1090" s="3">
        <f t="shared" si="66"/>
        <v>41753.549386574072</v>
      </c>
      <c r="T1090" s="3">
        <f t="shared" si="67"/>
        <v>41723.549386574072</v>
      </c>
    </row>
    <row r="1091" spans="1:20">
      <c r="A1091">
        <v>1089</v>
      </c>
      <c r="B1091" t="s">
        <v>2246</v>
      </c>
      <c r="C1091" t="s">
        <v>2247</v>
      </c>
      <c r="D1091">
        <v>15000</v>
      </c>
      <c r="E1091">
        <v>1174</v>
      </c>
      <c r="F1091" t="s">
        <v>363</v>
      </c>
      <c r="G1091" t="s">
        <v>185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2197</v>
      </c>
      <c r="O1091" s="8">
        <f>Data!$E1091/Data!$D1091</f>
        <v>7.8266666666666665E-2</v>
      </c>
      <c r="P1091" s="2">
        <f>IFERROR(Data!$E1091/Data!$L1091,0)</f>
        <v>23.959183673469386</v>
      </c>
      <c r="Q1091" t="str">
        <f t="shared" ref="Q1091:Q1154" si="68">LEFT(N1091,SEARCH("/",N1091,1)-1)</f>
        <v>games</v>
      </c>
      <c r="R1091" t="str">
        <f t="shared" ref="R1091:R1154" si="69">RIGHT(N1091,LEN(N1091)-SEARCH("/",N1091,1))</f>
        <v>video games</v>
      </c>
      <c r="S1091" s="3">
        <f t="shared" ref="S1091:S1154" si="70">(((I1091/60)/60)/24)+DATE(1970,1,1)+(-6/24)</f>
        <v>42180.939525462964</v>
      </c>
      <c r="T1091" s="3">
        <f t="shared" ref="T1091:T1154" si="71">(((J1091/60)/60)/24)+DATE(1970,1,1)+(-6/24)</f>
        <v>42150.939525462964</v>
      </c>
    </row>
    <row r="1092" spans="1:20">
      <c r="A1092">
        <v>1090</v>
      </c>
      <c r="B1092" t="s">
        <v>2248</v>
      </c>
      <c r="C1092" t="s">
        <v>2249</v>
      </c>
      <c r="D1092">
        <v>12999</v>
      </c>
      <c r="E1092">
        <v>5</v>
      </c>
      <c r="F1092" t="s">
        <v>363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2197</v>
      </c>
      <c r="O1092" s="8">
        <f>Data!$E1092/Data!$D1092</f>
        <v>3.8464497269020693E-4</v>
      </c>
      <c r="P1092" s="2">
        <f>IFERROR(Data!$E1092/Data!$L1092,0)</f>
        <v>5</v>
      </c>
      <c r="Q1092" t="str">
        <f t="shared" si="68"/>
        <v>games</v>
      </c>
      <c r="R1092" t="str">
        <f t="shared" si="69"/>
        <v>video games</v>
      </c>
      <c r="S1092" s="3">
        <f t="shared" si="70"/>
        <v>42152.935798611114</v>
      </c>
      <c r="T1092" s="3">
        <f t="shared" si="71"/>
        <v>42122.935798611114</v>
      </c>
    </row>
    <row r="1093" spans="1:20">
      <c r="A1093">
        <v>1091</v>
      </c>
      <c r="B1093" t="s">
        <v>2250</v>
      </c>
      <c r="C1093" t="s">
        <v>2251</v>
      </c>
      <c r="D1093">
        <v>200</v>
      </c>
      <c r="E1093">
        <v>25</v>
      </c>
      <c r="F1093" t="s">
        <v>363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2197</v>
      </c>
      <c r="O1093" s="8">
        <f>Data!$E1093/Data!$D1093</f>
        <v>0.125</v>
      </c>
      <c r="P1093" s="2">
        <f>IFERROR(Data!$E1093/Data!$L1093,0)</f>
        <v>12.5</v>
      </c>
      <c r="Q1093" t="str">
        <f t="shared" si="68"/>
        <v>games</v>
      </c>
      <c r="R1093" t="str">
        <f t="shared" si="69"/>
        <v>video games</v>
      </c>
      <c r="S1093" s="3">
        <f t="shared" si="70"/>
        <v>42470.528611111105</v>
      </c>
      <c r="T1093" s="3">
        <f t="shared" si="71"/>
        <v>42440.570277777777</v>
      </c>
    </row>
    <row r="1094" spans="1:20">
      <c r="A1094">
        <v>1092</v>
      </c>
      <c r="B1094" t="s">
        <v>2252</v>
      </c>
      <c r="C1094" t="s">
        <v>2253</v>
      </c>
      <c r="D1094">
        <v>2000</v>
      </c>
      <c r="E1094">
        <v>21</v>
      </c>
      <c r="F1094" t="s">
        <v>363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2197</v>
      </c>
      <c r="O1094" s="8">
        <f>Data!$E1094/Data!$D1094</f>
        <v>1.0500000000000001E-2</v>
      </c>
      <c r="P1094" s="2">
        <f>IFERROR(Data!$E1094/Data!$L1094,0)</f>
        <v>3</v>
      </c>
      <c r="Q1094" t="str">
        <f t="shared" si="68"/>
        <v>games</v>
      </c>
      <c r="R1094" t="str">
        <f t="shared" si="69"/>
        <v>video games</v>
      </c>
      <c r="S1094" s="3">
        <f t="shared" si="70"/>
        <v>41279.775902777779</v>
      </c>
      <c r="T1094" s="3">
        <f t="shared" si="71"/>
        <v>41249.775902777779</v>
      </c>
    </row>
    <row r="1095" spans="1:20">
      <c r="A1095">
        <v>1093</v>
      </c>
      <c r="B1095" t="s">
        <v>2254</v>
      </c>
      <c r="C1095" t="s">
        <v>2255</v>
      </c>
      <c r="D1095">
        <v>300</v>
      </c>
      <c r="E1095">
        <v>42.25</v>
      </c>
      <c r="F1095" t="s">
        <v>363</v>
      </c>
      <c r="G1095" t="s">
        <v>165</v>
      </c>
      <c r="H1095" t="s">
        <v>166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2197</v>
      </c>
      <c r="O1095" s="8">
        <f>Data!$E1095/Data!$D1095</f>
        <v>0.14083333333333334</v>
      </c>
      <c r="P1095" s="2">
        <f>IFERROR(Data!$E1095/Data!$L1095,0)</f>
        <v>10.5625</v>
      </c>
      <c r="Q1095" t="str">
        <f t="shared" si="68"/>
        <v>games</v>
      </c>
      <c r="R1095" t="str">
        <f t="shared" si="69"/>
        <v>video games</v>
      </c>
      <c r="S1095" s="3">
        <f t="shared" si="70"/>
        <v>42411.723807870367</v>
      </c>
      <c r="T1095" s="3">
        <f t="shared" si="71"/>
        <v>42396.723807870367</v>
      </c>
    </row>
    <row r="1096" spans="1:20">
      <c r="A1096">
        <v>1094</v>
      </c>
      <c r="B1096" t="s">
        <v>2256</v>
      </c>
      <c r="C1096" t="s">
        <v>2257</v>
      </c>
      <c r="D1096">
        <v>18000</v>
      </c>
      <c r="E1096">
        <v>3294.01</v>
      </c>
      <c r="F1096" t="s">
        <v>363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2197</v>
      </c>
      <c r="O1096" s="8">
        <f>Data!$E1096/Data!$D1096</f>
        <v>0.18300055555555556</v>
      </c>
      <c r="P1096" s="2">
        <f>IFERROR(Data!$E1096/Data!$L1096,0)</f>
        <v>122.00037037037038</v>
      </c>
      <c r="Q1096" t="str">
        <f t="shared" si="68"/>
        <v>games</v>
      </c>
      <c r="R1096" t="str">
        <f t="shared" si="69"/>
        <v>video games</v>
      </c>
      <c r="S1096" s="3">
        <f t="shared" si="70"/>
        <v>40825.463344907403</v>
      </c>
      <c r="T1096" s="3">
        <f t="shared" si="71"/>
        <v>40795.463344907403</v>
      </c>
    </row>
    <row r="1097" spans="1:20">
      <c r="A1097">
        <v>1095</v>
      </c>
      <c r="B1097" t="s">
        <v>2258</v>
      </c>
      <c r="C1097" t="s">
        <v>2259</v>
      </c>
      <c r="D1097">
        <v>500000</v>
      </c>
      <c r="E1097">
        <v>25174</v>
      </c>
      <c r="F1097" t="s">
        <v>363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2197</v>
      </c>
      <c r="O1097" s="8">
        <f>Data!$E1097/Data!$D1097</f>
        <v>5.0347999999999997E-2</v>
      </c>
      <c r="P1097" s="2">
        <f>IFERROR(Data!$E1097/Data!$L1097,0)</f>
        <v>267.80851063829789</v>
      </c>
      <c r="Q1097" t="str">
        <f t="shared" si="68"/>
        <v>games</v>
      </c>
      <c r="R1097" t="str">
        <f t="shared" si="69"/>
        <v>video games</v>
      </c>
      <c r="S1097" s="3">
        <f t="shared" si="70"/>
        <v>41516.287268518521</v>
      </c>
      <c r="T1097" s="3">
        <f t="shared" si="71"/>
        <v>41486.287268518521</v>
      </c>
    </row>
    <row r="1098" spans="1:20">
      <c r="A1098">
        <v>1096</v>
      </c>
      <c r="B1098" t="s">
        <v>2260</v>
      </c>
      <c r="C1098" t="s">
        <v>2261</v>
      </c>
      <c r="D1098">
        <v>12000</v>
      </c>
      <c r="E1098">
        <v>2152</v>
      </c>
      <c r="F1098" t="s">
        <v>363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2197</v>
      </c>
      <c r="O1098" s="8">
        <f>Data!$E1098/Data!$D1098</f>
        <v>0.17933333333333334</v>
      </c>
      <c r="P1098" s="2">
        <f>IFERROR(Data!$E1098/Data!$L1098,0)</f>
        <v>74.206896551724142</v>
      </c>
      <c r="Q1098" t="str">
        <f t="shared" si="68"/>
        <v>games</v>
      </c>
      <c r="R1098" t="str">
        <f t="shared" si="69"/>
        <v>video games</v>
      </c>
      <c r="S1098" s="3">
        <f t="shared" si="70"/>
        <v>41915.895833333336</v>
      </c>
      <c r="T1098" s="3">
        <f t="shared" si="71"/>
        <v>41885.26798611111</v>
      </c>
    </row>
    <row r="1099" spans="1:20">
      <c r="A1099">
        <v>1097</v>
      </c>
      <c r="B1099" t="s">
        <v>2262</v>
      </c>
      <c r="C1099" t="s">
        <v>2263</v>
      </c>
      <c r="D1099">
        <v>100000</v>
      </c>
      <c r="E1099">
        <v>47</v>
      </c>
      <c r="F1099" t="s">
        <v>363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2197</v>
      </c>
      <c r="O1099" s="8">
        <f>Data!$E1099/Data!$D1099</f>
        <v>4.6999999999999999E-4</v>
      </c>
      <c r="P1099" s="2">
        <f>IFERROR(Data!$E1099/Data!$L1099,0)</f>
        <v>6.7142857142857144</v>
      </c>
      <c r="Q1099" t="str">
        <f t="shared" si="68"/>
        <v>games</v>
      </c>
      <c r="R1099" t="str">
        <f t="shared" si="69"/>
        <v>video games</v>
      </c>
      <c r="S1099" s="3">
        <f t="shared" si="70"/>
        <v>41700.542557870373</v>
      </c>
      <c r="T1099" s="3">
        <f t="shared" si="71"/>
        <v>41660.542557870373</v>
      </c>
    </row>
    <row r="1100" spans="1:20">
      <c r="A1100">
        <v>1098</v>
      </c>
      <c r="B1100" t="s">
        <v>2264</v>
      </c>
      <c r="C1100" t="s">
        <v>2265</v>
      </c>
      <c r="D1100">
        <v>25000</v>
      </c>
      <c r="E1100">
        <v>1803</v>
      </c>
      <c r="F1100" t="s">
        <v>363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2197</v>
      </c>
      <c r="O1100" s="8">
        <f>Data!$E1100/Data!$D1100</f>
        <v>7.2120000000000004E-2</v>
      </c>
      <c r="P1100" s="2">
        <f>IFERROR(Data!$E1100/Data!$L1100,0)</f>
        <v>81.954545454545453</v>
      </c>
      <c r="Q1100" t="str">
        <f t="shared" si="68"/>
        <v>games</v>
      </c>
      <c r="R1100" t="str">
        <f t="shared" si="69"/>
        <v>video games</v>
      </c>
      <c r="S1100" s="3">
        <f t="shared" si="70"/>
        <v>41742.512673611112</v>
      </c>
      <c r="T1100" s="3">
        <f t="shared" si="71"/>
        <v>41712.512673611112</v>
      </c>
    </row>
    <row r="1101" spans="1:20">
      <c r="A1101">
        <v>1099</v>
      </c>
      <c r="B1101" t="s">
        <v>2266</v>
      </c>
      <c r="C1101" t="s">
        <v>2267</v>
      </c>
      <c r="D1101">
        <v>5000</v>
      </c>
      <c r="E1101">
        <v>25</v>
      </c>
      <c r="F1101" t="s">
        <v>363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2197</v>
      </c>
      <c r="O1101" s="8">
        <f>Data!$E1101/Data!$D1101</f>
        <v>5.0000000000000001E-3</v>
      </c>
      <c r="P1101" s="2">
        <f>IFERROR(Data!$E1101/Data!$L1101,0)</f>
        <v>25</v>
      </c>
      <c r="Q1101" t="str">
        <f t="shared" si="68"/>
        <v>games</v>
      </c>
      <c r="R1101" t="str">
        <f t="shared" si="69"/>
        <v>video games</v>
      </c>
      <c r="S1101" s="3">
        <f t="shared" si="70"/>
        <v>42137.586435185185</v>
      </c>
      <c r="T1101" s="3">
        <f t="shared" si="71"/>
        <v>42107.586435185185</v>
      </c>
    </row>
    <row r="1102" spans="1:20">
      <c r="A1102">
        <v>1100</v>
      </c>
      <c r="B1102" t="s">
        <v>2268</v>
      </c>
      <c r="C1102" t="s">
        <v>2269</v>
      </c>
      <c r="D1102">
        <v>4000</v>
      </c>
      <c r="E1102">
        <v>100</v>
      </c>
      <c r="F1102" t="s">
        <v>363</v>
      </c>
      <c r="G1102" t="s">
        <v>508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2197</v>
      </c>
      <c r="O1102" s="8">
        <f>Data!$E1102/Data!$D1102</f>
        <v>2.5000000000000001E-2</v>
      </c>
      <c r="P1102" s="2">
        <f>IFERROR(Data!$E1102/Data!$L1102,0)</f>
        <v>10</v>
      </c>
      <c r="Q1102" t="str">
        <f t="shared" si="68"/>
        <v>games</v>
      </c>
      <c r="R1102" t="str">
        <f t="shared" si="69"/>
        <v>video games</v>
      </c>
      <c r="S1102" s="3">
        <f t="shared" si="70"/>
        <v>42413.860775462963</v>
      </c>
      <c r="T1102" s="3">
        <f t="shared" si="71"/>
        <v>42383.860775462963</v>
      </c>
    </row>
    <row r="1103" spans="1:20">
      <c r="A1103">
        <v>1101</v>
      </c>
      <c r="B1103" t="s">
        <v>2270</v>
      </c>
      <c r="C1103" t="s">
        <v>2271</v>
      </c>
      <c r="D1103">
        <v>100000</v>
      </c>
      <c r="E1103">
        <v>41</v>
      </c>
      <c r="F1103" t="s">
        <v>363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2197</v>
      </c>
      <c r="O1103" s="8">
        <f>Data!$E1103/Data!$D1103</f>
        <v>4.0999999999999999E-4</v>
      </c>
      <c r="P1103" s="2">
        <f>IFERROR(Data!$E1103/Data!$L1103,0)</f>
        <v>6.833333333333333</v>
      </c>
      <c r="Q1103" t="str">
        <f t="shared" si="68"/>
        <v>games</v>
      </c>
      <c r="R1103" t="str">
        <f t="shared" si="69"/>
        <v>video games</v>
      </c>
      <c r="S1103" s="3">
        <f t="shared" si="70"/>
        <v>42565.508333333331</v>
      </c>
      <c r="T1103" s="3">
        <f t="shared" si="71"/>
        <v>42538.52243055556</v>
      </c>
    </row>
    <row r="1104" spans="1:20">
      <c r="A1104">
        <v>1102</v>
      </c>
      <c r="B1104" t="s">
        <v>2272</v>
      </c>
      <c r="C1104" t="s">
        <v>2273</v>
      </c>
      <c r="D1104">
        <v>8000</v>
      </c>
      <c r="E1104">
        <v>425</v>
      </c>
      <c r="F1104" t="s">
        <v>363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2197</v>
      </c>
      <c r="O1104" s="8">
        <f>Data!$E1104/Data!$D1104</f>
        <v>5.3124999999999999E-2</v>
      </c>
      <c r="P1104" s="2">
        <f>IFERROR(Data!$E1104/Data!$L1104,0)</f>
        <v>17.708333333333332</v>
      </c>
      <c r="Q1104" t="str">
        <f t="shared" si="68"/>
        <v>games</v>
      </c>
      <c r="R1104" t="str">
        <f t="shared" si="69"/>
        <v>video games</v>
      </c>
      <c r="S1104" s="3">
        <f t="shared" si="70"/>
        <v>41616.999305555553</v>
      </c>
      <c r="T1104" s="3">
        <f t="shared" si="71"/>
        <v>41576.795428240745</v>
      </c>
    </row>
    <row r="1105" spans="1:20">
      <c r="A1105">
        <v>1103</v>
      </c>
      <c r="B1105" t="s">
        <v>2274</v>
      </c>
      <c r="C1105" t="s">
        <v>2275</v>
      </c>
      <c r="D1105">
        <v>15000</v>
      </c>
      <c r="E1105">
        <v>243</v>
      </c>
      <c r="F1105" t="s">
        <v>363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2197</v>
      </c>
      <c r="O1105" s="8">
        <f>Data!$E1105/Data!$D1105</f>
        <v>1.6199999999999999E-2</v>
      </c>
      <c r="P1105" s="2">
        <f>IFERROR(Data!$E1105/Data!$L1105,0)</f>
        <v>16.2</v>
      </c>
      <c r="Q1105" t="str">
        <f t="shared" si="68"/>
        <v>games</v>
      </c>
      <c r="R1105" t="str">
        <f t="shared" si="69"/>
        <v>video games</v>
      </c>
      <c r="S1105" s="3">
        <f t="shared" si="70"/>
        <v>42538.97210648148</v>
      </c>
      <c r="T1105" s="3">
        <f t="shared" si="71"/>
        <v>42478.97210648148</v>
      </c>
    </row>
    <row r="1106" spans="1:20">
      <c r="A1106">
        <v>1104</v>
      </c>
      <c r="B1106" t="s">
        <v>2276</v>
      </c>
      <c r="C1106" t="s">
        <v>2277</v>
      </c>
      <c r="D1106">
        <v>60000</v>
      </c>
      <c r="E1106">
        <v>2971</v>
      </c>
      <c r="F1106" t="s">
        <v>363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2197</v>
      </c>
      <c r="O1106" s="8">
        <f>Data!$E1106/Data!$D1106</f>
        <v>4.9516666666666667E-2</v>
      </c>
      <c r="P1106" s="2">
        <f>IFERROR(Data!$E1106/Data!$L1106,0)</f>
        <v>80.297297297297291</v>
      </c>
      <c r="Q1106" t="str">
        <f t="shared" si="68"/>
        <v>games</v>
      </c>
      <c r="R1106" t="str">
        <f t="shared" si="69"/>
        <v>video games</v>
      </c>
      <c r="S1106" s="3">
        <f t="shared" si="70"/>
        <v>41801.15996527778</v>
      </c>
      <c r="T1106" s="3">
        <f t="shared" si="71"/>
        <v>41771.15996527778</v>
      </c>
    </row>
    <row r="1107" spans="1:20">
      <c r="A1107">
        <v>1105</v>
      </c>
      <c r="B1107" t="s">
        <v>2278</v>
      </c>
      <c r="C1107" t="s">
        <v>2279</v>
      </c>
      <c r="D1107">
        <v>900000</v>
      </c>
      <c r="E1107">
        <v>1431</v>
      </c>
      <c r="F1107" t="s">
        <v>363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2197</v>
      </c>
      <c r="O1107" s="8">
        <f>Data!$E1107/Data!$D1107</f>
        <v>1.5900000000000001E-3</v>
      </c>
      <c r="P1107" s="2">
        <f>IFERROR(Data!$E1107/Data!$L1107,0)</f>
        <v>71.55</v>
      </c>
      <c r="Q1107" t="str">
        <f t="shared" si="68"/>
        <v>games</v>
      </c>
      <c r="R1107" t="str">
        <f t="shared" si="69"/>
        <v>video games</v>
      </c>
      <c r="S1107" s="3">
        <f t="shared" si="70"/>
        <v>41721.8440625</v>
      </c>
      <c r="T1107" s="3">
        <f t="shared" si="71"/>
        <v>41691.885729166665</v>
      </c>
    </row>
    <row r="1108" spans="1:20">
      <c r="A1108">
        <v>1106</v>
      </c>
      <c r="B1108" t="s">
        <v>2280</v>
      </c>
      <c r="C1108" t="s">
        <v>2281</v>
      </c>
      <c r="D1108">
        <v>400</v>
      </c>
      <c r="E1108">
        <v>165</v>
      </c>
      <c r="F1108" t="s">
        <v>363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2197</v>
      </c>
      <c r="O1108" s="8">
        <f>Data!$E1108/Data!$D1108</f>
        <v>0.41249999999999998</v>
      </c>
      <c r="P1108" s="2">
        <f>IFERROR(Data!$E1108/Data!$L1108,0)</f>
        <v>23.571428571428573</v>
      </c>
      <c r="Q1108" t="str">
        <f t="shared" si="68"/>
        <v>games</v>
      </c>
      <c r="R1108" t="str">
        <f t="shared" si="69"/>
        <v>video games</v>
      </c>
      <c r="S1108" s="3">
        <f t="shared" si="70"/>
        <v>41003.448784722219</v>
      </c>
      <c r="T1108" s="3">
        <f t="shared" si="71"/>
        <v>40973.490451388891</v>
      </c>
    </row>
    <row r="1109" spans="1:20">
      <c r="A1109">
        <v>1107</v>
      </c>
      <c r="B1109" t="s">
        <v>2282</v>
      </c>
      <c r="C1109" t="s">
        <v>2283</v>
      </c>
      <c r="D1109">
        <v>10000</v>
      </c>
      <c r="E1109">
        <v>0</v>
      </c>
      <c r="F1109" t="s">
        <v>363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2197</v>
      </c>
      <c r="O1109" s="8">
        <f>Data!$E1109/Data!$D1109</f>
        <v>0</v>
      </c>
      <c r="P1109" s="2">
        <f>IFERROR(Data!$E1109/Data!$L1109,0)</f>
        <v>0</v>
      </c>
      <c r="Q1109" t="str">
        <f t="shared" si="68"/>
        <v>games</v>
      </c>
      <c r="R1109" t="str">
        <f t="shared" si="69"/>
        <v>video games</v>
      </c>
      <c r="S1109" s="3">
        <f t="shared" si="70"/>
        <v>41843.611388888887</v>
      </c>
      <c r="T1109" s="3">
        <f t="shared" si="71"/>
        <v>41813.611388888887</v>
      </c>
    </row>
    <row r="1110" spans="1:20">
      <c r="A1110">
        <v>1108</v>
      </c>
      <c r="B1110" t="s">
        <v>2284</v>
      </c>
      <c r="C1110" t="s">
        <v>2285</v>
      </c>
      <c r="D1110">
        <v>25000</v>
      </c>
      <c r="E1110">
        <v>732.5</v>
      </c>
      <c r="F1110" t="s">
        <v>363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2197</v>
      </c>
      <c r="O1110" s="8">
        <f>Data!$E1110/Data!$D1110</f>
        <v>2.93E-2</v>
      </c>
      <c r="P1110" s="2">
        <f>IFERROR(Data!$E1110/Data!$L1110,0)</f>
        <v>34.88095238095238</v>
      </c>
      <c r="Q1110" t="str">
        <f t="shared" si="68"/>
        <v>games</v>
      </c>
      <c r="R1110" t="str">
        <f t="shared" si="69"/>
        <v>video games</v>
      </c>
      <c r="S1110" s="3">
        <f t="shared" si="70"/>
        <v>41012.345312500001</v>
      </c>
      <c r="T1110" s="3">
        <f t="shared" si="71"/>
        <v>40952.386979166666</v>
      </c>
    </row>
    <row r="1111" spans="1:20">
      <c r="A1111">
        <v>1109</v>
      </c>
      <c r="B1111" t="s">
        <v>2286</v>
      </c>
      <c r="C1111" t="s">
        <v>2287</v>
      </c>
      <c r="D1111">
        <v>10000</v>
      </c>
      <c r="E1111">
        <v>45</v>
      </c>
      <c r="F1111" t="s">
        <v>363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2197</v>
      </c>
      <c r="O1111" s="8">
        <f>Data!$E1111/Data!$D1111</f>
        <v>4.4999999999999997E-3</v>
      </c>
      <c r="P1111" s="2">
        <f>IFERROR(Data!$E1111/Data!$L1111,0)</f>
        <v>15</v>
      </c>
      <c r="Q1111" t="str">
        <f t="shared" si="68"/>
        <v>games</v>
      </c>
      <c r="R1111" t="str">
        <f t="shared" si="69"/>
        <v>video games</v>
      </c>
      <c r="S1111" s="3">
        <f t="shared" si="70"/>
        <v>42692.543865740736</v>
      </c>
      <c r="T1111" s="3">
        <f t="shared" si="71"/>
        <v>42662.502199074079</v>
      </c>
    </row>
    <row r="1112" spans="1:20">
      <c r="A1112">
        <v>1110</v>
      </c>
      <c r="B1112" t="s">
        <v>2288</v>
      </c>
      <c r="C1112" t="s">
        <v>2289</v>
      </c>
      <c r="D1112">
        <v>50000</v>
      </c>
      <c r="E1112">
        <v>255</v>
      </c>
      <c r="F1112" t="s">
        <v>363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2197</v>
      </c>
      <c r="O1112" s="8">
        <f>Data!$E1112/Data!$D1112</f>
        <v>5.1000000000000004E-3</v>
      </c>
      <c r="P1112" s="2">
        <f>IFERROR(Data!$E1112/Data!$L1112,0)</f>
        <v>23.181818181818183</v>
      </c>
      <c r="Q1112" t="str">
        <f t="shared" si="68"/>
        <v>games</v>
      </c>
      <c r="R1112" t="str">
        <f t="shared" si="69"/>
        <v>video games</v>
      </c>
      <c r="S1112" s="3">
        <f t="shared" si="70"/>
        <v>41250.683124999996</v>
      </c>
      <c r="T1112" s="3">
        <f t="shared" si="71"/>
        <v>41220.683124999996</v>
      </c>
    </row>
    <row r="1113" spans="1:20">
      <c r="A1113">
        <v>1111</v>
      </c>
      <c r="B1113" t="s">
        <v>2290</v>
      </c>
      <c r="C1113" t="s">
        <v>2291</v>
      </c>
      <c r="D1113">
        <v>2500</v>
      </c>
      <c r="E1113">
        <v>1</v>
      </c>
      <c r="F1113" t="s">
        <v>363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2197</v>
      </c>
      <c r="O1113" s="8">
        <f>Data!$E1113/Data!$D1113</f>
        <v>4.0000000000000002E-4</v>
      </c>
      <c r="P1113" s="2">
        <f>IFERROR(Data!$E1113/Data!$L1113,0)</f>
        <v>1</v>
      </c>
      <c r="Q1113" t="str">
        <f t="shared" si="68"/>
        <v>games</v>
      </c>
      <c r="R1113" t="str">
        <f t="shared" si="69"/>
        <v>video games</v>
      </c>
      <c r="S1113" s="3">
        <f t="shared" si="70"/>
        <v>42376.953587962969</v>
      </c>
      <c r="T1113" s="3">
        <f t="shared" si="71"/>
        <v>42346.953587962969</v>
      </c>
    </row>
    <row r="1114" spans="1:20">
      <c r="A1114">
        <v>1112</v>
      </c>
      <c r="B1114" t="s">
        <v>2292</v>
      </c>
      <c r="C1114" t="s">
        <v>2293</v>
      </c>
      <c r="D1114">
        <v>88000</v>
      </c>
      <c r="E1114">
        <v>31272.92</v>
      </c>
      <c r="F1114" t="s">
        <v>363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2197</v>
      </c>
      <c r="O1114" s="8">
        <f>Data!$E1114/Data!$D1114</f>
        <v>0.35537409090909089</v>
      </c>
      <c r="P1114" s="2">
        <f>IFERROR(Data!$E1114/Data!$L1114,0)</f>
        <v>100.23371794871794</v>
      </c>
      <c r="Q1114" t="str">
        <f t="shared" si="68"/>
        <v>games</v>
      </c>
      <c r="R1114" t="str">
        <f t="shared" si="69"/>
        <v>video games</v>
      </c>
      <c r="S1114" s="3">
        <f t="shared" si="70"/>
        <v>42023.104166666672</v>
      </c>
      <c r="T1114" s="3">
        <f t="shared" si="71"/>
        <v>41963.509386574078</v>
      </c>
    </row>
    <row r="1115" spans="1:20">
      <c r="A1115">
        <v>1113</v>
      </c>
      <c r="B1115" t="s">
        <v>2294</v>
      </c>
      <c r="C1115" t="s">
        <v>2295</v>
      </c>
      <c r="D1115">
        <v>1000</v>
      </c>
      <c r="E1115">
        <v>5</v>
      </c>
      <c r="F1115" t="s">
        <v>363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2197</v>
      </c>
      <c r="O1115" s="8">
        <f>Data!$E1115/Data!$D1115</f>
        <v>5.0000000000000001E-3</v>
      </c>
      <c r="P1115" s="2">
        <f>IFERROR(Data!$E1115/Data!$L1115,0)</f>
        <v>5</v>
      </c>
      <c r="Q1115" t="str">
        <f t="shared" si="68"/>
        <v>games</v>
      </c>
      <c r="R1115" t="str">
        <f t="shared" si="69"/>
        <v>video games</v>
      </c>
      <c r="S1115" s="3">
        <f t="shared" si="70"/>
        <v>41865.727083333331</v>
      </c>
      <c r="T1115" s="3">
        <f t="shared" si="71"/>
        <v>41835.727083333331</v>
      </c>
    </row>
    <row r="1116" spans="1:20">
      <c r="A1116">
        <v>1114</v>
      </c>
      <c r="B1116" t="s">
        <v>2296</v>
      </c>
      <c r="C1116" t="s">
        <v>2297</v>
      </c>
      <c r="D1116">
        <v>6000</v>
      </c>
      <c r="E1116">
        <v>10</v>
      </c>
      <c r="F1116" t="s">
        <v>363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2197</v>
      </c>
      <c r="O1116" s="8">
        <f>Data!$E1116/Data!$D1116</f>
        <v>1.6666666666666668E-3</v>
      </c>
      <c r="P1116" s="2">
        <f>IFERROR(Data!$E1116/Data!$L1116,0)</f>
        <v>3.3333333333333335</v>
      </c>
      <c r="Q1116" t="str">
        <f t="shared" si="68"/>
        <v>games</v>
      </c>
      <c r="R1116" t="str">
        <f t="shared" si="69"/>
        <v>video games</v>
      </c>
      <c r="S1116" s="3">
        <f t="shared" si="70"/>
        <v>41556.095914351856</v>
      </c>
      <c r="T1116" s="3">
        <f t="shared" si="71"/>
        <v>41526.095914351856</v>
      </c>
    </row>
    <row r="1117" spans="1:20">
      <c r="A1117">
        <v>1115</v>
      </c>
      <c r="B1117" t="s">
        <v>2298</v>
      </c>
      <c r="C1117" t="s">
        <v>2299</v>
      </c>
      <c r="D1117">
        <v>40000</v>
      </c>
      <c r="E1117">
        <v>53</v>
      </c>
      <c r="F1117" t="s">
        <v>363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2197</v>
      </c>
      <c r="O1117" s="8">
        <f>Data!$E1117/Data!$D1117</f>
        <v>1.325E-3</v>
      </c>
      <c r="P1117" s="2">
        <f>IFERROR(Data!$E1117/Data!$L1117,0)</f>
        <v>13.25</v>
      </c>
      <c r="Q1117" t="str">
        <f t="shared" si="68"/>
        <v>games</v>
      </c>
      <c r="R1117" t="str">
        <f t="shared" si="69"/>
        <v>video games</v>
      </c>
      <c r="S1117" s="3">
        <f t="shared" si="70"/>
        <v>42459.403877314813</v>
      </c>
      <c r="T1117" s="3">
        <f t="shared" si="71"/>
        <v>42429.445543981477</v>
      </c>
    </row>
    <row r="1118" spans="1:20">
      <c r="A1118">
        <v>1116</v>
      </c>
      <c r="B1118" t="s">
        <v>2300</v>
      </c>
      <c r="C1118" t="s">
        <v>2301</v>
      </c>
      <c r="D1118">
        <v>500000</v>
      </c>
      <c r="E1118">
        <v>178.52</v>
      </c>
      <c r="F1118" t="s">
        <v>363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2197</v>
      </c>
      <c r="O1118" s="8">
        <f>Data!$E1118/Data!$D1118</f>
        <v>3.5704000000000004E-4</v>
      </c>
      <c r="P1118" s="2">
        <f>IFERROR(Data!$E1118/Data!$L1118,0)</f>
        <v>17.852</v>
      </c>
      <c r="Q1118" t="str">
        <f t="shared" si="68"/>
        <v>games</v>
      </c>
      <c r="R1118" t="str">
        <f t="shared" si="69"/>
        <v>video games</v>
      </c>
      <c r="S1118" s="3">
        <f t="shared" si="70"/>
        <v>41069.597314814811</v>
      </c>
      <c r="T1118" s="3">
        <f t="shared" si="71"/>
        <v>41009.597314814811</v>
      </c>
    </row>
    <row r="1119" spans="1:20">
      <c r="A1119">
        <v>1117</v>
      </c>
      <c r="B1119" t="s">
        <v>2302</v>
      </c>
      <c r="C1119" t="s">
        <v>2303</v>
      </c>
      <c r="D1119">
        <v>1000</v>
      </c>
      <c r="E1119">
        <v>83</v>
      </c>
      <c r="F1119" t="s">
        <v>363</v>
      </c>
      <c r="G1119" t="s">
        <v>508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2197</v>
      </c>
      <c r="O1119" s="8">
        <f>Data!$E1119/Data!$D1119</f>
        <v>8.3000000000000004E-2</v>
      </c>
      <c r="P1119" s="2">
        <f>IFERROR(Data!$E1119/Data!$L1119,0)</f>
        <v>10.375</v>
      </c>
      <c r="Q1119" t="str">
        <f t="shared" si="68"/>
        <v>games</v>
      </c>
      <c r="R1119" t="str">
        <f t="shared" si="69"/>
        <v>video games</v>
      </c>
      <c r="S1119" s="3">
        <f t="shared" si="70"/>
        <v>42363.348530092597</v>
      </c>
      <c r="T1119" s="3">
        <f t="shared" si="71"/>
        <v>42333.348530092597</v>
      </c>
    </row>
    <row r="1120" spans="1:20">
      <c r="A1120">
        <v>1118</v>
      </c>
      <c r="B1120" t="s">
        <v>2304</v>
      </c>
      <c r="C1120" t="s">
        <v>2305</v>
      </c>
      <c r="D1120">
        <v>4500</v>
      </c>
      <c r="E1120">
        <v>109</v>
      </c>
      <c r="F1120" t="s">
        <v>363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2197</v>
      </c>
      <c r="O1120" s="8">
        <f>Data!$E1120/Data!$D1120</f>
        <v>2.4222222222222221E-2</v>
      </c>
      <c r="P1120" s="2">
        <f>IFERROR(Data!$E1120/Data!$L1120,0)</f>
        <v>36.333333333333336</v>
      </c>
      <c r="Q1120" t="str">
        <f t="shared" si="68"/>
        <v>games</v>
      </c>
      <c r="R1120" t="str">
        <f t="shared" si="69"/>
        <v>video games</v>
      </c>
      <c r="S1120" s="3">
        <f t="shared" si="70"/>
        <v>41733.874756944446</v>
      </c>
      <c r="T1120" s="3">
        <f t="shared" si="71"/>
        <v>41703.91642361111</v>
      </c>
    </row>
    <row r="1121" spans="1:20">
      <c r="A1121">
        <v>1119</v>
      </c>
      <c r="B1121" t="s">
        <v>2306</v>
      </c>
      <c r="C1121" t="s">
        <v>2307</v>
      </c>
      <c r="D1121">
        <v>2100</v>
      </c>
      <c r="E1121">
        <v>5</v>
      </c>
      <c r="F1121" t="s">
        <v>363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2197</v>
      </c>
      <c r="O1121" s="8">
        <f>Data!$E1121/Data!$D1121</f>
        <v>2.3809523809523812E-3</v>
      </c>
      <c r="P1121" s="2">
        <f>IFERROR(Data!$E1121/Data!$L1121,0)</f>
        <v>5</v>
      </c>
      <c r="Q1121" t="str">
        <f t="shared" si="68"/>
        <v>games</v>
      </c>
      <c r="R1121" t="str">
        <f t="shared" si="69"/>
        <v>video games</v>
      </c>
      <c r="S1121" s="3">
        <f t="shared" si="70"/>
        <v>41735.542407407411</v>
      </c>
      <c r="T1121" s="3">
        <f t="shared" si="71"/>
        <v>41722.542407407411</v>
      </c>
    </row>
    <row r="1122" spans="1:20">
      <c r="A1122">
        <v>1120</v>
      </c>
      <c r="B1122" t="s">
        <v>2308</v>
      </c>
      <c r="C1122" t="s">
        <v>2309</v>
      </c>
      <c r="D1122">
        <v>25000</v>
      </c>
      <c r="E1122">
        <v>0</v>
      </c>
      <c r="F1122" t="s">
        <v>363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2197</v>
      </c>
      <c r="O1122" s="8">
        <f>Data!$E1122/Data!$D1122</f>
        <v>0</v>
      </c>
      <c r="P1122" s="2">
        <f>IFERROR(Data!$E1122/Data!$L1122,0)</f>
        <v>0</v>
      </c>
      <c r="Q1122" t="str">
        <f t="shared" si="68"/>
        <v>games</v>
      </c>
      <c r="R1122" t="str">
        <f t="shared" si="69"/>
        <v>video games</v>
      </c>
      <c r="S1122" s="3">
        <f t="shared" si="70"/>
        <v>40844.622685185182</v>
      </c>
      <c r="T1122" s="3">
        <f t="shared" si="71"/>
        <v>40799.622685185182</v>
      </c>
    </row>
    <row r="1123" spans="1:20">
      <c r="A1123">
        <v>1121</v>
      </c>
      <c r="B1123" t="s">
        <v>2310</v>
      </c>
      <c r="C1123" t="s">
        <v>2311</v>
      </c>
      <c r="D1123">
        <v>250000</v>
      </c>
      <c r="E1123">
        <v>29</v>
      </c>
      <c r="F1123" t="s">
        <v>363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2197</v>
      </c>
      <c r="O1123" s="8">
        <f>Data!$E1123/Data!$D1123</f>
        <v>1.16E-4</v>
      </c>
      <c r="P1123" s="2">
        <f>IFERROR(Data!$E1123/Data!$L1123,0)</f>
        <v>5.8</v>
      </c>
      <c r="Q1123" t="str">
        <f t="shared" si="68"/>
        <v>games</v>
      </c>
      <c r="R1123" t="str">
        <f t="shared" si="69"/>
        <v>video games</v>
      </c>
      <c r="S1123" s="3">
        <f t="shared" si="70"/>
        <v>42442.642546296294</v>
      </c>
      <c r="T1123" s="3">
        <f t="shared" si="71"/>
        <v>42412.684212962966</v>
      </c>
    </row>
    <row r="1124" spans="1:20">
      <c r="A1124">
        <v>1122</v>
      </c>
      <c r="B1124" t="s">
        <v>2312</v>
      </c>
      <c r="C1124" t="s">
        <v>2313</v>
      </c>
      <c r="D1124">
        <v>3200</v>
      </c>
      <c r="E1124">
        <v>0</v>
      </c>
      <c r="F1124" t="s">
        <v>363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2197</v>
      </c>
      <c r="O1124" s="8">
        <f>Data!$E1124/Data!$D1124</f>
        <v>0</v>
      </c>
      <c r="P1124" s="2">
        <f>IFERROR(Data!$E1124/Data!$L1124,0)</f>
        <v>0</v>
      </c>
      <c r="Q1124" t="str">
        <f t="shared" si="68"/>
        <v>games</v>
      </c>
      <c r="R1124" t="str">
        <f t="shared" si="69"/>
        <v>video games</v>
      </c>
      <c r="S1124" s="3">
        <f t="shared" si="70"/>
        <v>41424.453993055555</v>
      </c>
      <c r="T1124" s="3">
        <f t="shared" si="71"/>
        <v>41410.453993055555</v>
      </c>
    </row>
    <row r="1125" spans="1:20">
      <c r="A1125">
        <v>1123</v>
      </c>
      <c r="B1125" t="s">
        <v>2314</v>
      </c>
      <c r="C1125" t="s">
        <v>2315</v>
      </c>
      <c r="D1125">
        <v>5000</v>
      </c>
      <c r="E1125">
        <v>11</v>
      </c>
      <c r="F1125" t="s">
        <v>363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2197</v>
      </c>
      <c r="O1125" s="8">
        <f>Data!$E1125/Data!$D1125</f>
        <v>2.2000000000000001E-3</v>
      </c>
      <c r="P1125" s="2">
        <f>IFERROR(Data!$E1125/Data!$L1125,0)</f>
        <v>3.6666666666666665</v>
      </c>
      <c r="Q1125" t="str">
        <f t="shared" si="68"/>
        <v>games</v>
      </c>
      <c r="R1125" t="str">
        <f t="shared" si="69"/>
        <v>video games</v>
      </c>
      <c r="S1125" s="3">
        <f t="shared" si="70"/>
        <v>41748.2737037037</v>
      </c>
      <c r="T1125" s="3">
        <f t="shared" si="71"/>
        <v>41718.2737037037</v>
      </c>
    </row>
    <row r="1126" spans="1:20">
      <c r="A1126">
        <v>1124</v>
      </c>
      <c r="B1126" t="s">
        <v>2316</v>
      </c>
      <c r="C1126" t="s">
        <v>2317</v>
      </c>
      <c r="D1126">
        <v>90000</v>
      </c>
      <c r="E1126">
        <v>425</v>
      </c>
      <c r="F1126" t="s">
        <v>363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2318</v>
      </c>
      <c r="O1126" s="8">
        <f>Data!$E1126/Data!$D1126</f>
        <v>4.7222222222222223E-3</v>
      </c>
      <c r="P1126" s="2">
        <f>IFERROR(Data!$E1126/Data!$L1126,0)</f>
        <v>60.714285714285715</v>
      </c>
      <c r="Q1126" t="str">
        <f t="shared" si="68"/>
        <v>games</v>
      </c>
      <c r="R1126" t="str">
        <f t="shared" si="69"/>
        <v>mobile games</v>
      </c>
      <c r="S1126" s="3">
        <f t="shared" si="70"/>
        <v>42124.417256944449</v>
      </c>
      <c r="T1126" s="3">
        <f t="shared" si="71"/>
        <v>42094.417256944449</v>
      </c>
    </row>
    <row r="1127" spans="1:20">
      <c r="A1127">
        <v>1125</v>
      </c>
      <c r="B1127" t="s">
        <v>2319</v>
      </c>
      <c r="C1127" t="s">
        <v>2320</v>
      </c>
      <c r="D1127">
        <v>3000</v>
      </c>
      <c r="E1127">
        <v>0</v>
      </c>
      <c r="F1127" t="s">
        <v>363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2318</v>
      </c>
      <c r="O1127" s="8">
        <f>Data!$E1127/Data!$D1127</f>
        <v>0</v>
      </c>
      <c r="P1127" s="2">
        <f>IFERROR(Data!$E1127/Data!$L1127,0)</f>
        <v>0</v>
      </c>
      <c r="Q1127" t="str">
        <f t="shared" si="68"/>
        <v>games</v>
      </c>
      <c r="R1127" t="str">
        <f t="shared" si="69"/>
        <v>mobile games</v>
      </c>
      <c r="S1127" s="3">
        <f t="shared" si="70"/>
        <v>42272.374189814815</v>
      </c>
      <c r="T1127" s="3">
        <f t="shared" si="71"/>
        <v>42212.374189814815</v>
      </c>
    </row>
    <row r="1128" spans="1:20">
      <c r="A1128">
        <v>1126</v>
      </c>
      <c r="B1128" t="s">
        <v>2321</v>
      </c>
      <c r="C1128" t="s">
        <v>2322</v>
      </c>
      <c r="D1128">
        <v>2000</v>
      </c>
      <c r="E1128">
        <v>10</v>
      </c>
      <c r="F1128" t="s">
        <v>363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2318</v>
      </c>
      <c r="O1128" s="8">
        <f>Data!$E1128/Data!$D1128</f>
        <v>5.0000000000000001E-3</v>
      </c>
      <c r="P1128" s="2">
        <f>IFERROR(Data!$E1128/Data!$L1128,0)</f>
        <v>5</v>
      </c>
      <c r="Q1128" t="str">
        <f t="shared" si="68"/>
        <v>games</v>
      </c>
      <c r="R1128" t="str">
        <f t="shared" si="69"/>
        <v>mobile games</v>
      </c>
      <c r="S1128" s="3">
        <f t="shared" si="70"/>
        <v>42565.077476851846</v>
      </c>
      <c r="T1128" s="3">
        <f t="shared" si="71"/>
        <v>42535.077476851846</v>
      </c>
    </row>
    <row r="1129" spans="1:20">
      <c r="A1129">
        <v>1127</v>
      </c>
      <c r="B1129" t="s">
        <v>2323</v>
      </c>
      <c r="C1129" t="s">
        <v>2324</v>
      </c>
      <c r="D1129">
        <v>35000</v>
      </c>
      <c r="E1129">
        <v>585</v>
      </c>
      <c r="F1129" t="s">
        <v>363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2318</v>
      </c>
      <c r="O1129" s="8">
        <f>Data!$E1129/Data!$D1129</f>
        <v>1.6714285714285713E-2</v>
      </c>
      <c r="P1129" s="2">
        <f>IFERROR(Data!$E1129/Data!$L1129,0)</f>
        <v>25.434782608695652</v>
      </c>
      <c r="Q1129" t="str">
        <f t="shared" si="68"/>
        <v>games</v>
      </c>
      <c r="R1129" t="str">
        <f t="shared" si="69"/>
        <v>mobile games</v>
      </c>
      <c r="S1129" s="3">
        <f t="shared" si="70"/>
        <v>41957.645833333328</v>
      </c>
      <c r="T1129" s="3">
        <f t="shared" si="71"/>
        <v>41926.604166666664</v>
      </c>
    </row>
    <row r="1130" spans="1:20">
      <c r="A1130">
        <v>1128</v>
      </c>
      <c r="B1130" t="s">
        <v>2325</v>
      </c>
      <c r="C1130" t="s">
        <v>2326</v>
      </c>
      <c r="D1130">
        <v>1000</v>
      </c>
      <c r="E1130">
        <v>1</v>
      </c>
      <c r="F1130" t="s">
        <v>363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2318</v>
      </c>
      <c r="O1130" s="8">
        <f>Data!$E1130/Data!$D1130</f>
        <v>1E-3</v>
      </c>
      <c r="P1130" s="2">
        <f>IFERROR(Data!$E1130/Data!$L1130,0)</f>
        <v>1</v>
      </c>
      <c r="Q1130" t="str">
        <f t="shared" si="68"/>
        <v>games</v>
      </c>
      <c r="R1130" t="str">
        <f t="shared" si="69"/>
        <v>mobile games</v>
      </c>
      <c r="S1130" s="3">
        <f t="shared" si="70"/>
        <v>41858.399502314816</v>
      </c>
      <c r="T1130" s="3">
        <f t="shared" si="71"/>
        <v>41828.399502314816</v>
      </c>
    </row>
    <row r="1131" spans="1:20">
      <c r="A1131">
        <v>1129</v>
      </c>
      <c r="B1131" t="s">
        <v>2327</v>
      </c>
      <c r="C1131" t="s">
        <v>2328</v>
      </c>
      <c r="D1131">
        <v>20000</v>
      </c>
      <c r="E1131">
        <v>21</v>
      </c>
      <c r="F1131" t="s">
        <v>363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2318</v>
      </c>
      <c r="O1131" s="8">
        <f>Data!$E1131/Data!$D1131</f>
        <v>1.0499999999999999E-3</v>
      </c>
      <c r="P1131" s="2">
        <f>IFERROR(Data!$E1131/Data!$L1131,0)</f>
        <v>10.5</v>
      </c>
      <c r="Q1131" t="str">
        <f t="shared" si="68"/>
        <v>games</v>
      </c>
      <c r="R1131" t="str">
        <f t="shared" si="69"/>
        <v>mobile games</v>
      </c>
      <c r="S1131" s="3">
        <f t="shared" si="70"/>
        <v>42526.014965277776</v>
      </c>
      <c r="T1131" s="3">
        <f t="shared" si="71"/>
        <v>42496.014965277776</v>
      </c>
    </row>
    <row r="1132" spans="1:20">
      <c r="A1132">
        <v>1130</v>
      </c>
      <c r="B1132" t="s">
        <v>2329</v>
      </c>
      <c r="C1132" t="s">
        <v>2330</v>
      </c>
      <c r="D1132">
        <v>5000</v>
      </c>
      <c r="E1132">
        <v>11</v>
      </c>
      <c r="F1132" t="s">
        <v>363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2318</v>
      </c>
      <c r="O1132" s="8">
        <f>Data!$E1132/Data!$D1132</f>
        <v>2.2000000000000001E-3</v>
      </c>
      <c r="P1132" s="2">
        <f>IFERROR(Data!$E1132/Data!$L1132,0)</f>
        <v>3.6666666666666665</v>
      </c>
      <c r="Q1132" t="str">
        <f t="shared" si="68"/>
        <v>games</v>
      </c>
      <c r="R1132" t="str">
        <f t="shared" si="69"/>
        <v>mobile games</v>
      </c>
      <c r="S1132" s="3">
        <f t="shared" si="70"/>
        <v>41968.788194444445</v>
      </c>
      <c r="T1132" s="3">
        <f t="shared" si="71"/>
        <v>41908.746527777781</v>
      </c>
    </row>
    <row r="1133" spans="1:20">
      <c r="A1133">
        <v>1131</v>
      </c>
      <c r="B1133" t="s">
        <v>2331</v>
      </c>
      <c r="C1133" t="s">
        <v>2332</v>
      </c>
      <c r="D1133">
        <v>40000</v>
      </c>
      <c r="E1133">
        <v>0</v>
      </c>
      <c r="F1133" t="s">
        <v>363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2318</v>
      </c>
      <c r="O1133" s="8">
        <f>Data!$E1133/Data!$D1133</f>
        <v>0</v>
      </c>
      <c r="P1133" s="2">
        <f>IFERROR(Data!$E1133/Data!$L1133,0)</f>
        <v>0</v>
      </c>
      <c r="Q1133" t="str">
        <f t="shared" si="68"/>
        <v>games</v>
      </c>
      <c r="R1133" t="str">
        <f t="shared" si="69"/>
        <v>mobile games</v>
      </c>
      <c r="S1133" s="3">
        <f t="shared" si="70"/>
        <v>42362.658194444448</v>
      </c>
      <c r="T1133" s="3">
        <f t="shared" si="71"/>
        <v>42332.658194444448</v>
      </c>
    </row>
    <row r="1134" spans="1:20">
      <c r="A1134">
        <v>1132</v>
      </c>
      <c r="B1134" t="s">
        <v>2333</v>
      </c>
      <c r="C1134" t="s">
        <v>2334</v>
      </c>
      <c r="D1134">
        <v>10000</v>
      </c>
      <c r="E1134">
        <v>1438</v>
      </c>
      <c r="F1134" t="s">
        <v>363</v>
      </c>
      <c r="G1134" t="s">
        <v>165</v>
      </c>
      <c r="H1134" t="s">
        <v>166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2318</v>
      </c>
      <c r="O1134" s="8">
        <f>Data!$E1134/Data!$D1134</f>
        <v>0.14380000000000001</v>
      </c>
      <c r="P1134" s="2">
        <f>IFERROR(Data!$E1134/Data!$L1134,0)</f>
        <v>110.61538461538461</v>
      </c>
      <c r="Q1134" t="str">
        <f t="shared" si="68"/>
        <v>games</v>
      </c>
      <c r="R1134" t="str">
        <f t="shared" si="69"/>
        <v>mobile games</v>
      </c>
      <c r="S1134" s="3">
        <f t="shared" si="70"/>
        <v>42735.865405092598</v>
      </c>
      <c r="T1134" s="3">
        <f t="shared" si="71"/>
        <v>42705.865405092598</v>
      </c>
    </row>
    <row r="1135" spans="1:20">
      <c r="A1135">
        <v>1133</v>
      </c>
      <c r="B1135" t="s">
        <v>2335</v>
      </c>
      <c r="C1135" t="s">
        <v>2336</v>
      </c>
      <c r="D1135">
        <v>3000</v>
      </c>
      <c r="E1135">
        <v>20</v>
      </c>
      <c r="F1135" t="s">
        <v>363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2318</v>
      </c>
      <c r="O1135" s="8">
        <f>Data!$E1135/Data!$D1135</f>
        <v>6.6666666666666671E-3</v>
      </c>
      <c r="P1135" s="2">
        <f>IFERROR(Data!$E1135/Data!$L1135,0)</f>
        <v>20</v>
      </c>
      <c r="Q1135" t="str">
        <f t="shared" si="68"/>
        <v>games</v>
      </c>
      <c r="R1135" t="str">
        <f t="shared" si="69"/>
        <v>mobile games</v>
      </c>
      <c r="S1135" s="3">
        <f t="shared" si="70"/>
        <v>41851.157187500001</v>
      </c>
      <c r="T1135" s="3">
        <f t="shared" si="71"/>
        <v>41821.157187500001</v>
      </c>
    </row>
    <row r="1136" spans="1:20">
      <c r="A1136">
        <v>1134</v>
      </c>
      <c r="B1136" t="s">
        <v>2337</v>
      </c>
      <c r="C1136" t="s">
        <v>2338</v>
      </c>
      <c r="D1136">
        <v>25000</v>
      </c>
      <c r="E1136">
        <v>1</v>
      </c>
      <c r="F1136" t="s">
        <v>363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2318</v>
      </c>
      <c r="O1136" s="8">
        <f>Data!$E1136/Data!$D1136</f>
        <v>4.0000000000000003E-5</v>
      </c>
      <c r="P1136" s="2">
        <f>IFERROR(Data!$E1136/Data!$L1136,0)</f>
        <v>1</v>
      </c>
      <c r="Q1136" t="str">
        <f t="shared" si="68"/>
        <v>games</v>
      </c>
      <c r="R1136" t="str">
        <f t="shared" si="69"/>
        <v>mobile games</v>
      </c>
      <c r="S1136" s="3">
        <f t="shared" si="70"/>
        <v>41971.939583333333</v>
      </c>
      <c r="T1136" s="3">
        <f t="shared" si="71"/>
        <v>41958.035046296296</v>
      </c>
    </row>
    <row r="1137" spans="1:20">
      <c r="A1137">
        <v>1135</v>
      </c>
      <c r="B1137" t="s">
        <v>2339</v>
      </c>
      <c r="C1137" t="s">
        <v>2340</v>
      </c>
      <c r="D1137">
        <v>1000</v>
      </c>
      <c r="E1137">
        <v>50</v>
      </c>
      <c r="F1137" t="s">
        <v>363</v>
      </c>
      <c r="G1137" t="s">
        <v>508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2318</v>
      </c>
      <c r="O1137" s="8">
        <f>Data!$E1137/Data!$D1137</f>
        <v>0.05</v>
      </c>
      <c r="P1137" s="2">
        <f>IFERROR(Data!$E1137/Data!$L1137,0)</f>
        <v>50</v>
      </c>
      <c r="Q1137" t="str">
        <f t="shared" si="68"/>
        <v>games</v>
      </c>
      <c r="R1137" t="str">
        <f t="shared" si="69"/>
        <v>mobile games</v>
      </c>
      <c r="S1137" s="3">
        <f t="shared" si="70"/>
        <v>42588.739513888882</v>
      </c>
      <c r="T1137" s="3">
        <f t="shared" si="71"/>
        <v>42558.739513888882</v>
      </c>
    </row>
    <row r="1138" spans="1:20">
      <c r="A1138">
        <v>1136</v>
      </c>
      <c r="B1138" t="s">
        <v>2341</v>
      </c>
      <c r="C1138" t="s">
        <v>2342</v>
      </c>
      <c r="D1138">
        <v>4190</v>
      </c>
      <c r="E1138">
        <v>270</v>
      </c>
      <c r="F1138" t="s">
        <v>363</v>
      </c>
      <c r="G1138" t="s">
        <v>185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2318</v>
      </c>
      <c r="O1138" s="8">
        <f>Data!$E1138/Data!$D1138</f>
        <v>6.4439140811455853E-2</v>
      </c>
      <c r="P1138" s="2">
        <f>IFERROR(Data!$E1138/Data!$L1138,0)</f>
        <v>45</v>
      </c>
      <c r="Q1138" t="str">
        <f t="shared" si="68"/>
        <v>games</v>
      </c>
      <c r="R1138" t="str">
        <f t="shared" si="69"/>
        <v>mobile games</v>
      </c>
      <c r="S1138" s="3">
        <f t="shared" si="70"/>
        <v>42357.421631944439</v>
      </c>
      <c r="T1138" s="3">
        <f t="shared" si="71"/>
        <v>42327.421631944439</v>
      </c>
    </row>
    <row r="1139" spans="1:20">
      <c r="A1139">
        <v>1137</v>
      </c>
      <c r="B1139" t="s">
        <v>2343</v>
      </c>
      <c r="C1139" t="s">
        <v>2344</v>
      </c>
      <c r="D1139">
        <v>25000</v>
      </c>
      <c r="E1139">
        <v>9875</v>
      </c>
      <c r="F1139" t="s">
        <v>363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2318</v>
      </c>
      <c r="O1139" s="8">
        <f>Data!$E1139/Data!$D1139</f>
        <v>0.39500000000000002</v>
      </c>
      <c r="P1139" s="2">
        <f>IFERROR(Data!$E1139/Data!$L1139,0)</f>
        <v>253.2051282051282</v>
      </c>
      <c r="Q1139" t="str">
        <f t="shared" si="68"/>
        <v>games</v>
      </c>
      <c r="R1139" t="str">
        <f t="shared" si="69"/>
        <v>mobile games</v>
      </c>
      <c r="S1139" s="3">
        <f t="shared" si="70"/>
        <v>42483.569687499999</v>
      </c>
      <c r="T1139" s="3">
        <f t="shared" si="71"/>
        <v>42453.569687499999</v>
      </c>
    </row>
    <row r="1140" spans="1:20">
      <c r="A1140">
        <v>1138</v>
      </c>
      <c r="B1140" t="s">
        <v>2345</v>
      </c>
      <c r="C1140" t="s">
        <v>2346</v>
      </c>
      <c r="D1140">
        <v>35000</v>
      </c>
      <c r="E1140">
        <v>125</v>
      </c>
      <c r="F1140" t="s">
        <v>363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2318</v>
      </c>
      <c r="O1140" s="8">
        <f>Data!$E1140/Data!$D1140</f>
        <v>3.5714285714285713E-3</v>
      </c>
      <c r="P1140" s="2">
        <f>IFERROR(Data!$E1140/Data!$L1140,0)</f>
        <v>31.25</v>
      </c>
      <c r="Q1140" t="str">
        <f t="shared" si="68"/>
        <v>games</v>
      </c>
      <c r="R1140" t="str">
        <f t="shared" si="69"/>
        <v>mobile games</v>
      </c>
      <c r="S1140" s="3">
        <f t="shared" si="70"/>
        <v>42756.6566087963</v>
      </c>
      <c r="T1140" s="3">
        <f t="shared" si="71"/>
        <v>42736.6566087963</v>
      </c>
    </row>
    <row r="1141" spans="1:20">
      <c r="A1141">
        <v>1139</v>
      </c>
      <c r="B1141" t="s">
        <v>2347</v>
      </c>
      <c r="C1141" t="s">
        <v>2348</v>
      </c>
      <c r="D1141">
        <v>8000</v>
      </c>
      <c r="E1141">
        <v>5</v>
      </c>
      <c r="F1141" t="s">
        <v>363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2318</v>
      </c>
      <c r="O1141" s="8">
        <f>Data!$E1141/Data!$D1141</f>
        <v>6.2500000000000001E-4</v>
      </c>
      <c r="P1141" s="2">
        <f>IFERROR(Data!$E1141/Data!$L1141,0)</f>
        <v>5</v>
      </c>
      <c r="Q1141" t="str">
        <f t="shared" si="68"/>
        <v>games</v>
      </c>
      <c r="R1141" t="str">
        <f t="shared" si="69"/>
        <v>mobile games</v>
      </c>
      <c r="S1141" s="3">
        <f t="shared" si="70"/>
        <v>42005.097523148142</v>
      </c>
      <c r="T1141" s="3">
        <f t="shared" si="71"/>
        <v>41975.097523148142</v>
      </c>
    </row>
    <row r="1142" spans="1:20">
      <c r="A1142">
        <v>1140</v>
      </c>
      <c r="B1142" t="s">
        <v>2349</v>
      </c>
      <c r="C1142" t="s">
        <v>2350</v>
      </c>
      <c r="D1142">
        <v>5000</v>
      </c>
      <c r="E1142">
        <v>0</v>
      </c>
      <c r="F1142" t="s">
        <v>363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2318</v>
      </c>
      <c r="O1142" s="8">
        <f>Data!$E1142/Data!$D1142</f>
        <v>0</v>
      </c>
      <c r="P1142" s="2">
        <f>IFERROR(Data!$E1142/Data!$L1142,0)</f>
        <v>0</v>
      </c>
      <c r="Q1142" t="str">
        <f t="shared" si="68"/>
        <v>games</v>
      </c>
      <c r="R1142" t="str">
        <f t="shared" si="69"/>
        <v>mobile games</v>
      </c>
      <c r="S1142" s="3">
        <f t="shared" si="70"/>
        <v>42222.212048611109</v>
      </c>
      <c r="T1142" s="3">
        <f t="shared" si="71"/>
        <v>42192.212048611109</v>
      </c>
    </row>
    <row r="1143" spans="1:20">
      <c r="A1143">
        <v>1141</v>
      </c>
      <c r="B1143" t="s">
        <v>2351</v>
      </c>
      <c r="C1143" t="s">
        <v>2352</v>
      </c>
      <c r="D1143">
        <v>500</v>
      </c>
      <c r="E1143">
        <v>0</v>
      </c>
      <c r="F1143" t="s">
        <v>363</v>
      </c>
      <c r="G1143" t="s">
        <v>508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2318</v>
      </c>
      <c r="O1143" s="8">
        <f>Data!$E1143/Data!$D1143</f>
        <v>0</v>
      </c>
      <c r="P1143" s="2">
        <f>IFERROR(Data!$E1143/Data!$L1143,0)</f>
        <v>0</v>
      </c>
      <c r="Q1143" t="str">
        <f t="shared" si="68"/>
        <v>games</v>
      </c>
      <c r="R1143" t="str">
        <f t="shared" si="69"/>
        <v>mobile games</v>
      </c>
      <c r="S1143" s="3">
        <f t="shared" si="70"/>
        <v>42194.449652777781</v>
      </c>
      <c r="T1143" s="3">
        <f t="shared" si="71"/>
        <v>42164.449652777781</v>
      </c>
    </row>
    <row r="1144" spans="1:20">
      <c r="A1144">
        <v>1142</v>
      </c>
      <c r="B1144" t="s">
        <v>2353</v>
      </c>
      <c r="C1144" t="s">
        <v>2354</v>
      </c>
      <c r="D1144">
        <v>4000</v>
      </c>
      <c r="E1144">
        <v>0</v>
      </c>
      <c r="F1144" t="s">
        <v>363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2318</v>
      </c>
      <c r="O1144" s="8">
        <f>Data!$E1144/Data!$D1144</f>
        <v>0</v>
      </c>
      <c r="P1144" s="2">
        <f>IFERROR(Data!$E1144/Data!$L1144,0)</f>
        <v>0</v>
      </c>
      <c r="Q1144" t="str">
        <f t="shared" si="68"/>
        <v>games</v>
      </c>
      <c r="R1144" t="str">
        <f t="shared" si="69"/>
        <v>mobile games</v>
      </c>
      <c r="S1144" s="3">
        <f t="shared" si="70"/>
        <v>42051.756099537044</v>
      </c>
      <c r="T1144" s="3">
        <f t="shared" si="71"/>
        <v>42021.756099537044</v>
      </c>
    </row>
    <row r="1145" spans="1:20">
      <c r="A1145">
        <v>1143</v>
      </c>
      <c r="B1145" t="s">
        <v>2355</v>
      </c>
      <c r="C1145" t="s">
        <v>2356</v>
      </c>
      <c r="D1145">
        <v>45000</v>
      </c>
      <c r="E1145">
        <v>186</v>
      </c>
      <c r="F1145" t="s">
        <v>363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2318</v>
      </c>
      <c r="O1145" s="8">
        <f>Data!$E1145/Data!$D1145</f>
        <v>4.1333333333333335E-3</v>
      </c>
      <c r="P1145" s="2">
        <f>IFERROR(Data!$E1145/Data!$L1145,0)</f>
        <v>23.25</v>
      </c>
      <c r="Q1145" t="str">
        <f t="shared" si="68"/>
        <v>games</v>
      </c>
      <c r="R1145" t="str">
        <f t="shared" si="69"/>
        <v>mobile games</v>
      </c>
      <c r="S1145" s="3">
        <f t="shared" si="70"/>
        <v>42354.94358796296</v>
      </c>
      <c r="T1145" s="3">
        <f t="shared" si="71"/>
        <v>42324.94358796296</v>
      </c>
    </row>
    <row r="1146" spans="1:20">
      <c r="A1146">
        <v>1144</v>
      </c>
      <c r="B1146" t="s">
        <v>2357</v>
      </c>
      <c r="C1146" t="s">
        <v>2358</v>
      </c>
      <c r="D1146">
        <v>9300</v>
      </c>
      <c r="E1146">
        <v>0</v>
      </c>
      <c r="F1146" t="s">
        <v>363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2359</v>
      </c>
      <c r="O1146" s="8">
        <f>Data!$E1146/Data!$D1146</f>
        <v>0</v>
      </c>
      <c r="P1146" s="2">
        <f>IFERROR(Data!$E1146/Data!$L1146,0)</f>
        <v>0</v>
      </c>
      <c r="Q1146" t="str">
        <f t="shared" si="68"/>
        <v>food</v>
      </c>
      <c r="R1146" t="str">
        <f t="shared" si="69"/>
        <v>food trucks</v>
      </c>
      <c r="S1146" s="3">
        <f t="shared" si="70"/>
        <v>42122.931944444441</v>
      </c>
      <c r="T1146" s="3">
        <f t="shared" si="71"/>
        <v>42092.931944444441</v>
      </c>
    </row>
    <row r="1147" spans="1:20">
      <c r="A1147">
        <v>1145</v>
      </c>
      <c r="B1147" t="s">
        <v>2360</v>
      </c>
      <c r="C1147" t="s">
        <v>2361</v>
      </c>
      <c r="D1147">
        <v>80000</v>
      </c>
      <c r="E1147">
        <v>100</v>
      </c>
      <c r="F1147" t="s">
        <v>363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2359</v>
      </c>
      <c r="O1147" s="8">
        <f>Data!$E1147/Data!$D1147</f>
        <v>1.25E-3</v>
      </c>
      <c r="P1147" s="2">
        <f>IFERROR(Data!$E1147/Data!$L1147,0)</f>
        <v>100</v>
      </c>
      <c r="Q1147" t="str">
        <f t="shared" si="68"/>
        <v>food</v>
      </c>
      <c r="R1147" t="str">
        <f t="shared" si="69"/>
        <v>food trucks</v>
      </c>
      <c r="S1147" s="3">
        <f t="shared" si="70"/>
        <v>41914.497592592597</v>
      </c>
      <c r="T1147" s="3">
        <f t="shared" si="71"/>
        <v>41854.497592592597</v>
      </c>
    </row>
    <row r="1148" spans="1:20">
      <c r="A1148">
        <v>1146</v>
      </c>
      <c r="B1148" t="s">
        <v>2362</v>
      </c>
      <c r="C1148" t="s">
        <v>2363</v>
      </c>
      <c r="D1148">
        <v>6000</v>
      </c>
      <c r="E1148">
        <v>530</v>
      </c>
      <c r="F1148" t="s">
        <v>363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2359</v>
      </c>
      <c r="O1148" s="8">
        <f>Data!$E1148/Data!$D1148</f>
        <v>8.8333333333333333E-2</v>
      </c>
      <c r="P1148" s="2">
        <f>IFERROR(Data!$E1148/Data!$L1148,0)</f>
        <v>44.166666666666664</v>
      </c>
      <c r="Q1148" t="str">
        <f t="shared" si="68"/>
        <v>food</v>
      </c>
      <c r="R1148" t="str">
        <f t="shared" si="69"/>
        <v>food trucks</v>
      </c>
      <c r="S1148" s="3">
        <f t="shared" si="70"/>
        <v>41761.7033912037</v>
      </c>
      <c r="T1148" s="3">
        <f t="shared" si="71"/>
        <v>41723.7033912037</v>
      </c>
    </row>
    <row r="1149" spans="1:20">
      <c r="A1149">
        <v>1147</v>
      </c>
      <c r="B1149" t="s">
        <v>2364</v>
      </c>
      <c r="C1149" t="s">
        <v>2365</v>
      </c>
      <c r="D1149">
        <v>25000</v>
      </c>
      <c r="E1149">
        <v>0</v>
      </c>
      <c r="F1149" t="s">
        <v>363</v>
      </c>
      <c r="G1149" t="s">
        <v>165</v>
      </c>
      <c r="H1149" t="s">
        <v>166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2359</v>
      </c>
      <c r="O1149" s="8">
        <f>Data!$E1149/Data!$D1149</f>
        <v>0</v>
      </c>
      <c r="P1149" s="2">
        <f>IFERROR(Data!$E1149/Data!$L1149,0)</f>
        <v>0</v>
      </c>
      <c r="Q1149" t="str">
        <f t="shared" si="68"/>
        <v>food</v>
      </c>
      <c r="R1149" t="str">
        <f t="shared" si="69"/>
        <v>food trucks</v>
      </c>
      <c r="S1149" s="3">
        <f t="shared" si="70"/>
        <v>41931.722025462965</v>
      </c>
      <c r="T1149" s="3">
        <f t="shared" si="71"/>
        <v>41871.722025462965</v>
      </c>
    </row>
    <row r="1150" spans="1:20">
      <c r="A1150">
        <v>1148</v>
      </c>
      <c r="B1150" t="s">
        <v>2366</v>
      </c>
      <c r="C1150" t="s">
        <v>2367</v>
      </c>
      <c r="D1150">
        <v>15000</v>
      </c>
      <c r="E1150">
        <v>73</v>
      </c>
      <c r="F1150" t="s">
        <v>363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2359</v>
      </c>
      <c r="O1150" s="8">
        <f>Data!$E1150/Data!$D1150</f>
        <v>4.8666666666666667E-3</v>
      </c>
      <c r="P1150" s="2">
        <f>IFERROR(Data!$E1150/Data!$L1150,0)</f>
        <v>24.333333333333332</v>
      </c>
      <c r="Q1150" t="str">
        <f t="shared" si="68"/>
        <v>food</v>
      </c>
      <c r="R1150" t="str">
        <f t="shared" si="69"/>
        <v>food trucks</v>
      </c>
      <c r="S1150" s="3">
        <f t="shared" si="70"/>
        <v>42704.962743055556</v>
      </c>
      <c r="T1150" s="3">
        <f t="shared" si="71"/>
        <v>42674.921076388884</v>
      </c>
    </row>
    <row r="1151" spans="1:20">
      <c r="A1151">
        <v>1149</v>
      </c>
      <c r="B1151" t="s">
        <v>2368</v>
      </c>
      <c r="C1151" t="s">
        <v>2369</v>
      </c>
      <c r="D1151">
        <v>50000</v>
      </c>
      <c r="E1151">
        <v>75</v>
      </c>
      <c r="F1151" t="s">
        <v>363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2359</v>
      </c>
      <c r="O1151" s="8">
        <f>Data!$E1151/Data!$D1151</f>
        <v>1.5E-3</v>
      </c>
      <c r="P1151" s="2">
        <f>IFERROR(Data!$E1151/Data!$L1151,0)</f>
        <v>37.5</v>
      </c>
      <c r="Q1151" t="str">
        <f t="shared" si="68"/>
        <v>food</v>
      </c>
      <c r="R1151" t="str">
        <f t="shared" si="69"/>
        <v>food trucks</v>
      </c>
      <c r="S1151" s="3">
        <f t="shared" si="70"/>
        <v>42537.46025462963</v>
      </c>
      <c r="T1151" s="3">
        <f t="shared" si="71"/>
        <v>42507.46025462963</v>
      </c>
    </row>
    <row r="1152" spans="1:20">
      <c r="A1152">
        <v>1150</v>
      </c>
      <c r="B1152" t="s">
        <v>2370</v>
      </c>
      <c r="C1152" t="s">
        <v>2371</v>
      </c>
      <c r="D1152">
        <v>2500</v>
      </c>
      <c r="E1152">
        <v>252</v>
      </c>
      <c r="F1152" t="s">
        <v>363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2359</v>
      </c>
      <c r="O1152" s="8">
        <f>Data!$E1152/Data!$D1152</f>
        <v>0.1008</v>
      </c>
      <c r="P1152" s="2">
        <f>IFERROR(Data!$E1152/Data!$L1152,0)</f>
        <v>42</v>
      </c>
      <c r="Q1152" t="str">
        <f t="shared" si="68"/>
        <v>food</v>
      </c>
      <c r="R1152" t="str">
        <f t="shared" si="69"/>
        <v>food trucks</v>
      </c>
      <c r="S1152" s="3">
        <f t="shared" si="70"/>
        <v>42377.704571759255</v>
      </c>
      <c r="T1152" s="3">
        <f t="shared" si="71"/>
        <v>42317.704571759255</v>
      </c>
    </row>
    <row r="1153" spans="1:20">
      <c r="A1153">
        <v>1151</v>
      </c>
      <c r="B1153" t="s">
        <v>2372</v>
      </c>
      <c r="C1153" t="s">
        <v>2373</v>
      </c>
      <c r="D1153">
        <v>25000</v>
      </c>
      <c r="E1153">
        <v>0</v>
      </c>
      <c r="F1153" t="s">
        <v>363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2359</v>
      </c>
      <c r="O1153" s="8">
        <f>Data!$E1153/Data!$D1153</f>
        <v>0</v>
      </c>
      <c r="P1153" s="2">
        <f>IFERROR(Data!$E1153/Data!$L1153,0)</f>
        <v>0</v>
      </c>
      <c r="Q1153" t="str">
        <f t="shared" si="68"/>
        <v>food</v>
      </c>
      <c r="R1153" t="str">
        <f t="shared" si="69"/>
        <v>food trucks</v>
      </c>
      <c r="S1153" s="3">
        <f t="shared" si="70"/>
        <v>42253.852581018517</v>
      </c>
      <c r="T1153" s="3">
        <f t="shared" si="71"/>
        <v>42223.852581018517</v>
      </c>
    </row>
    <row r="1154" spans="1:20">
      <c r="A1154">
        <v>1152</v>
      </c>
      <c r="B1154" t="s">
        <v>2374</v>
      </c>
      <c r="C1154" t="s">
        <v>2375</v>
      </c>
      <c r="D1154">
        <v>16000</v>
      </c>
      <c r="E1154">
        <v>911</v>
      </c>
      <c r="F1154" t="s">
        <v>363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2359</v>
      </c>
      <c r="O1154" s="8">
        <f>Data!$E1154/Data!$D1154</f>
        <v>5.6937500000000002E-2</v>
      </c>
      <c r="P1154" s="2">
        <f>IFERROR(Data!$E1154/Data!$L1154,0)</f>
        <v>60.733333333333334</v>
      </c>
      <c r="Q1154" t="str">
        <f t="shared" si="68"/>
        <v>food</v>
      </c>
      <c r="R1154" t="str">
        <f t="shared" si="69"/>
        <v>food trucks</v>
      </c>
      <c r="S1154" s="3">
        <f t="shared" si="70"/>
        <v>42139.459629629629</v>
      </c>
      <c r="T1154" s="3">
        <f t="shared" si="71"/>
        <v>42109.459629629629</v>
      </c>
    </row>
    <row r="1155" spans="1:20">
      <c r="A1155">
        <v>1153</v>
      </c>
      <c r="B1155" t="s">
        <v>2376</v>
      </c>
      <c r="C1155" t="s">
        <v>2377</v>
      </c>
      <c r="D1155">
        <v>8000</v>
      </c>
      <c r="E1155">
        <v>50</v>
      </c>
      <c r="F1155" t="s">
        <v>363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2359</v>
      </c>
      <c r="O1155" s="8">
        <f>Data!$E1155/Data!$D1155</f>
        <v>6.2500000000000003E-3</v>
      </c>
      <c r="P1155" s="2">
        <f>IFERROR(Data!$E1155/Data!$L1155,0)</f>
        <v>50</v>
      </c>
      <c r="Q1155" t="str">
        <f t="shared" ref="Q1155:Q1218" si="72">LEFT(N1155,SEARCH("/",N1155,1)-1)</f>
        <v>food</v>
      </c>
      <c r="R1155" t="str">
        <f t="shared" ref="R1155:R1218" si="73">RIGHT(N1155,LEN(N1155)-SEARCH("/",N1155,1))</f>
        <v>food trucks</v>
      </c>
      <c r="S1155" s="3">
        <f t="shared" ref="S1155:S1218" si="74">(((I1155/60)/60)/24)+DATE(1970,1,1)+(-6/24)</f>
        <v>42173.464178240742</v>
      </c>
      <c r="T1155" s="3">
        <f t="shared" ref="T1155:T1218" si="75">(((J1155/60)/60)/24)+DATE(1970,1,1)+(-6/24)</f>
        <v>42143.464178240742</v>
      </c>
    </row>
    <row r="1156" spans="1:20">
      <c r="A1156">
        <v>1154</v>
      </c>
      <c r="B1156" t="s">
        <v>2378</v>
      </c>
      <c r="C1156" t="s">
        <v>2379</v>
      </c>
      <c r="D1156">
        <v>5000</v>
      </c>
      <c r="E1156">
        <v>325</v>
      </c>
      <c r="F1156" t="s">
        <v>363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2359</v>
      </c>
      <c r="O1156" s="8">
        <f>Data!$E1156/Data!$D1156</f>
        <v>6.5000000000000002E-2</v>
      </c>
      <c r="P1156" s="2">
        <f>IFERROR(Data!$E1156/Data!$L1156,0)</f>
        <v>108.33333333333333</v>
      </c>
      <c r="Q1156" t="str">
        <f t="shared" si="72"/>
        <v>food</v>
      </c>
      <c r="R1156" t="str">
        <f t="shared" si="73"/>
        <v>food trucks</v>
      </c>
      <c r="S1156" s="3">
        <f t="shared" si="74"/>
        <v>42252.858865740738</v>
      </c>
      <c r="T1156" s="3">
        <f t="shared" si="75"/>
        <v>42222.858865740738</v>
      </c>
    </row>
    <row r="1157" spans="1:20">
      <c r="A1157">
        <v>1155</v>
      </c>
      <c r="B1157" t="s">
        <v>2380</v>
      </c>
      <c r="C1157" t="s">
        <v>2381</v>
      </c>
      <c r="D1157">
        <v>25000</v>
      </c>
      <c r="E1157">
        <v>188</v>
      </c>
      <c r="F1157" t="s">
        <v>363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2359</v>
      </c>
      <c r="O1157" s="8">
        <f>Data!$E1157/Data!$D1157</f>
        <v>7.5199999999999998E-3</v>
      </c>
      <c r="P1157" s="2">
        <f>IFERROR(Data!$E1157/Data!$L1157,0)</f>
        <v>23.5</v>
      </c>
      <c r="Q1157" t="str">
        <f t="shared" si="72"/>
        <v>food</v>
      </c>
      <c r="R1157" t="str">
        <f t="shared" si="73"/>
        <v>food trucks</v>
      </c>
      <c r="S1157" s="3">
        <f t="shared" si="74"/>
        <v>41865.513981481483</v>
      </c>
      <c r="T1157" s="3">
        <f t="shared" si="75"/>
        <v>41835.513981481483</v>
      </c>
    </row>
    <row r="1158" spans="1:20">
      <c r="A1158">
        <v>1156</v>
      </c>
      <c r="B1158" t="s">
        <v>2382</v>
      </c>
      <c r="C1158" t="s">
        <v>2383</v>
      </c>
      <c r="D1158">
        <v>6500</v>
      </c>
      <c r="E1158">
        <v>0</v>
      </c>
      <c r="F1158" t="s">
        <v>363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2359</v>
      </c>
      <c r="O1158" s="8">
        <f>Data!$E1158/Data!$D1158</f>
        <v>0</v>
      </c>
      <c r="P1158" s="2">
        <f>IFERROR(Data!$E1158/Data!$L1158,0)</f>
        <v>0</v>
      </c>
      <c r="Q1158" t="str">
        <f t="shared" si="72"/>
        <v>food</v>
      </c>
      <c r="R1158" t="str">
        <f t="shared" si="73"/>
        <v>food trucks</v>
      </c>
      <c r="S1158" s="3">
        <f t="shared" si="74"/>
        <v>42058.82131944444</v>
      </c>
      <c r="T1158" s="3">
        <f t="shared" si="75"/>
        <v>42028.82131944444</v>
      </c>
    </row>
    <row r="1159" spans="1:20">
      <c r="A1159">
        <v>1157</v>
      </c>
      <c r="B1159" t="s">
        <v>2384</v>
      </c>
      <c r="C1159" t="s">
        <v>2385</v>
      </c>
      <c r="D1159">
        <v>10000</v>
      </c>
      <c r="E1159">
        <v>151</v>
      </c>
      <c r="F1159" t="s">
        <v>363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2359</v>
      </c>
      <c r="O1159" s="8">
        <f>Data!$E1159/Data!$D1159</f>
        <v>1.5100000000000001E-2</v>
      </c>
      <c r="P1159" s="2">
        <f>IFERROR(Data!$E1159/Data!$L1159,0)</f>
        <v>50.333333333333336</v>
      </c>
      <c r="Q1159" t="str">
        <f t="shared" si="72"/>
        <v>food</v>
      </c>
      <c r="R1159" t="str">
        <f t="shared" si="73"/>
        <v>food trucks</v>
      </c>
      <c r="S1159" s="3">
        <f t="shared" si="74"/>
        <v>41978.419907407413</v>
      </c>
      <c r="T1159" s="3">
        <f t="shared" si="75"/>
        <v>41918.378240740742</v>
      </c>
    </row>
    <row r="1160" spans="1:20">
      <c r="A1160">
        <v>1158</v>
      </c>
      <c r="B1160" t="s">
        <v>2386</v>
      </c>
      <c r="C1160" t="s">
        <v>2387</v>
      </c>
      <c r="D1160">
        <v>7500</v>
      </c>
      <c r="E1160">
        <v>35</v>
      </c>
      <c r="F1160" t="s">
        <v>363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2359</v>
      </c>
      <c r="O1160" s="8">
        <f>Data!$E1160/Data!$D1160</f>
        <v>4.6666666666666671E-3</v>
      </c>
      <c r="P1160" s="2">
        <f>IFERROR(Data!$E1160/Data!$L1160,0)</f>
        <v>11.666666666666666</v>
      </c>
      <c r="Q1160" t="str">
        <f t="shared" si="72"/>
        <v>food</v>
      </c>
      <c r="R1160" t="str">
        <f t="shared" si="73"/>
        <v>food trucks</v>
      </c>
      <c r="S1160" s="3">
        <f t="shared" si="74"/>
        <v>41981.84175925926</v>
      </c>
      <c r="T1160" s="3">
        <f t="shared" si="75"/>
        <v>41951.84175925926</v>
      </c>
    </row>
    <row r="1161" spans="1:20">
      <c r="A1161">
        <v>1159</v>
      </c>
      <c r="B1161" t="s">
        <v>2388</v>
      </c>
      <c r="C1161" t="s">
        <v>2389</v>
      </c>
      <c r="D1161">
        <v>6750</v>
      </c>
      <c r="E1161">
        <v>0</v>
      </c>
      <c r="F1161" t="s">
        <v>363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2359</v>
      </c>
      <c r="O1161" s="8">
        <f>Data!$E1161/Data!$D1161</f>
        <v>0</v>
      </c>
      <c r="P1161" s="2">
        <f>IFERROR(Data!$E1161/Data!$L1161,0)</f>
        <v>0</v>
      </c>
      <c r="Q1161" t="str">
        <f t="shared" si="72"/>
        <v>food</v>
      </c>
      <c r="R1161" t="str">
        <f t="shared" si="73"/>
        <v>food trucks</v>
      </c>
      <c r="S1161" s="3">
        <f t="shared" si="74"/>
        <v>42185.40625</v>
      </c>
      <c r="T1161" s="3">
        <f t="shared" si="75"/>
        <v>42154.476446759261</v>
      </c>
    </row>
    <row r="1162" spans="1:20">
      <c r="A1162">
        <v>1160</v>
      </c>
      <c r="B1162" t="s">
        <v>2390</v>
      </c>
      <c r="C1162" t="s">
        <v>2391</v>
      </c>
      <c r="D1162">
        <v>30000</v>
      </c>
      <c r="E1162">
        <v>1155</v>
      </c>
      <c r="F1162" t="s">
        <v>363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2359</v>
      </c>
      <c r="O1162" s="8">
        <f>Data!$E1162/Data!$D1162</f>
        <v>3.85E-2</v>
      </c>
      <c r="P1162" s="2">
        <f>IFERROR(Data!$E1162/Data!$L1162,0)</f>
        <v>60.789473684210527</v>
      </c>
      <c r="Q1162" t="str">
        <f t="shared" si="72"/>
        <v>food</v>
      </c>
      <c r="R1162" t="str">
        <f t="shared" si="73"/>
        <v>food trucks</v>
      </c>
      <c r="S1162" s="3">
        <f t="shared" si="74"/>
        <v>42090.863263888896</v>
      </c>
      <c r="T1162" s="3">
        <f t="shared" si="75"/>
        <v>42060.904930555553</v>
      </c>
    </row>
    <row r="1163" spans="1:20">
      <c r="A1163">
        <v>1161</v>
      </c>
      <c r="B1163" t="s">
        <v>2392</v>
      </c>
      <c r="C1163" t="s">
        <v>2393</v>
      </c>
      <c r="D1163">
        <v>18000</v>
      </c>
      <c r="E1163">
        <v>0</v>
      </c>
      <c r="F1163" t="s">
        <v>363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2359</v>
      </c>
      <c r="O1163" s="8">
        <f>Data!$E1163/Data!$D1163</f>
        <v>0</v>
      </c>
      <c r="P1163" s="2">
        <f>IFERROR(Data!$E1163/Data!$L1163,0)</f>
        <v>0</v>
      </c>
      <c r="Q1163" t="str">
        <f t="shared" si="72"/>
        <v>food</v>
      </c>
      <c r="R1163" t="str">
        <f t="shared" si="73"/>
        <v>food trucks</v>
      </c>
      <c r="S1163" s="3">
        <f t="shared" si="74"/>
        <v>42143.379502314812</v>
      </c>
      <c r="T1163" s="3">
        <f t="shared" si="75"/>
        <v>42122.379502314812</v>
      </c>
    </row>
    <row r="1164" spans="1:20">
      <c r="A1164">
        <v>1162</v>
      </c>
      <c r="B1164" t="s">
        <v>2394</v>
      </c>
      <c r="C1164" t="s">
        <v>2395</v>
      </c>
      <c r="D1164">
        <v>60000</v>
      </c>
      <c r="E1164">
        <v>35</v>
      </c>
      <c r="F1164" t="s">
        <v>363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2359</v>
      </c>
      <c r="O1164" s="8">
        <f>Data!$E1164/Data!$D1164</f>
        <v>5.8333333333333338E-4</v>
      </c>
      <c r="P1164" s="2">
        <f>IFERROR(Data!$E1164/Data!$L1164,0)</f>
        <v>17.5</v>
      </c>
      <c r="Q1164" t="str">
        <f t="shared" si="72"/>
        <v>food</v>
      </c>
      <c r="R1164" t="str">
        <f t="shared" si="73"/>
        <v>food trucks</v>
      </c>
      <c r="S1164" s="3">
        <f t="shared" si="74"/>
        <v>41907.433611111112</v>
      </c>
      <c r="T1164" s="3">
        <f t="shared" si="75"/>
        <v>41876.433611111112</v>
      </c>
    </row>
    <row r="1165" spans="1:20">
      <c r="A1165">
        <v>1163</v>
      </c>
      <c r="B1165" t="s">
        <v>2396</v>
      </c>
      <c r="C1165" t="s">
        <v>2397</v>
      </c>
      <c r="D1165">
        <v>5200</v>
      </c>
      <c r="E1165">
        <v>0</v>
      </c>
      <c r="F1165" t="s">
        <v>363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2359</v>
      </c>
      <c r="O1165" s="8">
        <f>Data!$E1165/Data!$D1165</f>
        <v>0</v>
      </c>
      <c r="P1165" s="2">
        <f>IFERROR(Data!$E1165/Data!$L1165,0)</f>
        <v>0</v>
      </c>
      <c r="Q1165" t="str">
        <f t="shared" si="72"/>
        <v>food</v>
      </c>
      <c r="R1165" t="str">
        <f t="shared" si="73"/>
        <v>food trucks</v>
      </c>
      <c r="S1165" s="3">
        <f t="shared" si="74"/>
        <v>41860.473611111112</v>
      </c>
      <c r="T1165" s="3">
        <f t="shared" si="75"/>
        <v>41830.473611111112</v>
      </c>
    </row>
    <row r="1166" spans="1:20">
      <c r="A1166">
        <v>1164</v>
      </c>
      <c r="B1166" t="s">
        <v>2398</v>
      </c>
      <c r="C1166" t="s">
        <v>2399</v>
      </c>
      <c r="D1166">
        <v>10000</v>
      </c>
      <c r="E1166">
        <v>0</v>
      </c>
      <c r="F1166" t="s">
        <v>363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2359</v>
      </c>
      <c r="O1166" s="8">
        <f>Data!$E1166/Data!$D1166</f>
        <v>0</v>
      </c>
      <c r="P1166" s="2">
        <f>IFERROR(Data!$E1166/Data!$L1166,0)</f>
        <v>0</v>
      </c>
      <c r="Q1166" t="str">
        <f t="shared" si="72"/>
        <v>food</v>
      </c>
      <c r="R1166" t="str">
        <f t="shared" si="73"/>
        <v>food trucks</v>
      </c>
      <c r="S1166" s="3">
        <f t="shared" si="74"/>
        <v>42539.474328703705</v>
      </c>
      <c r="T1166" s="3">
        <f t="shared" si="75"/>
        <v>42509.474328703705</v>
      </c>
    </row>
    <row r="1167" spans="1:20">
      <c r="A1167">
        <v>1165</v>
      </c>
      <c r="B1167" t="s">
        <v>2400</v>
      </c>
      <c r="C1167" t="s">
        <v>2401</v>
      </c>
      <c r="D1167">
        <v>10000</v>
      </c>
      <c r="E1167">
        <v>2070.5</v>
      </c>
      <c r="F1167" t="s">
        <v>363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2359</v>
      </c>
      <c r="O1167" s="8">
        <f>Data!$E1167/Data!$D1167</f>
        <v>0.20705000000000001</v>
      </c>
      <c r="P1167" s="2">
        <f>IFERROR(Data!$E1167/Data!$L1167,0)</f>
        <v>82.82</v>
      </c>
      <c r="Q1167" t="str">
        <f t="shared" si="72"/>
        <v>food</v>
      </c>
      <c r="R1167" t="str">
        <f t="shared" si="73"/>
        <v>food trucks</v>
      </c>
      <c r="S1167" s="3">
        <f t="shared" si="74"/>
        <v>41825.964467592588</v>
      </c>
      <c r="T1167" s="3">
        <f t="shared" si="75"/>
        <v>41791.964467592588</v>
      </c>
    </row>
    <row r="1168" spans="1:20">
      <c r="A1168">
        <v>1166</v>
      </c>
      <c r="B1168" t="s">
        <v>2402</v>
      </c>
      <c r="C1168" t="s">
        <v>2403</v>
      </c>
      <c r="D1168">
        <v>15000</v>
      </c>
      <c r="E1168">
        <v>2871</v>
      </c>
      <c r="F1168" t="s">
        <v>363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2359</v>
      </c>
      <c r="O1168" s="8">
        <f>Data!$E1168/Data!$D1168</f>
        <v>0.19139999999999999</v>
      </c>
      <c r="P1168" s="2">
        <f>IFERROR(Data!$E1168/Data!$L1168,0)</f>
        <v>358.875</v>
      </c>
      <c r="Q1168" t="str">
        <f t="shared" si="72"/>
        <v>food</v>
      </c>
      <c r="R1168" t="str">
        <f t="shared" si="73"/>
        <v>food trucks</v>
      </c>
      <c r="S1168" s="3">
        <f t="shared" si="74"/>
        <v>42180.916666666672</v>
      </c>
      <c r="T1168" s="3">
        <f t="shared" si="75"/>
        <v>42150.235439814816</v>
      </c>
    </row>
    <row r="1169" spans="1:20">
      <c r="A1169">
        <v>1167</v>
      </c>
      <c r="B1169" t="s">
        <v>2404</v>
      </c>
      <c r="C1169" t="s">
        <v>2405</v>
      </c>
      <c r="D1169">
        <v>60000</v>
      </c>
      <c r="E1169">
        <v>979</v>
      </c>
      <c r="F1169" t="s">
        <v>363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2359</v>
      </c>
      <c r="O1169" s="8">
        <f>Data!$E1169/Data!$D1169</f>
        <v>1.6316666666666667E-2</v>
      </c>
      <c r="P1169" s="2">
        <f>IFERROR(Data!$E1169/Data!$L1169,0)</f>
        <v>61.1875</v>
      </c>
      <c r="Q1169" t="str">
        <f t="shared" si="72"/>
        <v>food</v>
      </c>
      <c r="R1169" t="str">
        <f t="shared" si="73"/>
        <v>food trucks</v>
      </c>
      <c r="S1169" s="3">
        <f t="shared" si="74"/>
        <v>41894.484895833331</v>
      </c>
      <c r="T1169" s="3">
        <f t="shared" si="75"/>
        <v>41863.484895833331</v>
      </c>
    </row>
    <row r="1170" spans="1:20">
      <c r="A1170">
        <v>1168</v>
      </c>
      <c r="B1170" t="s">
        <v>2406</v>
      </c>
      <c r="C1170" t="s">
        <v>2407</v>
      </c>
      <c r="D1170">
        <v>18000</v>
      </c>
      <c r="E1170">
        <v>1020</v>
      </c>
      <c r="F1170" t="s">
        <v>363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2359</v>
      </c>
      <c r="O1170" s="8">
        <f>Data!$E1170/Data!$D1170</f>
        <v>5.6666666666666664E-2</v>
      </c>
      <c r="P1170" s="2">
        <f>IFERROR(Data!$E1170/Data!$L1170,0)</f>
        <v>340</v>
      </c>
      <c r="Q1170" t="str">
        <f t="shared" si="72"/>
        <v>food</v>
      </c>
      <c r="R1170" t="str">
        <f t="shared" si="73"/>
        <v>food trucks</v>
      </c>
      <c r="S1170" s="3">
        <f t="shared" si="74"/>
        <v>42634.803993055553</v>
      </c>
      <c r="T1170" s="3">
        <f t="shared" si="75"/>
        <v>42604.803993055553</v>
      </c>
    </row>
    <row r="1171" spans="1:20">
      <c r="A1171">
        <v>1169</v>
      </c>
      <c r="B1171" t="s">
        <v>2408</v>
      </c>
      <c r="C1171" t="s">
        <v>2409</v>
      </c>
      <c r="D1171">
        <v>10000</v>
      </c>
      <c r="E1171">
        <v>17</v>
      </c>
      <c r="F1171" t="s">
        <v>363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2359</v>
      </c>
      <c r="O1171" s="8">
        <f>Data!$E1171/Data!$D1171</f>
        <v>1.6999999999999999E-3</v>
      </c>
      <c r="P1171" s="2">
        <f>IFERROR(Data!$E1171/Data!$L1171,0)</f>
        <v>5.666666666666667</v>
      </c>
      <c r="Q1171" t="str">
        <f t="shared" si="72"/>
        <v>food</v>
      </c>
      <c r="R1171" t="str">
        <f t="shared" si="73"/>
        <v>food trucks</v>
      </c>
      <c r="S1171" s="3">
        <f t="shared" si="74"/>
        <v>42057.103738425925</v>
      </c>
      <c r="T1171" s="3">
        <f t="shared" si="75"/>
        <v>42027.103738425925</v>
      </c>
    </row>
    <row r="1172" spans="1:20">
      <c r="A1172">
        <v>1170</v>
      </c>
      <c r="B1172" t="s">
        <v>2410</v>
      </c>
      <c r="C1172" t="s">
        <v>2411</v>
      </c>
      <c r="D1172">
        <v>25000</v>
      </c>
      <c r="E1172">
        <v>100</v>
      </c>
      <c r="F1172" t="s">
        <v>363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2359</v>
      </c>
      <c r="O1172" s="8">
        <f>Data!$E1172/Data!$D1172</f>
        <v>4.0000000000000001E-3</v>
      </c>
      <c r="P1172" s="2">
        <f>IFERROR(Data!$E1172/Data!$L1172,0)</f>
        <v>50</v>
      </c>
      <c r="Q1172" t="str">
        <f t="shared" si="72"/>
        <v>food</v>
      </c>
      <c r="R1172" t="str">
        <f t="shared" si="73"/>
        <v>food trucks</v>
      </c>
      <c r="S1172" s="3">
        <f t="shared" si="74"/>
        <v>42154.643182870372</v>
      </c>
      <c r="T1172" s="3">
        <f t="shared" si="75"/>
        <v>42124.643182870372</v>
      </c>
    </row>
    <row r="1173" spans="1:20">
      <c r="A1173">
        <v>1171</v>
      </c>
      <c r="B1173" t="s">
        <v>2412</v>
      </c>
      <c r="C1173" t="s">
        <v>2413</v>
      </c>
      <c r="D1173">
        <v>25000</v>
      </c>
      <c r="E1173">
        <v>25</v>
      </c>
      <c r="F1173" t="s">
        <v>363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2359</v>
      </c>
      <c r="O1173" s="8">
        <f>Data!$E1173/Data!$D1173</f>
        <v>1E-3</v>
      </c>
      <c r="P1173" s="2">
        <f>IFERROR(Data!$E1173/Data!$L1173,0)</f>
        <v>25</v>
      </c>
      <c r="Q1173" t="str">
        <f t="shared" si="72"/>
        <v>food</v>
      </c>
      <c r="R1173" t="str">
        <f t="shared" si="73"/>
        <v>food trucks</v>
      </c>
      <c r="S1173" s="3">
        <f t="shared" si="74"/>
        <v>41956.596377314811</v>
      </c>
      <c r="T1173" s="3">
        <f t="shared" si="75"/>
        <v>41938.554710648146</v>
      </c>
    </row>
    <row r="1174" spans="1:20">
      <c r="A1174">
        <v>1172</v>
      </c>
      <c r="B1174" t="s">
        <v>2414</v>
      </c>
      <c r="C1174" t="s">
        <v>2415</v>
      </c>
      <c r="D1174">
        <v>9000</v>
      </c>
      <c r="E1174">
        <v>0</v>
      </c>
      <c r="F1174" t="s">
        <v>363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2359</v>
      </c>
      <c r="O1174" s="8">
        <f>Data!$E1174/Data!$D1174</f>
        <v>0</v>
      </c>
      <c r="P1174" s="2">
        <f>IFERROR(Data!$E1174/Data!$L1174,0)</f>
        <v>0</v>
      </c>
      <c r="Q1174" t="str">
        <f t="shared" si="72"/>
        <v>food</v>
      </c>
      <c r="R1174" t="str">
        <f t="shared" si="73"/>
        <v>food trucks</v>
      </c>
      <c r="S1174" s="3">
        <f t="shared" si="74"/>
        <v>41871.432314814818</v>
      </c>
      <c r="T1174" s="3">
        <f t="shared" si="75"/>
        <v>41841.432314814818</v>
      </c>
    </row>
    <row r="1175" spans="1:20">
      <c r="A1175">
        <v>1173</v>
      </c>
      <c r="B1175" t="s">
        <v>2416</v>
      </c>
      <c r="C1175" t="s">
        <v>2417</v>
      </c>
      <c r="D1175">
        <v>125000</v>
      </c>
      <c r="E1175">
        <v>30</v>
      </c>
      <c r="F1175" t="s">
        <v>363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2359</v>
      </c>
      <c r="O1175" s="8">
        <f>Data!$E1175/Data!$D1175</f>
        <v>2.4000000000000001E-4</v>
      </c>
      <c r="P1175" s="2">
        <f>IFERROR(Data!$E1175/Data!$L1175,0)</f>
        <v>30</v>
      </c>
      <c r="Q1175" t="str">
        <f t="shared" si="72"/>
        <v>food</v>
      </c>
      <c r="R1175" t="str">
        <f t="shared" si="73"/>
        <v>food trucks</v>
      </c>
      <c r="S1175" s="3">
        <f t="shared" si="74"/>
        <v>42218.935844907406</v>
      </c>
      <c r="T1175" s="3">
        <f t="shared" si="75"/>
        <v>42183.935844907406</v>
      </c>
    </row>
    <row r="1176" spans="1:20">
      <c r="A1176">
        <v>1174</v>
      </c>
      <c r="B1176" t="s">
        <v>2418</v>
      </c>
      <c r="C1176" t="s">
        <v>2419</v>
      </c>
      <c r="D1176">
        <v>15000</v>
      </c>
      <c r="E1176">
        <v>886</v>
      </c>
      <c r="F1176" t="s">
        <v>363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2359</v>
      </c>
      <c r="O1176" s="8">
        <f>Data!$E1176/Data!$D1176</f>
        <v>5.906666666666667E-2</v>
      </c>
      <c r="P1176" s="2">
        <f>IFERROR(Data!$E1176/Data!$L1176,0)</f>
        <v>46.631578947368418</v>
      </c>
      <c r="Q1176" t="str">
        <f t="shared" si="72"/>
        <v>food</v>
      </c>
      <c r="R1176" t="str">
        <f t="shared" si="73"/>
        <v>food trucks</v>
      </c>
      <c r="S1176" s="3">
        <f t="shared" si="74"/>
        <v>42498.59174768519</v>
      </c>
      <c r="T1176" s="3">
        <f t="shared" si="75"/>
        <v>42468.59174768519</v>
      </c>
    </row>
    <row r="1177" spans="1:20">
      <c r="A1177">
        <v>1175</v>
      </c>
      <c r="B1177" t="s">
        <v>2420</v>
      </c>
      <c r="C1177" t="s">
        <v>2421</v>
      </c>
      <c r="D1177">
        <v>20000</v>
      </c>
      <c r="E1177">
        <v>585</v>
      </c>
      <c r="F1177" t="s">
        <v>363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2359</v>
      </c>
      <c r="O1177" s="8">
        <f>Data!$E1177/Data!$D1177</f>
        <v>2.9250000000000002E-2</v>
      </c>
      <c r="P1177" s="2">
        <f>IFERROR(Data!$E1177/Data!$L1177,0)</f>
        <v>65</v>
      </c>
      <c r="Q1177" t="str">
        <f t="shared" si="72"/>
        <v>food</v>
      </c>
      <c r="R1177" t="str">
        <f t="shared" si="73"/>
        <v>food trucks</v>
      </c>
      <c r="S1177" s="3">
        <f t="shared" si="74"/>
        <v>42200.478460648148</v>
      </c>
      <c r="T1177" s="3">
        <f t="shared" si="75"/>
        <v>42170.478460648148</v>
      </c>
    </row>
    <row r="1178" spans="1:20">
      <c r="A1178">
        <v>1176</v>
      </c>
      <c r="B1178" t="s">
        <v>2422</v>
      </c>
      <c r="C1178" t="s">
        <v>2423</v>
      </c>
      <c r="D1178">
        <v>175000</v>
      </c>
      <c r="E1178">
        <v>10</v>
      </c>
      <c r="F1178" t="s">
        <v>363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2359</v>
      </c>
      <c r="O1178" s="8">
        <f>Data!$E1178/Data!$D1178</f>
        <v>5.7142857142857142E-5</v>
      </c>
      <c r="P1178" s="2">
        <f>IFERROR(Data!$E1178/Data!$L1178,0)</f>
        <v>10</v>
      </c>
      <c r="Q1178" t="str">
        <f t="shared" si="72"/>
        <v>food</v>
      </c>
      <c r="R1178" t="str">
        <f t="shared" si="73"/>
        <v>food trucks</v>
      </c>
      <c r="S1178" s="3">
        <f t="shared" si="74"/>
        <v>42800.291666666672</v>
      </c>
      <c r="T1178" s="3">
        <f t="shared" si="75"/>
        <v>42745.769652777773</v>
      </c>
    </row>
    <row r="1179" spans="1:20">
      <c r="A1179">
        <v>1177</v>
      </c>
      <c r="B1179" t="s">
        <v>2424</v>
      </c>
      <c r="C1179" t="s">
        <v>2425</v>
      </c>
      <c r="D1179">
        <v>6000</v>
      </c>
      <c r="E1179">
        <v>0</v>
      </c>
      <c r="F1179" t="s">
        <v>363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2359</v>
      </c>
      <c r="O1179" s="8">
        <f>Data!$E1179/Data!$D1179</f>
        <v>0</v>
      </c>
      <c r="P1179" s="2">
        <f>IFERROR(Data!$E1179/Data!$L1179,0)</f>
        <v>0</v>
      </c>
      <c r="Q1179" t="str">
        <f t="shared" si="72"/>
        <v>food</v>
      </c>
      <c r="R1179" t="str">
        <f t="shared" si="73"/>
        <v>food trucks</v>
      </c>
      <c r="S1179" s="3">
        <f t="shared" si="74"/>
        <v>41927.410833333335</v>
      </c>
      <c r="T1179" s="3">
        <f t="shared" si="75"/>
        <v>41897.410833333335</v>
      </c>
    </row>
    <row r="1180" spans="1:20">
      <c r="A1180">
        <v>1178</v>
      </c>
      <c r="B1180" t="s">
        <v>2426</v>
      </c>
      <c r="C1180" t="s">
        <v>2427</v>
      </c>
      <c r="D1180">
        <v>75000</v>
      </c>
      <c r="E1180">
        <v>5</v>
      </c>
      <c r="F1180" t="s">
        <v>363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2359</v>
      </c>
      <c r="O1180" s="8">
        <f>Data!$E1180/Data!$D1180</f>
        <v>6.666666666666667E-5</v>
      </c>
      <c r="P1180" s="2">
        <f>IFERROR(Data!$E1180/Data!$L1180,0)</f>
        <v>5</v>
      </c>
      <c r="Q1180" t="str">
        <f t="shared" si="72"/>
        <v>food</v>
      </c>
      <c r="R1180" t="str">
        <f t="shared" si="73"/>
        <v>food trucks</v>
      </c>
      <c r="S1180" s="3">
        <f t="shared" si="74"/>
        <v>41867.655694444446</v>
      </c>
      <c r="T1180" s="3">
        <f t="shared" si="75"/>
        <v>41837.655694444446</v>
      </c>
    </row>
    <row r="1181" spans="1:20">
      <c r="A1181">
        <v>1179</v>
      </c>
      <c r="B1181" t="s">
        <v>2428</v>
      </c>
      <c r="C1181" t="s">
        <v>2429</v>
      </c>
      <c r="D1181">
        <v>60000</v>
      </c>
      <c r="E1181">
        <v>3200</v>
      </c>
      <c r="F1181" t="s">
        <v>363</v>
      </c>
      <c r="G1181" t="s">
        <v>165</v>
      </c>
      <c r="H1181" t="s">
        <v>166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2359</v>
      </c>
      <c r="O1181" s="8">
        <f>Data!$E1181/Data!$D1181</f>
        <v>5.3333333333333337E-2</v>
      </c>
      <c r="P1181" s="2">
        <f>IFERROR(Data!$E1181/Data!$L1181,0)</f>
        <v>640</v>
      </c>
      <c r="Q1181" t="str">
        <f t="shared" si="72"/>
        <v>food</v>
      </c>
      <c r="R1181" t="str">
        <f t="shared" si="73"/>
        <v>food trucks</v>
      </c>
      <c r="S1181" s="3">
        <f t="shared" si="74"/>
        <v>42305.470219907409</v>
      </c>
      <c r="T1181" s="3">
        <f t="shared" si="75"/>
        <v>42275.470219907409</v>
      </c>
    </row>
    <row r="1182" spans="1:20">
      <c r="A1182">
        <v>1180</v>
      </c>
      <c r="B1182" t="s">
        <v>2430</v>
      </c>
      <c r="C1182" t="s">
        <v>2431</v>
      </c>
      <c r="D1182">
        <v>50000</v>
      </c>
      <c r="E1182">
        <v>5875</v>
      </c>
      <c r="F1182" t="s">
        <v>363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2359</v>
      </c>
      <c r="O1182" s="8">
        <f>Data!$E1182/Data!$D1182</f>
        <v>0.11749999999999999</v>
      </c>
      <c r="P1182" s="2">
        <f>IFERROR(Data!$E1182/Data!$L1182,0)</f>
        <v>69.117647058823536</v>
      </c>
      <c r="Q1182" t="str">
        <f t="shared" si="72"/>
        <v>food</v>
      </c>
      <c r="R1182" t="str">
        <f t="shared" si="73"/>
        <v>food trucks</v>
      </c>
      <c r="S1182" s="3">
        <f t="shared" si="74"/>
        <v>41818.556875000002</v>
      </c>
      <c r="T1182" s="3">
        <f t="shared" si="75"/>
        <v>41781.556875000002</v>
      </c>
    </row>
    <row r="1183" spans="1:20">
      <c r="A1183">
        <v>1181</v>
      </c>
      <c r="B1183" t="s">
        <v>2432</v>
      </c>
      <c r="C1183" t="s">
        <v>2433</v>
      </c>
      <c r="D1183">
        <v>50000</v>
      </c>
      <c r="E1183">
        <v>4</v>
      </c>
      <c r="F1183" t="s">
        <v>363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2359</v>
      </c>
      <c r="O1183" s="8">
        <f>Data!$E1183/Data!$D1183</f>
        <v>8.0000000000000007E-5</v>
      </c>
      <c r="P1183" s="2">
        <f>IFERROR(Data!$E1183/Data!$L1183,0)</f>
        <v>1.3333333333333333</v>
      </c>
      <c r="Q1183" t="str">
        <f t="shared" si="72"/>
        <v>food</v>
      </c>
      <c r="R1183" t="str">
        <f t="shared" si="73"/>
        <v>food trucks</v>
      </c>
      <c r="S1183" s="3">
        <f t="shared" si="74"/>
        <v>42064.089363425926</v>
      </c>
      <c r="T1183" s="3">
        <f t="shared" si="75"/>
        <v>42034.089363425926</v>
      </c>
    </row>
    <row r="1184" spans="1:20">
      <c r="A1184">
        <v>1182</v>
      </c>
      <c r="B1184" t="s">
        <v>2434</v>
      </c>
      <c r="C1184" t="s">
        <v>2435</v>
      </c>
      <c r="D1184">
        <v>1000</v>
      </c>
      <c r="E1184">
        <v>42</v>
      </c>
      <c r="F1184" t="s">
        <v>363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2359</v>
      </c>
      <c r="O1184" s="8">
        <f>Data!$E1184/Data!$D1184</f>
        <v>4.2000000000000003E-2</v>
      </c>
      <c r="P1184" s="2">
        <f>IFERROR(Data!$E1184/Data!$L1184,0)</f>
        <v>10.5</v>
      </c>
      <c r="Q1184" t="str">
        <f t="shared" si="72"/>
        <v>food</v>
      </c>
      <c r="R1184" t="str">
        <f t="shared" si="73"/>
        <v>food trucks</v>
      </c>
      <c r="S1184" s="3">
        <f t="shared" si="74"/>
        <v>42747.445833333331</v>
      </c>
      <c r="T1184" s="3">
        <f t="shared" si="75"/>
        <v>42728.577407407407</v>
      </c>
    </row>
    <row r="1185" spans="1:20">
      <c r="A1185">
        <v>1183</v>
      </c>
      <c r="B1185" t="s">
        <v>2436</v>
      </c>
      <c r="C1185" t="s">
        <v>2437</v>
      </c>
      <c r="D1185">
        <v>2500</v>
      </c>
      <c r="E1185">
        <v>100</v>
      </c>
      <c r="F1185" t="s">
        <v>363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2359</v>
      </c>
      <c r="O1185" s="8">
        <f>Data!$E1185/Data!$D1185</f>
        <v>0.04</v>
      </c>
      <c r="P1185" s="2">
        <f>IFERROR(Data!$E1185/Data!$L1185,0)</f>
        <v>33.333333333333336</v>
      </c>
      <c r="Q1185" t="str">
        <f t="shared" si="72"/>
        <v>food</v>
      </c>
      <c r="R1185" t="str">
        <f t="shared" si="73"/>
        <v>food trucks</v>
      </c>
      <c r="S1185" s="3">
        <f t="shared" si="74"/>
        <v>42675.915972222225</v>
      </c>
      <c r="T1185" s="3">
        <f t="shared" si="75"/>
        <v>42656.61137731481</v>
      </c>
    </row>
    <row r="1186" spans="1:20">
      <c r="A1186">
        <v>1184</v>
      </c>
      <c r="B1186" t="s">
        <v>2438</v>
      </c>
      <c r="C1186" t="s">
        <v>2439</v>
      </c>
      <c r="D1186">
        <v>22000</v>
      </c>
      <c r="E1186">
        <v>23086</v>
      </c>
      <c r="F1186" t="s">
        <v>22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2440</v>
      </c>
      <c r="O1186" s="8">
        <f>Data!$E1186/Data!$D1186</f>
        <v>1.0493636363636363</v>
      </c>
      <c r="P1186" s="2">
        <f>IFERROR(Data!$E1186/Data!$L1186,0)</f>
        <v>61.562666666666665</v>
      </c>
      <c r="Q1186" t="str">
        <f t="shared" si="72"/>
        <v>photography</v>
      </c>
      <c r="R1186" t="str">
        <f t="shared" si="73"/>
        <v>photobooks</v>
      </c>
      <c r="S1186" s="3">
        <f t="shared" si="74"/>
        <v>42772.349664351852</v>
      </c>
      <c r="T1186" s="3">
        <f t="shared" si="75"/>
        <v>42741.349664351852</v>
      </c>
    </row>
    <row r="1187" spans="1:20">
      <c r="A1187">
        <v>1185</v>
      </c>
      <c r="B1187" t="s">
        <v>2441</v>
      </c>
      <c r="C1187" t="s">
        <v>2442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2440</v>
      </c>
      <c r="O1187" s="8">
        <f>Data!$E1187/Data!$D1187</f>
        <v>1.0544</v>
      </c>
      <c r="P1187" s="2">
        <f>IFERROR(Data!$E1187/Data!$L1187,0)</f>
        <v>118.73873873873873</v>
      </c>
      <c r="Q1187" t="str">
        <f t="shared" si="72"/>
        <v>photography</v>
      </c>
      <c r="R1187" t="str">
        <f t="shared" si="73"/>
        <v>photobooks</v>
      </c>
      <c r="S1187" s="3">
        <f t="shared" si="74"/>
        <v>42162.916666666672</v>
      </c>
      <c r="T1187" s="3">
        <f t="shared" si="75"/>
        <v>42130.615150462967</v>
      </c>
    </row>
    <row r="1188" spans="1:20">
      <c r="A1188">
        <v>1186</v>
      </c>
      <c r="B1188" t="s">
        <v>2443</v>
      </c>
      <c r="C1188" t="s">
        <v>2444</v>
      </c>
      <c r="D1188">
        <v>7500</v>
      </c>
      <c r="E1188">
        <v>8005</v>
      </c>
      <c r="F1188" t="s">
        <v>22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2440</v>
      </c>
      <c r="O1188" s="8">
        <f>Data!$E1188/Data!$D1188</f>
        <v>1.0673333333333332</v>
      </c>
      <c r="P1188" s="2">
        <f>IFERROR(Data!$E1188/Data!$L1188,0)</f>
        <v>65.081300813008127</v>
      </c>
      <c r="Q1188" t="str">
        <f t="shared" si="72"/>
        <v>photography</v>
      </c>
      <c r="R1188" t="str">
        <f t="shared" si="73"/>
        <v>photobooks</v>
      </c>
      <c r="S1188" s="3">
        <f t="shared" si="74"/>
        <v>42156.695833333331</v>
      </c>
      <c r="T1188" s="3">
        <f t="shared" si="75"/>
        <v>42123.61336805555</v>
      </c>
    </row>
    <row r="1189" spans="1:20">
      <c r="A1189">
        <v>1187</v>
      </c>
      <c r="B1189" t="s">
        <v>2445</v>
      </c>
      <c r="C1189" t="s">
        <v>2446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2440</v>
      </c>
      <c r="O1189" s="8">
        <f>Data!$E1189/Data!$D1189</f>
        <v>1.0412571428571429</v>
      </c>
      <c r="P1189" s="2">
        <f>IFERROR(Data!$E1189/Data!$L1189,0)</f>
        <v>130.15714285714284</v>
      </c>
      <c r="Q1189" t="str">
        <f t="shared" si="72"/>
        <v>photography</v>
      </c>
      <c r="R1189" t="str">
        <f t="shared" si="73"/>
        <v>photobooks</v>
      </c>
      <c r="S1189" s="3">
        <f t="shared" si="74"/>
        <v>42141.5</v>
      </c>
      <c r="T1189" s="3">
        <f t="shared" si="75"/>
        <v>42109.644942129627</v>
      </c>
    </row>
    <row r="1190" spans="1:20">
      <c r="A1190">
        <v>1188</v>
      </c>
      <c r="B1190" t="s">
        <v>2447</v>
      </c>
      <c r="C1190" t="s">
        <v>2448</v>
      </c>
      <c r="D1190">
        <v>2000</v>
      </c>
      <c r="E1190">
        <v>3211</v>
      </c>
      <c r="F1190" t="s">
        <v>22</v>
      </c>
      <c r="G1190" t="s">
        <v>165</v>
      </c>
      <c r="H1190" t="s">
        <v>166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2440</v>
      </c>
      <c r="O1190" s="8">
        <f>Data!$E1190/Data!$D1190</f>
        <v>1.6054999999999999</v>
      </c>
      <c r="P1190" s="2">
        <f>IFERROR(Data!$E1190/Data!$L1190,0)</f>
        <v>37.776470588235291</v>
      </c>
      <c r="Q1190" t="str">
        <f t="shared" si="72"/>
        <v>photography</v>
      </c>
      <c r="R1190" t="str">
        <f t="shared" si="73"/>
        <v>photobooks</v>
      </c>
      <c r="S1190" s="3">
        <f t="shared" si="74"/>
        <v>42732.450694444444</v>
      </c>
      <c r="T1190" s="3">
        <f t="shared" si="75"/>
        <v>42711.450694444444</v>
      </c>
    </row>
    <row r="1191" spans="1:20">
      <c r="A1191">
        <v>1189</v>
      </c>
      <c r="B1191" t="s">
        <v>2449</v>
      </c>
      <c r="C1191" t="s">
        <v>2450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2440</v>
      </c>
      <c r="O1191" s="8">
        <f>Data!$E1191/Data!$D1191</f>
        <v>1.0777777777777777</v>
      </c>
      <c r="P1191" s="2">
        <f>IFERROR(Data!$E1191/Data!$L1191,0)</f>
        <v>112.79069767441861</v>
      </c>
      <c r="Q1191" t="str">
        <f t="shared" si="72"/>
        <v>photography</v>
      </c>
      <c r="R1191" t="str">
        <f t="shared" si="73"/>
        <v>photobooks</v>
      </c>
      <c r="S1191" s="3">
        <f t="shared" si="74"/>
        <v>42550.729108796295</v>
      </c>
      <c r="T1191" s="3">
        <f t="shared" si="75"/>
        <v>42529.729108796295</v>
      </c>
    </row>
    <row r="1192" spans="1:20">
      <c r="A1192">
        <v>1190</v>
      </c>
      <c r="B1192" t="s">
        <v>2451</v>
      </c>
      <c r="C1192" t="s">
        <v>2452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2440</v>
      </c>
      <c r="O1192" s="8">
        <f>Data!$E1192/Data!$D1192</f>
        <v>1.35</v>
      </c>
      <c r="P1192" s="2">
        <f>IFERROR(Data!$E1192/Data!$L1192,0)</f>
        <v>51.92307692307692</v>
      </c>
      <c r="Q1192" t="str">
        <f t="shared" si="72"/>
        <v>photography</v>
      </c>
      <c r="R1192" t="str">
        <f t="shared" si="73"/>
        <v>photobooks</v>
      </c>
      <c r="S1192" s="3">
        <f t="shared" si="74"/>
        <v>41882.415798611109</v>
      </c>
      <c r="T1192" s="3">
        <f t="shared" si="75"/>
        <v>41852.415798611109</v>
      </c>
    </row>
    <row r="1193" spans="1:20">
      <c r="A1193">
        <v>1191</v>
      </c>
      <c r="B1193" t="s">
        <v>2453</v>
      </c>
      <c r="C1193" t="s">
        <v>2454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2440</v>
      </c>
      <c r="O1193" s="8">
        <f>Data!$E1193/Data!$D1193</f>
        <v>1.0907407407407408</v>
      </c>
      <c r="P1193" s="2">
        <f>IFERROR(Data!$E1193/Data!$L1193,0)</f>
        <v>89.242424242424249</v>
      </c>
      <c r="Q1193" t="str">
        <f t="shared" si="72"/>
        <v>photography</v>
      </c>
      <c r="R1193" t="str">
        <f t="shared" si="73"/>
        <v>photobooks</v>
      </c>
      <c r="S1193" s="3">
        <f t="shared" si="74"/>
        <v>42449.312037037031</v>
      </c>
      <c r="T1193" s="3">
        <f t="shared" si="75"/>
        <v>42419.353703703702</v>
      </c>
    </row>
    <row r="1194" spans="1:20">
      <c r="A1194">
        <v>1192</v>
      </c>
      <c r="B1194" t="s">
        <v>2455</v>
      </c>
      <c r="C1194" t="s">
        <v>2456</v>
      </c>
      <c r="D1194">
        <v>100</v>
      </c>
      <c r="E1194">
        <v>290</v>
      </c>
      <c r="F1194" t="s">
        <v>22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2440</v>
      </c>
      <c r="O1194" s="8">
        <f>Data!$E1194/Data!$D1194</f>
        <v>2.9</v>
      </c>
      <c r="P1194" s="2">
        <f>IFERROR(Data!$E1194/Data!$L1194,0)</f>
        <v>19.333333333333332</v>
      </c>
      <c r="Q1194" t="str">
        <f t="shared" si="72"/>
        <v>photography</v>
      </c>
      <c r="R1194" t="str">
        <f t="shared" si="73"/>
        <v>photobooks</v>
      </c>
      <c r="S1194" s="3">
        <f t="shared" si="74"/>
        <v>42777.256689814814</v>
      </c>
      <c r="T1194" s="3">
        <f t="shared" si="75"/>
        <v>42747.256689814814</v>
      </c>
    </row>
    <row r="1195" spans="1:20">
      <c r="A1195">
        <v>1193</v>
      </c>
      <c r="B1195" t="s">
        <v>2457</v>
      </c>
      <c r="C1195" t="s">
        <v>2458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2440</v>
      </c>
      <c r="O1195" s="8">
        <f>Data!$E1195/Data!$D1195</f>
        <v>1.0395714285714286</v>
      </c>
      <c r="P1195" s="2">
        <f>IFERROR(Data!$E1195/Data!$L1195,0)</f>
        <v>79.967032967032964</v>
      </c>
      <c r="Q1195" t="str">
        <f t="shared" si="72"/>
        <v>photography</v>
      </c>
      <c r="R1195" t="str">
        <f t="shared" si="73"/>
        <v>photobooks</v>
      </c>
      <c r="S1195" s="3">
        <f t="shared" si="74"/>
        <v>42469.484409722223</v>
      </c>
      <c r="T1195" s="3">
        <f t="shared" si="75"/>
        <v>42409.526076388895</v>
      </c>
    </row>
    <row r="1196" spans="1:20">
      <c r="A1196">
        <v>1194</v>
      </c>
      <c r="B1196" t="s">
        <v>2459</v>
      </c>
      <c r="C1196" t="s">
        <v>2460</v>
      </c>
      <c r="D1196">
        <v>12500</v>
      </c>
      <c r="E1196">
        <v>40280</v>
      </c>
      <c r="F1196" t="s">
        <v>22</v>
      </c>
      <c r="G1196" t="s">
        <v>2461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2440</v>
      </c>
      <c r="O1196" s="8">
        <f>Data!$E1196/Data!$D1196</f>
        <v>3.2223999999999999</v>
      </c>
      <c r="P1196" s="2">
        <f>IFERROR(Data!$E1196/Data!$L1196,0)</f>
        <v>56.414565826330531</v>
      </c>
      <c r="Q1196" t="str">
        <f t="shared" si="72"/>
        <v>photography</v>
      </c>
      <c r="R1196" t="str">
        <f t="shared" si="73"/>
        <v>photobooks</v>
      </c>
      <c r="S1196" s="3">
        <f t="shared" si="74"/>
        <v>42102.238182870366</v>
      </c>
      <c r="T1196" s="3">
        <f t="shared" si="75"/>
        <v>42072.238182870366</v>
      </c>
    </row>
    <row r="1197" spans="1:20">
      <c r="A1197">
        <v>1195</v>
      </c>
      <c r="B1197" t="s">
        <v>2462</v>
      </c>
      <c r="C1197" t="s">
        <v>2463</v>
      </c>
      <c r="D1197">
        <v>10000</v>
      </c>
      <c r="E1197">
        <v>13500</v>
      </c>
      <c r="F1197" t="s">
        <v>22</v>
      </c>
      <c r="G1197" t="s">
        <v>1230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2440</v>
      </c>
      <c r="O1197" s="8">
        <f>Data!$E1197/Data!$D1197</f>
        <v>1.35</v>
      </c>
      <c r="P1197" s="2">
        <f>IFERROR(Data!$E1197/Data!$L1197,0)</f>
        <v>79.411764705882348</v>
      </c>
      <c r="Q1197" t="str">
        <f t="shared" si="72"/>
        <v>photography</v>
      </c>
      <c r="R1197" t="str">
        <f t="shared" si="73"/>
        <v>photobooks</v>
      </c>
      <c r="S1197" s="3">
        <f t="shared" si="74"/>
        <v>42358.125</v>
      </c>
      <c r="T1197" s="3">
        <f t="shared" si="75"/>
        <v>42298.09783564815</v>
      </c>
    </row>
    <row r="1198" spans="1:20">
      <c r="A1198">
        <v>1196</v>
      </c>
      <c r="B1198" t="s">
        <v>2464</v>
      </c>
      <c r="C1198" t="s">
        <v>2465</v>
      </c>
      <c r="D1198">
        <v>14500</v>
      </c>
      <c r="E1198">
        <v>39137</v>
      </c>
      <c r="F1198" t="s">
        <v>22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2440</v>
      </c>
      <c r="O1198" s="8">
        <f>Data!$E1198/Data!$D1198</f>
        <v>2.6991034482758622</v>
      </c>
      <c r="P1198" s="2">
        <f>IFERROR(Data!$E1198/Data!$L1198,0)</f>
        <v>76.439453125</v>
      </c>
      <c r="Q1198" t="str">
        <f t="shared" si="72"/>
        <v>photography</v>
      </c>
      <c r="R1198" t="str">
        <f t="shared" si="73"/>
        <v>photobooks</v>
      </c>
      <c r="S1198" s="3">
        <f t="shared" si="74"/>
        <v>42356.568738425922</v>
      </c>
      <c r="T1198" s="3">
        <f t="shared" si="75"/>
        <v>42326.568738425922</v>
      </c>
    </row>
    <row r="1199" spans="1:20">
      <c r="A1199">
        <v>1197</v>
      </c>
      <c r="B1199" t="s">
        <v>2466</v>
      </c>
      <c r="C1199" t="s">
        <v>2467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2440</v>
      </c>
      <c r="O1199" s="8">
        <f>Data!$E1199/Data!$D1199</f>
        <v>2.5329333333333333</v>
      </c>
      <c r="P1199" s="2">
        <f>IFERROR(Data!$E1199/Data!$L1199,0)</f>
        <v>121</v>
      </c>
      <c r="Q1199" t="str">
        <f t="shared" si="72"/>
        <v>photography</v>
      </c>
      <c r="R1199" t="str">
        <f t="shared" si="73"/>
        <v>photobooks</v>
      </c>
      <c r="S1199" s="3">
        <f t="shared" si="74"/>
        <v>42533.999305555553</v>
      </c>
      <c r="T1199" s="3">
        <f t="shared" si="75"/>
        <v>42503.41474537037</v>
      </c>
    </row>
    <row r="1200" spans="1:20">
      <c r="A1200">
        <v>1198</v>
      </c>
      <c r="B1200" t="s">
        <v>2468</v>
      </c>
      <c r="C1200" t="s">
        <v>2469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2440</v>
      </c>
      <c r="O1200" s="8">
        <f>Data!$E1200/Data!$D1200</f>
        <v>2.6059999999999999</v>
      </c>
      <c r="P1200" s="2">
        <f>IFERROR(Data!$E1200/Data!$L1200,0)</f>
        <v>54.616766467065865</v>
      </c>
      <c r="Q1200" t="str">
        <f t="shared" si="72"/>
        <v>photography</v>
      </c>
      <c r="R1200" t="str">
        <f t="shared" si="73"/>
        <v>photobooks</v>
      </c>
      <c r="S1200" s="3">
        <f t="shared" si="74"/>
        <v>42368.875</v>
      </c>
      <c r="T1200" s="3">
        <f t="shared" si="75"/>
        <v>42333.369050925925</v>
      </c>
    </row>
    <row r="1201" spans="1:20">
      <c r="A1201">
        <v>1199</v>
      </c>
      <c r="B1201" t="s">
        <v>2470</v>
      </c>
      <c r="C1201" t="s">
        <v>2471</v>
      </c>
      <c r="D1201">
        <v>2658</v>
      </c>
      <c r="E1201">
        <v>2693</v>
      </c>
      <c r="F1201" t="s">
        <v>22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2440</v>
      </c>
      <c r="O1201" s="8">
        <f>Data!$E1201/Data!$D1201</f>
        <v>1.0131677953348381</v>
      </c>
      <c r="P1201" s="2">
        <f>IFERROR(Data!$E1201/Data!$L1201,0)</f>
        <v>299.22222222222223</v>
      </c>
      <c r="Q1201" t="str">
        <f t="shared" si="72"/>
        <v>photography</v>
      </c>
      <c r="R1201" t="str">
        <f t="shared" si="73"/>
        <v>photobooks</v>
      </c>
      <c r="S1201" s="3">
        <f t="shared" si="74"/>
        <v>42193.520833333328</v>
      </c>
      <c r="T1201" s="3">
        <f t="shared" si="75"/>
        <v>42161.520833333328</v>
      </c>
    </row>
    <row r="1202" spans="1:20">
      <c r="A1202">
        <v>1200</v>
      </c>
      <c r="B1202" t="s">
        <v>2472</v>
      </c>
      <c r="C1202" t="s">
        <v>2473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2440</v>
      </c>
      <c r="O1202" s="8">
        <f>Data!$E1202/Data!$D1202</f>
        <v>1.2560416666666667</v>
      </c>
      <c r="P1202" s="2">
        <f>IFERROR(Data!$E1202/Data!$L1202,0)</f>
        <v>58.533980582524272</v>
      </c>
      <c r="Q1202" t="str">
        <f t="shared" si="72"/>
        <v>photography</v>
      </c>
      <c r="R1202" t="str">
        <f t="shared" si="73"/>
        <v>photobooks</v>
      </c>
      <c r="S1202" s="3">
        <f t="shared" si="74"/>
        <v>42110.227500000001</v>
      </c>
      <c r="T1202" s="3">
        <f t="shared" si="75"/>
        <v>42089.227500000001</v>
      </c>
    </row>
    <row r="1203" spans="1:20">
      <c r="A1203">
        <v>1201</v>
      </c>
      <c r="B1203" t="s">
        <v>2474</v>
      </c>
      <c r="C1203" t="s">
        <v>2475</v>
      </c>
      <c r="D1203">
        <v>6000</v>
      </c>
      <c r="E1203">
        <v>6146.27</v>
      </c>
      <c r="F1203" t="s">
        <v>22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2440</v>
      </c>
      <c r="O1203" s="8">
        <f>Data!$E1203/Data!$D1203</f>
        <v>1.0243783333333334</v>
      </c>
      <c r="P1203" s="2">
        <f>IFERROR(Data!$E1203/Data!$L1203,0)</f>
        <v>55.371801801801809</v>
      </c>
      <c r="Q1203" t="str">
        <f t="shared" si="72"/>
        <v>photography</v>
      </c>
      <c r="R1203" t="str">
        <f t="shared" si="73"/>
        <v>photobooks</v>
      </c>
      <c r="S1203" s="3">
        <f t="shared" si="74"/>
        <v>42566.35701388889</v>
      </c>
      <c r="T1203" s="3">
        <f t="shared" si="75"/>
        <v>42536.35701388889</v>
      </c>
    </row>
    <row r="1204" spans="1:20">
      <c r="A1204">
        <v>1202</v>
      </c>
      <c r="B1204" t="s">
        <v>2476</v>
      </c>
      <c r="C1204" t="s">
        <v>2477</v>
      </c>
      <c r="D1204">
        <v>25000</v>
      </c>
      <c r="E1204">
        <v>49811</v>
      </c>
      <c r="F1204" t="s">
        <v>22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2440</v>
      </c>
      <c r="O1204" s="8">
        <f>Data!$E1204/Data!$D1204</f>
        <v>1.99244</v>
      </c>
      <c r="P1204" s="2">
        <f>IFERROR(Data!$E1204/Data!$L1204,0)</f>
        <v>183.80442804428046</v>
      </c>
      <c r="Q1204" t="str">
        <f t="shared" si="72"/>
        <v>photography</v>
      </c>
      <c r="R1204" t="str">
        <f t="shared" si="73"/>
        <v>photobooks</v>
      </c>
      <c r="S1204" s="3">
        <f t="shared" si="74"/>
        <v>42182.038819444439</v>
      </c>
      <c r="T1204" s="3">
        <f t="shared" si="75"/>
        <v>42152.038819444439</v>
      </c>
    </row>
    <row r="1205" spans="1:20">
      <c r="A1205">
        <v>1203</v>
      </c>
      <c r="B1205" t="s">
        <v>2478</v>
      </c>
      <c r="C1205" t="s">
        <v>2479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2440</v>
      </c>
      <c r="O1205" s="8">
        <f>Data!$E1205/Data!$D1205</f>
        <v>1.0245398773006136</v>
      </c>
      <c r="P1205" s="2">
        <f>IFERROR(Data!$E1205/Data!$L1205,0)</f>
        <v>165.34653465346534</v>
      </c>
      <c r="Q1205" t="str">
        <f t="shared" si="72"/>
        <v>photography</v>
      </c>
      <c r="R1205" t="str">
        <f t="shared" si="73"/>
        <v>photobooks</v>
      </c>
      <c r="S1205" s="3">
        <f t="shared" si="74"/>
        <v>42155.364895833336</v>
      </c>
      <c r="T1205" s="3">
        <f t="shared" si="75"/>
        <v>42125.364895833336</v>
      </c>
    </row>
    <row r="1206" spans="1:20">
      <c r="A1206">
        <v>1204</v>
      </c>
      <c r="B1206" t="s">
        <v>2480</v>
      </c>
      <c r="C1206" t="s">
        <v>2481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2440</v>
      </c>
      <c r="O1206" s="8">
        <f>Data!$E1206/Data!$D1206</f>
        <v>1.0294615384615384</v>
      </c>
      <c r="P1206" s="2">
        <f>IFERROR(Data!$E1206/Data!$L1206,0)</f>
        <v>234.78947368421052</v>
      </c>
      <c r="Q1206" t="str">
        <f t="shared" si="72"/>
        <v>photography</v>
      </c>
      <c r="R1206" t="str">
        <f t="shared" si="73"/>
        <v>photobooks</v>
      </c>
      <c r="S1206" s="3">
        <f t="shared" si="74"/>
        <v>42341.958333333328</v>
      </c>
      <c r="T1206" s="3">
        <f t="shared" si="75"/>
        <v>42297.498067129629</v>
      </c>
    </row>
    <row r="1207" spans="1:20">
      <c r="A1207">
        <v>1205</v>
      </c>
      <c r="B1207" t="s">
        <v>2482</v>
      </c>
      <c r="C1207" t="s">
        <v>2483</v>
      </c>
      <c r="D1207">
        <v>13000</v>
      </c>
      <c r="E1207">
        <v>13112</v>
      </c>
      <c r="F1207" t="s">
        <v>22</v>
      </c>
      <c r="G1207" t="s">
        <v>508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2440</v>
      </c>
      <c r="O1207" s="8">
        <f>Data!$E1207/Data!$D1207</f>
        <v>1.0086153846153847</v>
      </c>
      <c r="P1207" s="2">
        <f>IFERROR(Data!$E1207/Data!$L1207,0)</f>
        <v>211.48387096774192</v>
      </c>
      <c r="Q1207" t="str">
        <f t="shared" si="72"/>
        <v>photography</v>
      </c>
      <c r="R1207" t="str">
        <f t="shared" si="73"/>
        <v>photobooks</v>
      </c>
      <c r="S1207" s="3">
        <f t="shared" si="74"/>
        <v>42168.256377314814</v>
      </c>
      <c r="T1207" s="3">
        <f t="shared" si="75"/>
        <v>42138.256377314814</v>
      </c>
    </row>
    <row r="1208" spans="1:20">
      <c r="A1208">
        <v>1206</v>
      </c>
      <c r="B1208" t="s">
        <v>2484</v>
      </c>
      <c r="C1208" t="s">
        <v>2485</v>
      </c>
      <c r="D1208">
        <v>900</v>
      </c>
      <c r="E1208">
        <v>1035</v>
      </c>
      <c r="F1208" t="s">
        <v>22</v>
      </c>
      <c r="G1208" t="s">
        <v>2018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2440</v>
      </c>
      <c r="O1208" s="8">
        <f>Data!$E1208/Data!$D1208</f>
        <v>1.1499999999999999</v>
      </c>
      <c r="P1208" s="2">
        <f>IFERROR(Data!$E1208/Data!$L1208,0)</f>
        <v>32.34375</v>
      </c>
      <c r="Q1208" t="str">
        <f t="shared" si="72"/>
        <v>photography</v>
      </c>
      <c r="R1208" t="str">
        <f t="shared" si="73"/>
        <v>photobooks</v>
      </c>
      <c r="S1208" s="3">
        <f t="shared" si="74"/>
        <v>42805.311805555553</v>
      </c>
      <c r="T1208" s="3">
        <f t="shared" si="75"/>
        <v>42772.526076388895</v>
      </c>
    </row>
    <row r="1209" spans="1:20">
      <c r="A1209">
        <v>1207</v>
      </c>
      <c r="B1209" t="s">
        <v>2486</v>
      </c>
      <c r="C1209" t="s">
        <v>2487</v>
      </c>
      <c r="D1209">
        <v>16700</v>
      </c>
      <c r="E1209">
        <v>17396</v>
      </c>
      <c r="F1209" t="s">
        <v>22</v>
      </c>
      <c r="G1209" t="s">
        <v>1230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2440</v>
      </c>
      <c r="O1209" s="8">
        <f>Data!$E1209/Data!$D1209</f>
        <v>1.0416766467065868</v>
      </c>
      <c r="P1209" s="2">
        <f>IFERROR(Data!$E1209/Data!$L1209,0)</f>
        <v>123.37588652482269</v>
      </c>
      <c r="Q1209" t="str">
        <f t="shared" si="72"/>
        <v>photography</v>
      </c>
      <c r="R1209" t="str">
        <f t="shared" si="73"/>
        <v>photobooks</v>
      </c>
      <c r="S1209" s="3">
        <f t="shared" si="74"/>
        <v>42460.166666666672</v>
      </c>
      <c r="T1209" s="3">
        <f t="shared" si="75"/>
        <v>42430.180243055554</v>
      </c>
    </row>
    <row r="1210" spans="1:20">
      <c r="A1210">
        <v>1208</v>
      </c>
      <c r="B1210" t="s">
        <v>2488</v>
      </c>
      <c r="C1210" t="s">
        <v>2489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2440</v>
      </c>
      <c r="O1210" s="8">
        <f>Data!$E1210/Data!$D1210</f>
        <v>1.5529999999999999</v>
      </c>
      <c r="P1210" s="2">
        <f>IFERROR(Data!$E1210/Data!$L1210,0)</f>
        <v>207.06666666666666</v>
      </c>
      <c r="Q1210" t="str">
        <f t="shared" si="72"/>
        <v>photography</v>
      </c>
      <c r="R1210" t="str">
        <f t="shared" si="73"/>
        <v>photobooks</v>
      </c>
      <c r="S1210" s="3">
        <f t="shared" si="74"/>
        <v>42453.417407407411</v>
      </c>
      <c r="T1210" s="3">
        <f t="shared" si="75"/>
        <v>42423.459074074075</v>
      </c>
    </row>
    <row r="1211" spans="1:20">
      <c r="A1211">
        <v>1209</v>
      </c>
      <c r="B1211" t="s">
        <v>2490</v>
      </c>
      <c r="C1211" t="s">
        <v>2491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2440</v>
      </c>
      <c r="O1211" s="8">
        <f>Data!$E1211/Data!$D1211</f>
        <v>1.06</v>
      </c>
      <c r="P1211" s="2">
        <f>IFERROR(Data!$E1211/Data!$L1211,0)</f>
        <v>138.2608695652174</v>
      </c>
      <c r="Q1211" t="str">
        <f t="shared" si="72"/>
        <v>photography</v>
      </c>
      <c r="R1211" t="str">
        <f t="shared" si="73"/>
        <v>photobooks</v>
      </c>
      <c r="S1211" s="3">
        <f t="shared" si="74"/>
        <v>42791.596122685187</v>
      </c>
      <c r="T1211" s="3">
        <f t="shared" si="75"/>
        <v>42761.596122685187</v>
      </c>
    </row>
    <row r="1212" spans="1:20">
      <c r="A1212">
        <v>1210</v>
      </c>
      <c r="B1212" t="s">
        <v>2492</v>
      </c>
      <c r="C1212" t="s">
        <v>2493</v>
      </c>
      <c r="D1212">
        <v>20000</v>
      </c>
      <c r="E1212">
        <v>50863</v>
      </c>
      <c r="F1212" t="s">
        <v>22</v>
      </c>
      <c r="G1212" t="s">
        <v>482</v>
      </c>
      <c r="H1212" t="s">
        <v>483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2440</v>
      </c>
      <c r="O1212" s="8">
        <f>Data!$E1212/Data!$D1212</f>
        <v>2.5431499999999998</v>
      </c>
      <c r="P1212" s="2">
        <f>IFERROR(Data!$E1212/Data!$L1212,0)</f>
        <v>493.81553398058253</v>
      </c>
      <c r="Q1212" t="str">
        <f t="shared" si="72"/>
        <v>photography</v>
      </c>
      <c r="R1212" t="str">
        <f t="shared" si="73"/>
        <v>photobooks</v>
      </c>
      <c r="S1212" s="3">
        <f t="shared" si="74"/>
        <v>42155.625</v>
      </c>
      <c r="T1212" s="3">
        <f t="shared" si="75"/>
        <v>42132.691805555558</v>
      </c>
    </row>
    <row r="1213" spans="1:20">
      <c r="A1213">
        <v>1211</v>
      </c>
      <c r="B1213" t="s">
        <v>2494</v>
      </c>
      <c r="C1213" t="s">
        <v>2495</v>
      </c>
      <c r="D1213">
        <v>1000</v>
      </c>
      <c r="E1213">
        <v>1011</v>
      </c>
      <c r="F1213" t="s">
        <v>22</v>
      </c>
      <c r="G1213" t="s">
        <v>165</v>
      </c>
      <c r="H1213" t="s">
        <v>166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2440</v>
      </c>
      <c r="O1213" s="8">
        <f>Data!$E1213/Data!$D1213</f>
        <v>1.0109999999999999</v>
      </c>
      <c r="P1213" s="2">
        <f>IFERROR(Data!$E1213/Data!$L1213,0)</f>
        <v>168.5</v>
      </c>
      <c r="Q1213" t="str">
        <f t="shared" si="72"/>
        <v>photography</v>
      </c>
      <c r="R1213" t="str">
        <f t="shared" si="73"/>
        <v>photobooks</v>
      </c>
      <c r="S1213" s="3">
        <f t="shared" si="74"/>
        <v>42530.616446759261</v>
      </c>
      <c r="T1213" s="3">
        <f t="shared" si="75"/>
        <v>42515.616446759261</v>
      </c>
    </row>
    <row r="1214" spans="1:20">
      <c r="A1214">
        <v>1212</v>
      </c>
      <c r="B1214" t="s">
        <v>2496</v>
      </c>
      <c r="C1214" t="s">
        <v>2497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2440</v>
      </c>
      <c r="O1214" s="8">
        <f>Data!$E1214/Data!$D1214</f>
        <v>1.2904</v>
      </c>
      <c r="P1214" s="2">
        <f>IFERROR(Data!$E1214/Data!$L1214,0)</f>
        <v>38.867469879518069</v>
      </c>
      <c r="Q1214" t="str">
        <f t="shared" si="72"/>
        <v>photography</v>
      </c>
      <c r="R1214" t="str">
        <f t="shared" si="73"/>
        <v>photobooks</v>
      </c>
      <c r="S1214" s="3">
        <f t="shared" si="74"/>
        <v>42334.791666666672</v>
      </c>
      <c r="T1214" s="3">
        <f t="shared" si="75"/>
        <v>42318.700173611112</v>
      </c>
    </row>
    <row r="1215" spans="1:20">
      <c r="A1215">
        <v>1213</v>
      </c>
      <c r="B1215" t="s">
        <v>2498</v>
      </c>
      <c r="C1215" t="s">
        <v>2499</v>
      </c>
      <c r="D1215">
        <v>6500</v>
      </c>
      <c r="E1215">
        <v>6645</v>
      </c>
      <c r="F1215" t="s">
        <v>22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2440</v>
      </c>
      <c r="O1215" s="8">
        <f>Data!$E1215/Data!$D1215</f>
        <v>1.0223076923076924</v>
      </c>
      <c r="P1215" s="2">
        <f>IFERROR(Data!$E1215/Data!$L1215,0)</f>
        <v>61.527777777777779</v>
      </c>
      <c r="Q1215" t="str">
        <f t="shared" si="72"/>
        <v>photography</v>
      </c>
      <c r="R1215" t="str">
        <f t="shared" si="73"/>
        <v>photobooks</v>
      </c>
      <c r="S1215" s="3">
        <f t="shared" si="74"/>
        <v>42766.505787037036</v>
      </c>
      <c r="T1215" s="3">
        <f t="shared" si="75"/>
        <v>42731.505787037036</v>
      </c>
    </row>
    <row r="1216" spans="1:20">
      <c r="A1216">
        <v>1214</v>
      </c>
      <c r="B1216" t="s">
        <v>2500</v>
      </c>
      <c r="C1216" t="s">
        <v>2501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2440</v>
      </c>
      <c r="O1216" s="8">
        <f>Data!$E1216/Data!$D1216</f>
        <v>1.3180000000000001</v>
      </c>
      <c r="P1216" s="2">
        <f>IFERROR(Data!$E1216/Data!$L1216,0)</f>
        <v>105.44</v>
      </c>
      <c r="Q1216" t="str">
        <f t="shared" si="72"/>
        <v>photography</v>
      </c>
      <c r="R1216" t="str">
        <f t="shared" si="73"/>
        <v>photobooks</v>
      </c>
      <c r="S1216" s="3">
        <f t="shared" si="74"/>
        <v>42164.590335648143</v>
      </c>
      <c r="T1216" s="3">
        <f t="shared" si="75"/>
        <v>42104.590335648143</v>
      </c>
    </row>
    <row r="1217" spans="1:20">
      <c r="A1217">
        <v>1215</v>
      </c>
      <c r="B1217" t="s">
        <v>2502</v>
      </c>
      <c r="C1217" t="s">
        <v>2503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2440</v>
      </c>
      <c r="O1217" s="8">
        <f>Data!$E1217/Data!$D1217</f>
        <v>7.8608020000000005</v>
      </c>
      <c r="P1217" s="2">
        <f>IFERROR(Data!$E1217/Data!$L1217,0)</f>
        <v>71.592003642987251</v>
      </c>
      <c r="Q1217" t="str">
        <f t="shared" si="72"/>
        <v>photography</v>
      </c>
      <c r="R1217" t="str">
        <f t="shared" si="73"/>
        <v>photobooks</v>
      </c>
      <c r="S1217" s="3">
        <f t="shared" si="74"/>
        <v>41789.673101851848</v>
      </c>
      <c r="T1217" s="3">
        <f t="shared" si="75"/>
        <v>41759.673101851848</v>
      </c>
    </row>
    <row r="1218" spans="1:20">
      <c r="A1218">
        <v>1216</v>
      </c>
      <c r="B1218" t="s">
        <v>2504</v>
      </c>
      <c r="C1218" t="s">
        <v>2505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2440</v>
      </c>
      <c r="O1218" s="8">
        <f>Data!$E1218/Data!$D1218</f>
        <v>1.4570000000000001</v>
      </c>
      <c r="P1218" s="2">
        <f>IFERROR(Data!$E1218/Data!$L1218,0)</f>
        <v>91.882882882882882</v>
      </c>
      <c r="Q1218" t="str">
        <f t="shared" si="72"/>
        <v>photography</v>
      </c>
      <c r="R1218" t="str">
        <f t="shared" si="73"/>
        <v>photobooks</v>
      </c>
      <c r="S1218" s="3">
        <f t="shared" si="74"/>
        <v>42279.710416666669</v>
      </c>
      <c r="T1218" s="3">
        <f t="shared" si="75"/>
        <v>42247.366400462968</v>
      </c>
    </row>
    <row r="1219" spans="1:20">
      <c r="A1219">
        <v>1217</v>
      </c>
      <c r="B1219" t="s">
        <v>2506</v>
      </c>
      <c r="C1219" t="s">
        <v>2507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2440</v>
      </c>
      <c r="O1219" s="8">
        <f>Data!$E1219/Data!$D1219</f>
        <v>1.026</v>
      </c>
      <c r="P1219" s="2">
        <f>IFERROR(Data!$E1219/Data!$L1219,0)</f>
        <v>148.57377049180329</v>
      </c>
      <c r="Q1219" t="str">
        <f t="shared" ref="Q1219:Q1282" si="76">LEFT(N1219,SEARCH("/",N1219,1)-1)</f>
        <v>photography</v>
      </c>
      <c r="R1219" t="str">
        <f t="shared" ref="R1219:R1282" si="77">RIGHT(N1219,LEN(N1219)-SEARCH("/",N1219,1))</f>
        <v>photobooks</v>
      </c>
      <c r="S1219" s="3">
        <f t="shared" ref="S1219:S1282" si="78">(((I1219/60)/60)/24)+DATE(1970,1,1)+(-6/24)</f>
        <v>42565.559490740736</v>
      </c>
      <c r="T1219" s="3">
        <f t="shared" ref="T1219:T1282" si="79">(((J1219/60)/60)/24)+DATE(1970,1,1)+(-6/24)</f>
        <v>42535.559490740736</v>
      </c>
    </row>
    <row r="1220" spans="1:20">
      <c r="A1220">
        <v>1218</v>
      </c>
      <c r="B1220" t="s">
        <v>2508</v>
      </c>
      <c r="C1220" t="s">
        <v>2509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2440</v>
      </c>
      <c r="O1220" s="8">
        <f>Data!$E1220/Data!$D1220</f>
        <v>1.7227777777777777</v>
      </c>
      <c r="P1220" s="2">
        <f>IFERROR(Data!$E1220/Data!$L1220,0)</f>
        <v>174.2134831460674</v>
      </c>
      <c r="Q1220" t="str">
        <f t="shared" si="76"/>
        <v>photography</v>
      </c>
      <c r="R1220" t="str">
        <f t="shared" si="77"/>
        <v>photobooks</v>
      </c>
      <c r="S1220" s="3">
        <f t="shared" si="78"/>
        <v>42308.875</v>
      </c>
      <c r="T1220" s="3">
        <f t="shared" si="79"/>
        <v>42278.412037037036</v>
      </c>
    </row>
    <row r="1221" spans="1:20">
      <c r="A1221">
        <v>1219</v>
      </c>
      <c r="B1221" t="s">
        <v>2510</v>
      </c>
      <c r="C1221" t="s">
        <v>2511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2440</v>
      </c>
      <c r="O1221" s="8">
        <f>Data!$E1221/Data!$D1221</f>
        <v>1.5916819571865444</v>
      </c>
      <c r="P1221" s="2">
        <f>IFERROR(Data!$E1221/Data!$L1221,0)</f>
        <v>102.86166007905139</v>
      </c>
      <c r="Q1221" t="str">
        <f t="shared" si="76"/>
        <v>photography</v>
      </c>
      <c r="R1221" t="str">
        <f t="shared" si="77"/>
        <v>photobooks</v>
      </c>
      <c r="S1221" s="3">
        <f t="shared" si="78"/>
        <v>42663.211956018517</v>
      </c>
      <c r="T1221" s="3">
        <f t="shared" si="79"/>
        <v>42633.211956018517</v>
      </c>
    </row>
    <row r="1222" spans="1:20">
      <c r="A1222">
        <v>1220</v>
      </c>
      <c r="B1222" t="s">
        <v>2512</v>
      </c>
      <c r="C1222" t="s">
        <v>2513</v>
      </c>
      <c r="D1222">
        <v>15000</v>
      </c>
      <c r="E1222">
        <v>15565</v>
      </c>
      <c r="F1222" t="s">
        <v>22</v>
      </c>
      <c r="G1222" t="s">
        <v>508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2440</v>
      </c>
      <c r="O1222" s="8">
        <f>Data!$E1222/Data!$D1222</f>
        <v>1.0376666666666667</v>
      </c>
      <c r="P1222" s="2">
        <f>IFERROR(Data!$E1222/Data!$L1222,0)</f>
        <v>111.17857142857143</v>
      </c>
      <c r="Q1222" t="str">
        <f t="shared" si="76"/>
        <v>photography</v>
      </c>
      <c r="R1222" t="str">
        <f t="shared" si="77"/>
        <v>photobooks</v>
      </c>
      <c r="S1222" s="3">
        <f t="shared" si="78"/>
        <v>42241.378611111111</v>
      </c>
      <c r="T1222" s="3">
        <f t="shared" si="79"/>
        <v>42211.378611111111</v>
      </c>
    </row>
    <row r="1223" spans="1:20">
      <c r="A1223">
        <v>1221</v>
      </c>
      <c r="B1223" t="s">
        <v>2514</v>
      </c>
      <c r="C1223" t="s">
        <v>2515</v>
      </c>
      <c r="D1223">
        <v>2200</v>
      </c>
      <c r="E1223">
        <v>2451.0100000000002</v>
      </c>
      <c r="F1223" t="s">
        <v>22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2440</v>
      </c>
      <c r="O1223" s="8">
        <f>Data!$E1223/Data!$D1223</f>
        <v>1.1140954545454547</v>
      </c>
      <c r="P1223" s="2">
        <f>IFERROR(Data!$E1223/Data!$L1223,0)</f>
        <v>23.796213592233013</v>
      </c>
      <c r="Q1223" t="str">
        <f t="shared" si="76"/>
        <v>photography</v>
      </c>
      <c r="R1223" t="str">
        <f t="shared" si="77"/>
        <v>photobooks</v>
      </c>
      <c r="S1223" s="3">
        <f t="shared" si="78"/>
        <v>42707.75</v>
      </c>
      <c r="T1223" s="3">
        <f t="shared" si="79"/>
        <v>42680.22555555556</v>
      </c>
    </row>
    <row r="1224" spans="1:20">
      <c r="A1224">
        <v>1222</v>
      </c>
      <c r="B1224" t="s">
        <v>2516</v>
      </c>
      <c r="C1224" t="s">
        <v>2517</v>
      </c>
      <c r="D1224">
        <v>4000</v>
      </c>
      <c r="E1224">
        <v>11215</v>
      </c>
      <c r="F1224" t="s">
        <v>22</v>
      </c>
      <c r="G1224" t="s">
        <v>165</v>
      </c>
      <c r="H1224" t="s">
        <v>166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2440</v>
      </c>
      <c r="O1224" s="8">
        <f>Data!$E1224/Data!$D1224</f>
        <v>2.80375</v>
      </c>
      <c r="P1224" s="2">
        <f>IFERROR(Data!$E1224/Data!$L1224,0)</f>
        <v>81.268115942028984</v>
      </c>
      <c r="Q1224" t="str">
        <f t="shared" si="76"/>
        <v>photography</v>
      </c>
      <c r="R1224" t="str">
        <f t="shared" si="77"/>
        <v>photobooks</v>
      </c>
      <c r="S1224" s="3">
        <f t="shared" si="78"/>
        <v>42460.916666666672</v>
      </c>
      <c r="T1224" s="3">
        <f t="shared" si="79"/>
        <v>42430.470451388886</v>
      </c>
    </row>
    <row r="1225" spans="1:20">
      <c r="A1225">
        <v>1223</v>
      </c>
      <c r="B1225" t="s">
        <v>2518</v>
      </c>
      <c r="C1225" t="s">
        <v>2519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2440</v>
      </c>
      <c r="O1225" s="8">
        <f>Data!$E1225/Data!$D1225</f>
        <v>1.1210606060606061</v>
      </c>
      <c r="P1225" s="2">
        <f>IFERROR(Data!$E1225/Data!$L1225,0)</f>
        <v>116.21465968586388</v>
      </c>
      <c r="Q1225" t="str">
        <f t="shared" si="76"/>
        <v>photography</v>
      </c>
      <c r="R1225" t="str">
        <f t="shared" si="77"/>
        <v>photobooks</v>
      </c>
      <c r="S1225" s="3">
        <f t="shared" si="78"/>
        <v>42683.968854166669</v>
      </c>
      <c r="T1225" s="3">
        <f t="shared" si="79"/>
        <v>42653.927187499998</v>
      </c>
    </row>
    <row r="1226" spans="1:20">
      <c r="A1226">
        <v>1224</v>
      </c>
      <c r="B1226" t="s">
        <v>2520</v>
      </c>
      <c r="C1226" t="s">
        <v>2521</v>
      </c>
      <c r="D1226">
        <v>15000</v>
      </c>
      <c r="E1226">
        <v>1060</v>
      </c>
      <c r="F1226" t="s">
        <v>278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2522</v>
      </c>
      <c r="O1226" s="8">
        <f>Data!$E1226/Data!$D1226</f>
        <v>7.0666666666666669E-2</v>
      </c>
      <c r="P1226" s="2">
        <f>IFERROR(Data!$E1226/Data!$L1226,0)</f>
        <v>58.888888888888886</v>
      </c>
      <c r="Q1226" t="str">
        <f t="shared" si="76"/>
        <v>music</v>
      </c>
      <c r="R1226" t="str">
        <f t="shared" si="77"/>
        <v>world music</v>
      </c>
      <c r="S1226" s="3">
        <f t="shared" si="78"/>
        <v>41796.299791666665</v>
      </c>
      <c r="T1226" s="3">
        <f t="shared" si="79"/>
        <v>41736.299791666665</v>
      </c>
    </row>
    <row r="1227" spans="1:20">
      <c r="A1227">
        <v>1225</v>
      </c>
      <c r="B1227" t="s">
        <v>2523</v>
      </c>
      <c r="C1227" t="s">
        <v>2524</v>
      </c>
      <c r="D1227">
        <v>3000</v>
      </c>
      <c r="E1227">
        <v>132</v>
      </c>
      <c r="F1227" t="s">
        <v>278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2522</v>
      </c>
      <c r="O1227" s="8">
        <f>Data!$E1227/Data!$D1227</f>
        <v>4.3999999999999997E-2</v>
      </c>
      <c r="P1227" s="2">
        <f>IFERROR(Data!$E1227/Data!$L1227,0)</f>
        <v>44</v>
      </c>
      <c r="Q1227" t="str">
        <f t="shared" si="76"/>
        <v>music</v>
      </c>
      <c r="R1227" t="str">
        <f t="shared" si="77"/>
        <v>world music</v>
      </c>
      <c r="S1227" s="3">
        <f t="shared" si="78"/>
        <v>41569.655995370369</v>
      </c>
      <c r="T1227" s="3">
        <f t="shared" si="79"/>
        <v>41509.655995370369</v>
      </c>
    </row>
    <row r="1228" spans="1:20">
      <c r="A1228">
        <v>1226</v>
      </c>
      <c r="B1228" t="s">
        <v>2525</v>
      </c>
      <c r="C1228" t="s">
        <v>2526</v>
      </c>
      <c r="D1228">
        <v>50000</v>
      </c>
      <c r="E1228">
        <v>1937</v>
      </c>
      <c r="F1228" t="s">
        <v>278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2522</v>
      </c>
      <c r="O1228" s="8">
        <f>Data!$E1228/Data!$D1228</f>
        <v>3.8739999999999997E-2</v>
      </c>
      <c r="P1228" s="2">
        <f>IFERROR(Data!$E1228/Data!$L1228,0)</f>
        <v>48.424999999999997</v>
      </c>
      <c r="Q1228" t="str">
        <f t="shared" si="76"/>
        <v>music</v>
      </c>
      <c r="R1228" t="str">
        <f t="shared" si="77"/>
        <v>world music</v>
      </c>
      <c r="S1228" s="3">
        <f t="shared" si="78"/>
        <v>41749.791666666664</v>
      </c>
      <c r="T1228" s="3">
        <f t="shared" si="79"/>
        <v>41715.624780092592</v>
      </c>
    </row>
    <row r="1229" spans="1:20">
      <c r="A1229">
        <v>1227</v>
      </c>
      <c r="B1229" t="s">
        <v>2527</v>
      </c>
      <c r="C1229" t="s">
        <v>2528</v>
      </c>
      <c r="D1229">
        <v>2000</v>
      </c>
      <c r="E1229">
        <v>0</v>
      </c>
      <c r="F1229" t="s">
        <v>278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2522</v>
      </c>
      <c r="O1229" s="8">
        <f>Data!$E1229/Data!$D1229</f>
        <v>0</v>
      </c>
      <c r="P1229" s="2">
        <f>IFERROR(Data!$E1229/Data!$L1229,0)</f>
        <v>0</v>
      </c>
      <c r="Q1229" t="str">
        <f t="shared" si="76"/>
        <v>music</v>
      </c>
      <c r="R1229" t="str">
        <f t="shared" si="77"/>
        <v>world music</v>
      </c>
      <c r="S1229" s="3">
        <f t="shared" si="78"/>
        <v>41858.041666666664</v>
      </c>
      <c r="T1229" s="3">
        <f t="shared" si="79"/>
        <v>41827.669166666667</v>
      </c>
    </row>
    <row r="1230" spans="1:20">
      <c r="A1230">
        <v>1228</v>
      </c>
      <c r="B1230" t="s">
        <v>2529</v>
      </c>
      <c r="C1230" t="s">
        <v>2530</v>
      </c>
      <c r="D1230">
        <v>5000</v>
      </c>
      <c r="E1230">
        <v>1465</v>
      </c>
      <c r="F1230" t="s">
        <v>278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2522</v>
      </c>
      <c r="O1230" s="8">
        <f>Data!$E1230/Data!$D1230</f>
        <v>0.29299999999999998</v>
      </c>
      <c r="P1230" s="2">
        <f>IFERROR(Data!$E1230/Data!$L1230,0)</f>
        <v>61.041666666666664</v>
      </c>
      <c r="Q1230" t="str">
        <f t="shared" si="76"/>
        <v>music</v>
      </c>
      <c r="R1230" t="str">
        <f t="shared" si="77"/>
        <v>world music</v>
      </c>
      <c r="S1230" s="3">
        <f t="shared" si="78"/>
        <v>40814.479259259257</v>
      </c>
      <c r="T1230" s="3">
        <f t="shared" si="79"/>
        <v>40754.479259259257</v>
      </c>
    </row>
    <row r="1231" spans="1:20">
      <c r="A1231">
        <v>1229</v>
      </c>
      <c r="B1231" t="s">
        <v>2531</v>
      </c>
      <c r="C1231" t="s">
        <v>2532</v>
      </c>
      <c r="D1231">
        <v>2750</v>
      </c>
      <c r="E1231">
        <v>25</v>
      </c>
      <c r="F1231" t="s">
        <v>278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2522</v>
      </c>
      <c r="O1231" s="8">
        <f>Data!$E1231/Data!$D1231</f>
        <v>9.0909090909090905E-3</v>
      </c>
      <c r="P1231" s="2">
        <f>IFERROR(Data!$E1231/Data!$L1231,0)</f>
        <v>25</v>
      </c>
      <c r="Q1231" t="str">
        <f t="shared" si="76"/>
        <v>music</v>
      </c>
      <c r="R1231" t="str">
        <f t="shared" si="77"/>
        <v>world music</v>
      </c>
      <c r="S1231" s="3">
        <f t="shared" si="78"/>
        <v>41015.416666666664</v>
      </c>
      <c r="T1231" s="3">
        <f t="shared" si="79"/>
        <v>40985.209803240738</v>
      </c>
    </row>
    <row r="1232" spans="1:20">
      <c r="A1232">
        <v>1230</v>
      </c>
      <c r="B1232" t="s">
        <v>2533</v>
      </c>
      <c r="C1232" t="s">
        <v>2534</v>
      </c>
      <c r="D1232">
        <v>500000</v>
      </c>
      <c r="E1232">
        <v>0</v>
      </c>
      <c r="F1232" t="s">
        <v>278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2522</v>
      </c>
      <c r="O1232" s="8">
        <f>Data!$E1232/Data!$D1232</f>
        <v>0</v>
      </c>
      <c r="P1232" s="2">
        <f>IFERROR(Data!$E1232/Data!$L1232,0)</f>
        <v>0</v>
      </c>
      <c r="Q1232" t="str">
        <f t="shared" si="76"/>
        <v>music</v>
      </c>
      <c r="R1232" t="str">
        <f t="shared" si="77"/>
        <v>world music</v>
      </c>
      <c r="S1232" s="3">
        <f t="shared" si="78"/>
        <v>40598.722569444442</v>
      </c>
      <c r="T1232" s="3">
        <f t="shared" si="79"/>
        <v>40568.722569444442</v>
      </c>
    </row>
    <row r="1233" spans="1:20">
      <c r="A1233">
        <v>1231</v>
      </c>
      <c r="B1233" t="s">
        <v>2535</v>
      </c>
      <c r="C1233" t="s">
        <v>2536</v>
      </c>
      <c r="D1233">
        <v>5000</v>
      </c>
      <c r="E1233">
        <v>0</v>
      </c>
      <c r="F1233" t="s">
        <v>278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2522</v>
      </c>
      <c r="O1233" s="8">
        <f>Data!$E1233/Data!$D1233</f>
        <v>0</v>
      </c>
      <c r="P1233" s="2">
        <f>IFERROR(Data!$E1233/Data!$L1233,0)</f>
        <v>0</v>
      </c>
      <c r="Q1233" t="str">
        <f t="shared" si="76"/>
        <v>music</v>
      </c>
      <c r="R1233" t="str">
        <f t="shared" si="77"/>
        <v>world music</v>
      </c>
      <c r="S1233" s="3">
        <f t="shared" si="78"/>
        <v>42243.791666666672</v>
      </c>
      <c r="T1233" s="3">
        <f t="shared" si="79"/>
        <v>42193.691759259258</v>
      </c>
    </row>
    <row r="1234" spans="1:20">
      <c r="A1234">
        <v>1232</v>
      </c>
      <c r="B1234" t="s">
        <v>2537</v>
      </c>
      <c r="C1234" t="s">
        <v>2538</v>
      </c>
      <c r="D1234">
        <v>5000</v>
      </c>
      <c r="E1234">
        <v>40</v>
      </c>
      <c r="F1234" t="s">
        <v>278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2522</v>
      </c>
      <c r="O1234" s="8">
        <f>Data!$E1234/Data!$D1234</f>
        <v>8.0000000000000002E-3</v>
      </c>
      <c r="P1234" s="2">
        <f>IFERROR(Data!$E1234/Data!$L1234,0)</f>
        <v>40</v>
      </c>
      <c r="Q1234" t="str">
        <f t="shared" si="76"/>
        <v>music</v>
      </c>
      <c r="R1234" t="str">
        <f t="shared" si="77"/>
        <v>world music</v>
      </c>
      <c r="S1234" s="3">
        <f t="shared" si="78"/>
        <v>41553.598032407412</v>
      </c>
      <c r="T1234" s="3">
        <f t="shared" si="79"/>
        <v>41506.598032407412</v>
      </c>
    </row>
    <row r="1235" spans="1:20">
      <c r="A1235">
        <v>1233</v>
      </c>
      <c r="B1235" t="s">
        <v>2539</v>
      </c>
      <c r="C1235" t="s">
        <v>2540</v>
      </c>
      <c r="D1235">
        <v>1000</v>
      </c>
      <c r="E1235">
        <v>116</v>
      </c>
      <c r="F1235" t="s">
        <v>278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2522</v>
      </c>
      <c r="O1235" s="8">
        <f>Data!$E1235/Data!$D1235</f>
        <v>0.11600000000000001</v>
      </c>
      <c r="P1235" s="2">
        <f>IFERROR(Data!$E1235/Data!$L1235,0)</f>
        <v>19.333333333333332</v>
      </c>
      <c r="Q1235" t="str">
        <f t="shared" si="76"/>
        <v>music</v>
      </c>
      <c r="R1235" t="str">
        <f t="shared" si="77"/>
        <v>world music</v>
      </c>
      <c r="S1235" s="3">
        <f t="shared" si="78"/>
        <v>40960.698773148149</v>
      </c>
      <c r="T1235" s="3">
        <f t="shared" si="79"/>
        <v>40939.698773148149</v>
      </c>
    </row>
    <row r="1236" spans="1:20">
      <c r="A1236">
        <v>1234</v>
      </c>
      <c r="B1236" t="s">
        <v>2541</v>
      </c>
      <c r="C1236" t="s">
        <v>2542</v>
      </c>
      <c r="D1236">
        <v>50000</v>
      </c>
      <c r="E1236">
        <v>0</v>
      </c>
      <c r="F1236" t="s">
        <v>278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2522</v>
      </c>
      <c r="O1236" s="8">
        <f>Data!$E1236/Data!$D1236</f>
        <v>0</v>
      </c>
      <c r="P1236" s="2">
        <f>IFERROR(Data!$E1236/Data!$L1236,0)</f>
        <v>0</v>
      </c>
      <c r="Q1236" t="str">
        <f t="shared" si="76"/>
        <v>music</v>
      </c>
      <c r="R1236" t="str">
        <f t="shared" si="77"/>
        <v>world music</v>
      </c>
      <c r="S1236" s="3">
        <f t="shared" si="78"/>
        <v>42037.538680555561</v>
      </c>
      <c r="T1236" s="3">
        <f t="shared" si="79"/>
        <v>42007.538680555561</v>
      </c>
    </row>
    <row r="1237" spans="1:20">
      <c r="A1237">
        <v>1235</v>
      </c>
      <c r="B1237" t="s">
        <v>2543</v>
      </c>
      <c r="C1237" t="s">
        <v>2544</v>
      </c>
      <c r="D1237">
        <v>7534</v>
      </c>
      <c r="E1237">
        <v>210</v>
      </c>
      <c r="F1237" t="s">
        <v>278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2522</v>
      </c>
      <c r="O1237" s="8">
        <f>Data!$E1237/Data!$D1237</f>
        <v>2.787363950092912E-2</v>
      </c>
      <c r="P1237" s="2">
        <f>IFERROR(Data!$E1237/Data!$L1237,0)</f>
        <v>35</v>
      </c>
      <c r="Q1237" t="str">
        <f t="shared" si="76"/>
        <v>music</v>
      </c>
      <c r="R1237" t="str">
        <f t="shared" si="77"/>
        <v>world music</v>
      </c>
      <c r="S1237" s="3">
        <f t="shared" si="78"/>
        <v>41622.885405092595</v>
      </c>
      <c r="T1237" s="3">
        <f t="shared" si="79"/>
        <v>41582.885405092595</v>
      </c>
    </row>
    <row r="1238" spans="1:20">
      <c r="A1238">
        <v>1236</v>
      </c>
      <c r="B1238" t="s">
        <v>2545</v>
      </c>
      <c r="C1238" t="s">
        <v>2546</v>
      </c>
      <c r="D1238">
        <v>2500</v>
      </c>
      <c r="E1238">
        <v>0</v>
      </c>
      <c r="F1238" t="s">
        <v>278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2522</v>
      </c>
      <c r="O1238" s="8">
        <f>Data!$E1238/Data!$D1238</f>
        <v>0</v>
      </c>
      <c r="P1238" s="2">
        <f>IFERROR(Data!$E1238/Data!$L1238,0)</f>
        <v>0</v>
      </c>
      <c r="Q1238" t="str">
        <f t="shared" si="76"/>
        <v>music</v>
      </c>
      <c r="R1238" t="str">
        <f t="shared" si="77"/>
        <v>world music</v>
      </c>
      <c r="S1238" s="3">
        <f t="shared" si="78"/>
        <v>41118.416666666664</v>
      </c>
      <c r="T1238" s="3">
        <f t="shared" si="79"/>
        <v>41110.430138888885</v>
      </c>
    </row>
    <row r="1239" spans="1:20">
      <c r="A1239">
        <v>1237</v>
      </c>
      <c r="B1239" t="s">
        <v>2547</v>
      </c>
      <c r="C1239" t="s">
        <v>2548</v>
      </c>
      <c r="D1239">
        <v>25000</v>
      </c>
      <c r="E1239">
        <v>0</v>
      </c>
      <c r="F1239" t="s">
        <v>278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2522</v>
      </c>
      <c r="O1239" s="8">
        <f>Data!$E1239/Data!$D1239</f>
        <v>0</v>
      </c>
      <c r="P1239" s="2">
        <f>IFERROR(Data!$E1239/Data!$L1239,0)</f>
        <v>0</v>
      </c>
      <c r="Q1239" t="str">
        <f t="shared" si="76"/>
        <v>music</v>
      </c>
      <c r="R1239" t="str">
        <f t="shared" si="77"/>
        <v>world music</v>
      </c>
      <c r="S1239" s="3">
        <f t="shared" si="78"/>
        <v>41145.033159722225</v>
      </c>
      <c r="T1239" s="3">
        <f t="shared" si="79"/>
        <v>41125.033159722225</v>
      </c>
    </row>
    <row r="1240" spans="1:20">
      <c r="A1240">
        <v>1238</v>
      </c>
      <c r="B1240" t="s">
        <v>2549</v>
      </c>
      <c r="C1240" t="s">
        <v>2550</v>
      </c>
      <c r="D1240">
        <v>1000</v>
      </c>
      <c r="E1240">
        <v>178</v>
      </c>
      <c r="F1240" t="s">
        <v>278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2522</v>
      </c>
      <c r="O1240" s="8">
        <f>Data!$E1240/Data!$D1240</f>
        <v>0.17799999999999999</v>
      </c>
      <c r="P1240" s="2">
        <f>IFERROR(Data!$E1240/Data!$L1240,0)</f>
        <v>59.333333333333336</v>
      </c>
      <c r="Q1240" t="str">
        <f t="shared" si="76"/>
        <v>music</v>
      </c>
      <c r="R1240" t="str">
        <f t="shared" si="77"/>
        <v>world music</v>
      </c>
      <c r="S1240" s="3">
        <f t="shared" si="78"/>
        <v>40761.36037037037</v>
      </c>
      <c r="T1240" s="3">
        <f t="shared" si="79"/>
        <v>40731.36037037037</v>
      </c>
    </row>
    <row r="1241" spans="1:20">
      <c r="A1241">
        <v>1239</v>
      </c>
      <c r="B1241" t="s">
        <v>2551</v>
      </c>
      <c r="C1241" t="s">
        <v>2552</v>
      </c>
      <c r="D1241">
        <v>2500</v>
      </c>
      <c r="E1241">
        <v>0</v>
      </c>
      <c r="F1241" t="s">
        <v>278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2522</v>
      </c>
      <c r="O1241" s="8">
        <f>Data!$E1241/Data!$D1241</f>
        <v>0</v>
      </c>
      <c r="P1241" s="2">
        <f>IFERROR(Data!$E1241/Data!$L1241,0)</f>
        <v>0</v>
      </c>
      <c r="Q1241" t="str">
        <f t="shared" si="76"/>
        <v>music</v>
      </c>
      <c r="R1241" t="str">
        <f t="shared" si="77"/>
        <v>world music</v>
      </c>
      <c r="S1241" s="3">
        <f t="shared" si="78"/>
        <v>40913.712581018517</v>
      </c>
      <c r="T1241" s="3">
        <f t="shared" si="79"/>
        <v>40883.712581018517</v>
      </c>
    </row>
    <row r="1242" spans="1:20">
      <c r="A1242">
        <v>1240</v>
      </c>
      <c r="B1242" t="s">
        <v>2553</v>
      </c>
      <c r="C1242" t="s">
        <v>2554</v>
      </c>
      <c r="D1242">
        <v>8000</v>
      </c>
      <c r="E1242">
        <v>241</v>
      </c>
      <c r="F1242" t="s">
        <v>278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2522</v>
      </c>
      <c r="O1242" s="8">
        <f>Data!$E1242/Data!$D1242</f>
        <v>3.0124999999999999E-2</v>
      </c>
      <c r="P1242" s="2">
        <f>IFERROR(Data!$E1242/Data!$L1242,0)</f>
        <v>30.125</v>
      </c>
      <c r="Q1242" t="str">
        <f t="shared" si="76"/>
        <v>music</v>
      </c>
      <c r="R1242" t="str">
        <f t="shared" si="77"/>
        <v>world music</v>
      </c>
      <c r="S1242" s="3">
        <f t="shared" si="78"/>
        <v>41467.660416666666</v>
      </c>
      <c r="T1242" s="3">
        <f t="shared" si="79"/>
        <v>41408.790011574078</v>
      </c>
    </row>
    <row r="1243" spans="1:20">
      <c r="A1243">
        <v>1241</v>
      </c>
      <c r="B1243" t="s">
        <v>2555</v>
      </c>
      <c r="C1243" t="s">
        <v>2556</v>
      </c>
      <c r="D1243">
        <v>5000</v>
      </c>
      <c r="E1243">
        <v>2537</v>
      </c>
      <c r="F1243" t="s">
        <v>278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2522</v>
      </c>
      <c r="O1243" s="8">
        <f>Data!$E1243/Data!$D1243</f>
        <v>0.50739999999999996</v>
      </c>
      <c r="P1243" s="2">
        <f>IFERROR(Data!$E1243/Data!$L1243,0)</f>
        <v>74.617647058823536</v>
      </c>
      <c r="Q1243" t="str">
        <f t="shared" si="76"/>
        <v>music</v>
      </c>
      <c r="R1243" t="str">
        <f t="shared" si="77"/>
        <v>world music</v>
      </c>
      <c r="S1243" s="3">
        <f t="shared" si="78"/>
        <v>41945.999305555553</v>
      </c>
      <c r="T1243" s="3">
        <f t="shared" si="79"/>
        <v>41923.587731481479</v>
      </c>
    </row>
    <row r="1244" spans="1:20">
      <c r="A1244">
        <v>1242</v>
      </c>
      <c r="B1244" t="s">
        <v>2557</v>
      </c>
      <c r="C1244" t="s">
        <v>2558</v>
      </c>
      <c r="D1244">
        <v>911</v>
      </c>
      <c r="E1244">
        <v>5</v>
      </c>
      <c r="F1244" t="s">
        <v>278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2522</v>
      </c>
      <c r="O1244" s="8">
        <f>Data!$E1244/Data!$D1244</f>
        <v>5.4884742041712408E-3</v>
      </c>
      <c r="P1244" s="2">
        <f>IFERROR(Data!$E1244/Data!$L1244,0)</f>
        <v>5</v>
      </c>
      <c r="Q1244" t="str">
        <f t="shared" si="76"/>
        <v>music</v>
      </c>
      <c r="R1244" t="str">
        <f t="shared" si="77"/>
        <v>world music</v>
      </c>
      <c r="S1244" s="3">
        <f t="shared" si="78"/>
        <v>40797.304166666669</v>
      </c>
      <c r="T1244" s="3">
        <f t="shared" si="79"/>
        <v>40781.915532407409</v>
      </c>
    </row>
    <row r="1245" spans="1:20">
      <c r="A1245">
        <v>1243</v>
      </c>
      <c r="B1245" t="s">
        <v>2559</v>
      </c>
      <c r="C1245" t="s">
        <v>2560</v>
      </c>
      <c r="D1245">
        <v>12000</v>
      </c>
      <c r="E1245">
        <v>1691</v>
      </c>
      <c r="F1245" t="s">
        <v>278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2522</v>
      </c>
      <c r="O1245" s="8">
        <f>Data!$E1245/Data!$D1245</f>
        <v>0.14091666666666666</v>
      </c>
      <c r="P1245" s="2">
        <f>IFERROR(Data!$E1245/Data!$L1245,0)</f>
        <v>44.5</v>
      </c>
      <c r="Q1245" t="str">
        <f t="shared" si="76"/>
        <v>music</v>
      </c>
      <c r="R1245" t="str">
        <f t="shared" si="77"/>
        <v>world music</v>
      </c>
      <c r="S1245" s="3">
        <f t="shared" si="78"/>
        <v>40732.625</v>
      </c>
      <c r="T1245" s="3">
        <f t="shared" si="79"/>
        <v>40671.629293981481</v>
      </c>
    </row>
    <row r="1246" spans="1:20">
      <c r="A1246">
        <v>1244</v>
      </c>
      <c r="B1246" t="s">
        <v>2561</v>
      </c>
      <c r="C1246" t="s">
        <v>2562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1620</v>
      </c>
      <c r="O1246" s="8">
        <f>Data!$E1246/Data!$D1246</f>
        <v>1.038</v>
      </c>
      <c r="P1246" s="2">
        <f>IFERROR(Data!$E1246/Data!$L1246,0)</f>
        <v>46.133333333333333</v>
      </c>
      <c r="Q1246" t="str">
        <f t="shared" si="76"/>
        <v>music</v>
      </c>
      <c r="R1246" t="str">
        <f t="shared" si="77"/>
        <v>rock</v>
      </c>
      <c r="S1246" s="3">
        <f t="shared" si="78"/>
        <v>41386.625</v>
      </c>
      <c r="T1246" s="3">
        <f t="shared" si="79"/>
        <v>41355.575497685182</v>
      </c>
    </row>
    <row r="1247" spans="1:20">
      <c r="A1247">
        <v>1245</v>
      </c>
      <c r="B1247" t="s">
        <v>2563</v>
      </c>
      <c r="C1247" t="s">
        <v>2564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1620</v>
      </c>
      <c r="O1247" s="8">
        <f>Data!$E1247/Data!$D1247</f>
        <v>1.2024999999999999</v>
      </c>
      <c r="P1247" s="2">
        <f>IFERROR(Data!$E1247/Data!$L1247,0)</f>
        <v>141.47058823529412</v>
      </c>
      <c r="Q1247" t="str">
        <f t="shared" si="76"/>
        <v>music</v>
      </c>
      <c r="R1247" t="str">
        <f t="shared" si="77"/>
        <v>rock</v>
      </c>
      <c r="S1247" s="3">
        <f t="shared" si="78"/>
        <v>41804.349930555552</v>
      </c>
      <c r="T1247" s="3">
        <f t="shared" si="79"/>
        <v>41774.349930555552</v>
      </c>
    </row>
    <row r="1248" spans="1:20">
      <c r="A1248">
        <v>1246</v>
      </c>
      <c r="B1248" t="s">
        <v>2565</v>
      </c>
      <c r="C1248" t="s">
        <v>2566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1620</v>
      </c>
      <c r="O1248" s="8">
        <f>Data!$E1248/Data!$D1248</f>
        <v>1.17</v>
      </c>
      <c r="P1248" s="2">
        <f>IFERROR(Data!$E1248/Data!$L1248,0)</f>
        <v>75.483870967741936</v>
      </c>
      <c r="Q1248" t="str">
        <f t="shared" si="76"/>
        <v>music</v>
      </c>
      <c r="R1248" t="str">
        <f t="shared" si="77"/>
        <v>rock</v>
      </c>
      <c r="S1248" s="3">
        <f t="shared" si="78"/>
        <v>40882.835057870368</v>
      </c>
      <c r="T1248" s="3">
        <f t="shared" si="79"/>
        <v>40837.793391203704</v>
      </c>
    </row>
    <row r="1249" spans="1:20">
      <c r="A1249">
        <v>1247</v>
      </c>
      <c r="B1249" t="s">
        <v>2567</v>
      </c>
      <c r="C1249" t="s">
        <v>2568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1620</v>
      </c>
      <c r="O1249" s="8">
        <f>Data!$E1249/Data!$D1249</f>
        <v>1.2214285714285715</v>
      </c>
      <c r="P1249" s="2">
        <f>IFERROR(Data!$E1249/Data!$L1249,0)</f>
        <v>85.5</v>
      </c>
      <c r="Q1249" t="str">
        <f t="shared" si="76"/>
        <v>music</v>
      </c>
      <c r="R1249" t="str">
        <f t="shared" si="77"/>
        <v>rock</v>
      </c>
      <c r="S1249" s="3">
        <f t="shared" si="78"/>
        <v>41400.042303240742</v>
      </c>
      <c r="T1249" s="3">
        <f t="shared" si="79"/>
        <v>41370.042303240742</v>
      </c>
    </row>
    <row r="1250" spans="1:20">
      <c r="A1250">
        <v>1248</v>
      </c>
      <c r="B1250" t="s">
        <v>2569</v>
      </c>
      <c r="C1250" t="s">
        <v>2570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1620</v>
      </c>
      <c r="O1250" s="8">
        <f>Data!$E1250/Data!$D1250</f>
        <v>1.5164</v>
      </c>
      <c r="P1250" s="2">
        <f>IFERROR(Data!$E1250/Data!$L1250,0)</f>
        <v>64.254237288135599</v>
      </c>
      <c r="Q1250" t="str">
        <f t="shared" si="76"/>
        <v>music</v>
      </c>
      <c r="R1250" t="str">
        <f t="shared" si="77"/>
        <v>rock</v>
      </c>
      <c r="S1250" s="3">
        <f t="shared" si="78"/>
        <v>41803.040972222225</v>
      </c>
      <c r="T1250" s="3">
        <f t="shared" si="79"/>
        <v>41767.406863425924</v>
      </c>
    </row>
    <row r="1251" spans="1:20">
      <c r="A1251">
        <v>1249</v>
      </c>
      <c r="B1251" t="s">
        <v>2571</v>
      </c>
      <c r="C1251" t="s">
        <v>2572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1620</v>
      </c>
      <c r="O1251" s="8">
        <f>Data!$E1251/Data!$D1251</f>
        <v>1.0444</v>
      </c>
      <c r="P1251" s="2">
        <f>IFERROR(Data!$E1251/Data!$L1251,0)</f>
        <v>64.46913580246914</v>
      </c>
      <c r="Q1251" t="str">
        <f t="shared" si="76"/>
        <v>music</v>
      </c>
      <c r="R1251" t="str">
        <f t="shared" si="77"/>
        <v>rock</v>
      </c>
      <c r="S1251" s="3">
        <f t="shared" si="78"/>
        <v>41097.49086805556</v>
      </c>
      <c r="T1251" s="3">
        <f t="shared" si="79"/>
        <v>41067.49086805556</v>
      </c>
    </row>
    <row r="1252" spans="1:20">
      <c r="A1252">
        <v>1250</v>
      </c>
      <c r="B1252" t="s">
        <v>2573</v>
      </c>
      <c r="C1252" t="s">
        <v>2574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1620</v>
      </c>
      <c r="O1252" s="8">
        <f>Data!$E1252/Data!$D1252</f>
        <v>2.0015333333333332</v>
      </c>
      <c r="P1252" s="2">
        <f>IFERROR(Data!$E1252/Data!$L1252,0)</f>
        <v>118.2007874015748</v>
      </c>
      <c r="Q1252" t="str">
        <f t="shared" si="76"/>
        <v>music</v>
      </c>
      <c r="R1252" t="str">
        <f t="shared" si="77"/>
        <v>rock</v>
      </c>
      <c r="S1252" s="3">
        <f t="shared" si="78"/>
        <v>41888.39271990741</v>
      </c>
      <c r="T1252" s="3">
        <f t="shared" si="79"/>
        <v>41843.39271990741</v>
      </c>
    </row>
    <row r="1253" spans="1:20">
      <c r="A1253">
        <v>1251</v>
      </c>
      <c r="B1253" t="s">
        <v>2575</v>
      </c>
      <c r="C1253" t="s">
        <v>2576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1620</v>
      </c>
      <c r="O1253" s="8">
        <f>Data!$E1253/Data!$D1253</f>
        <v>1.018</v>
      </c>
      <c r="P1253" s="2">
        <f>IFERROR(Data!$E1253/Data!$L1253,0)</f>
        <v>82.540540540540547</v>
      </c>
      <c r="Q1253" t="str">
        <f t="shared" si="76"/>
        <v>music</v>
      </c>
      <c r="R1253" t="str">
        <f t="shared" si="77"/>
        <v>rock</v>
      </c>
      <c r="S1253" s="3">
        <f t="shared" si="78"/>
        <v>40811.564432870371</v>
      </c>
      <c r="T1253" s="3">
        <f t="shared" si="79"/>
        <v>40751.564432870371</v>
      </c>
    </row>
    <row r="1254" spans="1:20">
      <c r="A1254">
        <v>1252</v>
      </c>
      <c r="B1254" t="s">
        <v>2577</v>
      </c>
      <c r="C1254" t="s">
        <v>2578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1620</v>
      </c>
      <c r="O1254" s="8">
        <f>Data!$E1254/Data!$D1254</f>
        <v>1.3765714285714286</v>
      </c>
      <c r="P1254" s="2">
        <f>IFERROR(Data!$E1254/Data!$L1254,0)</f>
        <v>34.170212765957444</v>
      </c>
      <c r="Q1254" t="str">
        <f t="shared" si="76"/>
        <v>music</v>
      </c>
      <c r="R1254" t="str">
        <f t="shared" si="77"/>
        <v>rock</v>
      </c>
      <c r="S1254" s="3">
        <f t="shared" si="78"/>
        <v>41571.738067129627</v>
      </c>
      <c r="T1254" s="3">
        <f t="shared" si="79"/>
        <v>41543.738067129627</v>
      </c>
    </row>
    <row r="1255" spans="1:20">
      <c r="A1255">
        <v>1253</v>
      </c>
      <c r="B1255" t="s">
        <v>2579</v>
      </c>
      <c r="C1255" t="s">
        <v>2580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1620</v>
      </c>
      <c r="O1255" s="8">
        <f>Data!$E1255/Data!$D1255</f>
        <v>3038.3319999999999</v>
      </c>
      <c r="P1255" s="2">
        <f>IFERROR(Data!$E1255/Data!$L1255,0)</f>
        <v>42.73322081575246</v>
      </c>
      <c r="Q1255" t="str">
        <f t="shared" si="76"/>
        <v>music</v>
      </c>
      <c r="R1255" t="str">
        <f t="shared" si="77"/>
        <v>rock</v>
      </c>
      <c r="S1255" s="3">
        <f t="shared" si="78"/>
        <v>41885.533645833333</v>
      </c>
      <c r="T1255" s="3">
        <f t="shared" si="79"/>
        <v>41855.533645833333</v>
      </c>
    </row>
    <row r="1256" spans="1:20">
      <c r="A1256">
        <v>1254</v>
      </c>
      <c r="B1256" t="s">
        <v>2581</v>
      </c>
      <c r="C1256" t="s">
        <v>2582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1620</v>
      </c>
      <c r="O1256" s="8">
        <f>Data!$E1256/Data!$D1256</f>
        <v>1.9885074626865671</v>
      </c>
      <c r="P1256" s="2">
        <f>IFERROR(Data!$E1256/Data!$L1256,0)</f>
        <v>94.489361702127653</v>
      </c>
      <c r="Q1256" t="str">
        <f t="shared" si="76"/>
        <v>music</v>
      </c>
      <c r="R1256" t="str">
        <f t="shared" si="77"/>
        <v>rock</v>
      </c>
      <c r="S1256" s="3">
        <f t="shared" si="78"/>
        <v>40543.957638888889</v>
      </c>
      <c r="T1256" s="3">
        <f t="shared" si="79"/>
        <v>40487.371365740742</v>
      </c>
    </row>
    <row r="1257" spans="1:20">
      <c r="A1257">
        <v>1255</v>
      </c>
      <c r="B1257" t="s">
        <v>2583</v>
      </c>
      <c r="C1257" t="s">
        <v>2584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1620</v>
      </c>
      <c r="O1257" s="8">
        <f>Data!$E1257/Data!$D1257</f>
        <v>2.0236666666666667</v>
      </c>
      <c r="P1257" s="2">
        <f>IFERROR(Data!$E1257/Data!$L1257,0)</f>
        <v>55.697247706422019</v>
      </c>
      <c r="Q1257" t="str">
        <f t="shared" si="76"/>
        <v>music</v>
      </c>
      <c r="R1257" t="str">
        <f t="shared" si="77"/>
        <v>rock</v>
      </c>
      <c r="S1257" s="3">
        <f t="shared" si="78"/>
        <v>41609.637175925927</v>
      </c>
      <c r="T1257" s="3">
        <f t="shared" si="79"/>
        <v>41579.595509259263</v>
      </c>
    </row>
    <row r="1258" spans="1:20">
      <c r="A1258">
        <v>1256</v>
      </c>
      <c r="B1258" t="s">
        <v>2585</v>
      </c>
      <c r="C1258" t="s">
        <v>2586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1620</v>
      </c>
      <c r="O1258" s="8">
        <f>Data!$E1258/Data!$D1258</f>
        <v>1.1796376666666666</v>
      </c>
      <c r="P1258" s="2">
        <f>IFERROR(Data!$E1258/Data!$L1258,0)</f>
        <v>98.030831024930734</v>
      </c>
      <c r="Q1258" t="str">
        <f t="shared" si="76"/>
        <v>music</v>
      </c>
      <c r="R1258" t="str">
        <f t="shared" si="77"/>
        <v>rock</v>
      </c>
      <c r="S1258" s="3">
        <f t="shared" si="78"/>
        <v>40951.669340277782</v>
      </c>
      <c r="T1258" s="3">
        <f t="shared" si="79"/>
        <v>40921.669340277782</v>
      </c>
    </row>
    <row r="1259" spans="1:20">
      <c r="A1259">
        <v>1257</v>
      </c>
      <c r="B1259" t="s">
        <v>2587</v>
      </c>
      <c r="C1259" t="s">
        <v>2588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1620</v>
      </c>
      <c r="O1259" s="8">
        <f>Data!$E1259/Data!$D1259</f>
        <v>2.9472727272727273</v>
      </c>
      <c r="P1259" s="2">
        <f>IFERROR(Data!$E1259/Data!$L1259,0)</f>
        <v>92.102272727272734</v>
      </c>
      <c r="Q1259" t="str">
        <f t="shared" si="76"/>
        <v>music</v>
      </c>
      <c r="R1259" t="str">
        <f t="shared" si="77"/>
        <v>rock</v>
      </c>
      <c r="S1259" s="3">
        <f t="shared" si="78"/>
        <v>40635.793865740743</v>
      </c>
      <c r="T1259" s="3">
        <f t="shared" si="79"/>
        <v>40586.835532407407</v>
      </c>
    </row>
    <row r="1260" spans="1:20">
      <c r="A1260">
        <v>1258</v>
      </c>
      <c r="B1260" t="s">
        <v>2589</v>
      </c>
      <c r="C1260" t="s">
        <v>2590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1620</v>
      </c>
      <c r="O1260" s="8">
        <f>Data!$E1260/Data!$D1260</f>
        <v>2.1314633333333335</v>
      </c>
      <c r="P1260" s="2">
        <f>IFERROR(Data!$E1260/Data!$L1260,0)</f>
        <v>38.175462686567165</v>
      </c>
      <c r="Q1260" t="str">
        <f t="shared" si="76"/>
        <v>music</v>
      </c>
      <c r="R1260" t="str">
        <f t="shared" si="77"/>
        <v>rock</v>
      </c>
      <c r="S1260" s="3">
        <f t="shared" si="78"/>
        <v>41517.361250000002</v>
      </c>
      <c r="T1260" s="3">
        <f t="shared" si="79"/>
        <v>41487.361250000002</v>
      </c>
    </row>
    <row r="1261" spans="1:20">
      <c r="A1261">
        <v>1259</v>
      </c>
      <c r="B1261" t="s">
        <v>2591</v>
      </c>
      <c r="C1261" t="s">
        <v>2592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1620</v>
      </c>
      <c r="O1261" s="8">
        <f>Data!$E1261/Data!$D1261</f>
        <v>1.0424</v>
      </c>
      <c r="P1261" s="2">
        <f>IFERROR(Data!$E1261/Data!$L1261,0)</f>
        <v>27.145833333333332</v>
      </c>
      <c r="Q1261" t="str">
        <f t="shared" si="76"/>
        <v>music</v>
      </c>
      <c r="R1261" t="str">
        <f t="shared" si="77"/>
        <v>rock</v>
      </c>
      <c r="S1261" s="3">
        <f t="shared" si="78"/>
        <v>41798.915972222225</v>
      </c>
      <c r="T1261" s="3">
        <f t="shared" si="79"/>
        <v>41766.720648148148</v>
      </c>
    </row>
    <row r="1262" spans="1:20">
      <c r="A1262">
        <v>1260</v>
      </c>
      <c r="B1262" t="s">
        <v>2593</v>
      </c>
      <c r="C1262" t="s">
        <v>2594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1620</v>
      </c>
      <c r="O1262" s="8">
        <f>Data!$E1262/Data!$D1262</f>
        <v>1.1366666666666667</v>
      </c>
      <c r="P1262" s="2">
        <f>IFERROR(Data!$E1262/Data!$L1262,0)</f>
        <v>50.689189189189186</v>
      </c>
      <c r="Q1262" t="str">
        <f t="shared" si="76"/>
        <v>music</v>
      </c>
      <c r="R1262" t="str">
        <f t="shared" si="77"/>
        <v>rock</v>
      </c>
      <c r="S1262" s="3">
        <f t="shared" si="78"/>
        <v>41696.592824074076</v>
      </c>
      <c r="T1262" s="3">
        <f t="shared" si="79"/>
        <v>41666.592824074076</v>
      </c>
    </row>
    <row r="1263" spans="1:20">
      <c r="A1263">
        <v>1261</v>
      </c>
      <c r="B1263" t="s">
        <v>2595</v>
      </c>
      <c r="C1263" t="s">
        <v>2596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1620</v>
      </c>
      <c r="O1263" s="8">
        <f>Data!$E1263/Data!$D1263</f>
        <v>1.0125</v>
      </c>
      <c r="P1263" s="2">
        <f>IFERROR(Data!$E1263/Data!$L1263,0)</f>
        <v>38.942307692307693</v>
      </c>
      <c r="Q1263" t="str">
        <f t="shared" si="76"/>
        <v>music</v>
      </c>
      <c r="R1263" t="str">
        <f t="shared" si="77"/>
        <v>rock</v>
      </c>
      <c r="S1263" s="3">
        <f t="shared" si="78"/>
        <v>41668.092905092592</v>
      </c>
      <c r="T1263" s="3">
        <f t="shared" si="79"/>
        <v>41638.092905092592</v>
      </c>
    </row>
    <row r="1264" spans="1:20">
      <c r="A1264">
        <v>1262</v>
      </c>
      <c r="B1264" t="s">
        <v>2597</v>
      </c>
      <c r="C1264" t="s">
        <v>2598</v>
      </c>
      <c r="D1264">
        <v>6500</v>
      </c>
      <c r="E1264">
        <v>8152</v>
      </c>
      <c r="F1264" t="s">
        <v>22</v>
      </c>
      <c r="G1264" t="s">
        <v>165</v>
      </c>
      <c r="H1264" t="s">
        <v>166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1620</v>
      </c>
      <c r="O1264" s="8">
        <f>Data!$E1264/Data!$D1264</f>
        <v>1.2541538461538462</v>
      </c>
      <c r="P1264" s="2">
        <f>IFERROR(Data!$E1264/Data!$L1264,0)</f>
        <v>77.638095238095232</v>
      </c>
      <c r="Q1264" t="str">
        <f t="shared" si="76"/>
        <v>music</v>
      </c>
      <c r="R1264" t="str">
        <f t="shared" si="77"/>
        <v>rock</v>
      </c>
      <c r="S1264" s="3">
        <f t="shared" si="78"/>
        <v>41686.512638888889</v>
      </c>
      <c r="T1264" s="3">
        <f t="shared" si="79"/>
        <v>41656.512638888889</v>
      </c>
    </row>
    <row r="1265" spans="1:20">
      <c r="A1265">
        <v>1263</v>
      </c>
      <c r="B1265" t="s">
        <v>2599</v>
      </c>
      <c r="C1265" t="s">
        <v>2600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1620</v>
      </c>
      <c r="O1265" s="8">
        <f>Data!$E1265/Data!$D1265</f>
        <v>1.19</v>
      </c>
      <c r="P1265" s="2">
        <f>IFERROR(Data!$E1265/Data!$L1265,0)</f>
        <v>43.536585365853661</v>
      </c>
      <c r="Q1265" t="str">
        <f t="shared" si="76"/>
        <v>music</v>
      </c>
      <c r="R1265" t="str">
        <f t="shared" si="77"/>
        <v>rock</v>
      </c>
      <c r="S1265" s="3">
        <f t="shared" si="78"/>
        <v>41726.791666666664</v>
      </c>
      <c r="T1265" s="3">
        <f t="shared" si="79"/>
        <v>41691.834143518521</v>
      </c>
    </row>
    <row r="1266" spans="1:20">
      <c r="A1266">
        <v>1264</v>
      </c>
      <c r="B1266" t="s">
        <v>2601</v>
      </c>
      <c r="C1266" t="s">
        <v>2602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1620</v>
      </c>
      <c r="O1266" s="8">
        <f>Data!$E1266/Data!$D1266</f>
        <v>1.6646153846153846</v>
      </c>
      <c r="P1266" s="2">
        <f>IFERROR(Data!$E1266/Data!$L1266,0)</f>
        <v>31.823529411764707</v>
      </c>
      <c r="Q1266" t="str">
        <f t="shared" si="76"/>
        <v>music</v>
      </c>
      <c r="R1266" t="str">
        <f t="shared" si="77"/>
        <v>rock</v>
      </c>
      <c r="S1266" s="3">
        <f t="shared" si="78"/>
        <v>41576.412997685184</v>
      </c>
      <c r="T1266" s="3">
        <f t="shared" si="79"/>
        <v>41547.412997685184</v>
      </c>
    </row>
    <row r="1267" spans="1:20">
      <c r="A1267">
        <v>1265</v>
      </c>
      <c r="B1267" t="s">
        <v>2603</v>
      </c>
      <c r="C1267" t="s">
        <v>2604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1620</v>
      </c>
      <c r="O1267" s="8">
        <f>Data!$E1267/Data!$D1267</f>
        <v>1.1914771428571429</v>
      </c>
      <c r="P1267" s="2">
        <f>IFERROR(Data!$E1267/Data!$L1267,0)</f>
        <v>63.184393939393942</v>
      </c>
      <c r="Q1267" t="str">
        <f t="shared" si="76"/>
        <v>music</v>
      </c>
      <c r="R1267" t="str">
        <f t="shared" si="77"/>
        <v>rock</v>
      </c>
      <c r="S1267" s="3">
        <f t="shared" si="78"/>
        <v>40512.405266203699</v>
      </c>
      <c r="T1267" s="3">
        <f t="shared" si="79"/>
        <v>40465.405266203699</v>
      </c>
    </row>
    <row r="1268" spans="1:20">
      <c r="A1268">
        <v>1266</v>
      </c>
      <c r="B1268" t="s">
        <v>2605</v>
      </c>
      <c r="C1268" t="s">
        <v>2606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1620</v>
      </c>
      <c r="O1268" s="8">
        <f>Data!$E1268/Data!$D1268</f>
        <v>1.0047368421052632</v>
      </c>
      <c r="P1268" s="2">
        <f>IFERROR(Data!$E1268/Data!$L1268,0)</f>
        <v>190.9</v>
      </c>
      <c r="Q1268" t="str">
        <f t="shared" si="76"/>
        <v>music</v>
      </c>
      <c r="R1268" t="str">
        <f t="shared" si="77"/>
        <v>rock</v>
      </c>
      <c r="S1268" s="3">
        <f t="shared" si="78"/>
        <v>41650.62667824074</v>
      </c>
      <c r="T1268" s="3">
        <f t="shared" si="79"/>
        <v>41620.62667824074</v>
      </c>
    </row>
    <row r="1269" spans="1:20">
      <c r="A1269">
        <v>1267</v>
      </c>
      <c r="B1269" t="s">
        <v>2607</v>
      </c>
      <c r="C1269" t="s">
        <v>2608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1620</v>
      </c>
      <c r="O1269" s="8">
        <f>Data!$E1269/Data!$D1269</f>
        <v>1.018</v>
      </c>
      <c r="P1269" s="2">
        <f>IFERROR(Data!$E1269/Data!$L1269,0)</f>
        <v>140.85534591194968</v>
      </c>
      <c r="Q1269" t="str">
        <f t="shared" si="76"/>
        <v>music</v>
      </c>
      <c r="R1269" t="str">
        <f t="shared" si="77"/>
        <v>rock</v>
      </c>
      <c r="S1269" s="3">
        <f t="shared" si="78"/>
        <v>41479.335162037038</v>
      </c>
      <c r="T1269" s="3">
        <f t="shared" si="79"/>
        <v>41449.335162037038</v>
      </c>
    </row>
    <row r="1270" spans="1:20">
      <c r="A1270">
        <v>1268</v>
      </c>
      <c r="B1270" t="s">
        <v>2609</v>
      </c>
      <c r="C1270" t="s">
        <v>2610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1620</v>
      </c>
      <c r="O1270" s="8">
        <f>Data!$E1270/Data!$D1270</f>
        <v>1.1666666666666667</v>
      </c>
      <c r="P1270" s="2">
        <f>IFERROR(Data!$E1270/Data!$L1270,0)</f>
        <v>76.92307692307692</v>
      </c>
      <c r="Q1270" t="str">
        <f t="shared" si="76"/>
        <v>music</v>
      </c>
      <c r="R1270" t="str">
        <f t="shared" si="77"/>
        <v>rock</v>
      </c>
      <c r="S1270" s="3">
        <f t="shared" si="78"/>
        <v>41537.595451388886</v>
      </c>
      <c r="T1270" s="3">
        <f t="shared" si="79"/>
        <v>41507.595451388886</v>
      </c>
    </row>
    <row r="1271" spans="1:20">
      <c r="A1271">
        <v>1269</v>
      </c>
      <c r="B1271" t="s">
        <v>2611</v>
      </c>
      <c r="C1271" t="s">
        <v>2612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1620</v>
      </c>
      <c r="O1271" s="8">
        <f>Data!$E1271/Data!$D1271</f>
        <v>1.0864893617021276</v>
      </c>
      <c r="P1271" s="2">
        <f>IFERROR(Data!$E1271/Data!$L1271,0)</f>
        <v>99.15533980582525</v>
      </c>
      <c r="Q1271" t="str">
        <f t="shared" si="76"/>
        <v>music</v>
      </c>
      <c r="R1271" t="str">
        <f t="shared" si="77"/>
        <v>rock</v>
      </c>
      <c r="S1271" s="3">
        <f t="shared" si="78"/>
        <v>42475.75</v>
      </c>
      <c r="T1271" s="3">
        <f t="shared" si="79"/>
        <v>42445.573055555549</v>
      </c>
    </row>
    <row r="1272" spans="1:20">
      <c r="A1272">
        <v>1270</v>
      </c>
      <c r="B1272" t="s">
        <v>2613</v>
      </c>
      <c r="C1272" t="s">
        <v>2614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1620</v>
      </c>
      <c r="O1272" s="8">
        <f>Data!$E1272/Data!$D1272</f>
        <v>1.1472</v>
      </c>
      <c r="P1272" s="2">
        <f>IFERROR(Data!$E1272/Data!$L1272,0)</f>
        <v>67.881656804733723</v>
      </c>
      <c r="Q1272" t="str">
        <f t="shared" si="76"/>
        <v>music</v>
      </c>
      <c r="R1272" t="str">
        <f t="shared" si="77"/>
        <v>rock</v>
      </c>
      <c r="S1272" s="3">
        <f t="shared" si="78"/>
        <v>40993.565300925926</v>
      </c>
      <c r="T1272" s="3">
        <f t="shared" si="79"/>
        <v>40933.606967592597</v>
      </c>
    </row>
    <row r="1273" spans="1:20">
      <c r="A1273">
        <v>1271</v>
      </c>
      <c r="B1273" t="s">
        <v>2615</v>
      </c>
      <c r="C1273" t="s">
        <v>2616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1620</v>
      </c>
      <c r="O1273" s="8">
        <f>Data!$E1273/Data!$D1273</f>
        <v>1.018</v>
      </c>
      <c r="P1273" s="2">
        <f>IFERROR(Data!$E1273/Data!$L1273,0)</f>
        <v>246.29032258064515</v>
      </c>
      <c r="Q1273" t="str">
        <f t="shared" si="76"/>
        <v>music</v>
      </c>
      <c r="R1273" t="str">
        <f t="shared" si="77"/>
        <v>rock</v>
      </c>
      <c r="S1273" s="3">
        <f t="shared" si="78"/>
        <v>41591.475219907406</v>
      </c>
      <c r="T1273" s="3">
        <f t="shared" si="79"/>
        <v>41561.433553240742</v>
      </c>
    </row>
    <row r="1274" spans="1:20">
      <c r="A1274">
        <v>1272</v>
      </c>
      <c r="B1274" t="s">
        <v>2617</v>
      </c>
      <c r="C1274" t="s">
        <v>2618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1620</v>
      </c>
      <c r="O1274" s="8">
        <f>Data!$E1274/Data!$D1274</f>
        <v>1.06</v>
      </c>
      <c r="P1274" s="2">
        <f>IFERROR(Data!$E1274/Data!$L1274,0)</f>
        <v>189.28571428571428</v>
      </c>
      <c r="Q1274" t="str">
        <f t="shared" si="76"/>
        <v>music</v>
      </c>
      <c r="R1274" t="str">
        <f t="shared" si="77"/>
        <v>rock</v>
      </c>
      <c r="S1274" s="3">
        <f t="shared" si="78"/>
        <v>40343.916666666664</v>
      </c>
      <c r="T1274" s="3">
        <f t="shared" si="79"/>
        <v>40274.495127314818</v>
      </c>
    </row>
    <row r="1275" spans="1:20">
      <c r="A1275">
        <v>1273</v>
      </c>
      <c r="B1275" t="s">
        <v>2619</v>
      </c>
      <c r="C1275" t="s">
        <v>2620</v>
      </c>
      <c r="D1275">
        <v>4000</v>
      </c>
      <c r="E1275">
        <v>4140</v>
      </c>
      <c r="F1275" t="s">
        <v>22</v>
      </c>
      <c r="G1275" t="s">
        <v>165</v>
      </c>
      <c r="H1275" t="s">
        <v>166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1620</v>
      </c>
      <c r="O1275" s="8">
        <f>Data!$E1275/Data!$D1275</f>
        <v>1.0349999999999999</v>
      </c>
      <c r="P1275" s="2">
        <f>IFERROR(Data!$E1275/Data!$L1275,0)</f>
        <v>76.666666666666671</v>
      </c>
      <c r="Q1275" t="str">
        <f t="shared" si="76"/>
        <v>music</v>
      </c>
      <c r="R1275" t="str">
        <f t="shared" si="77"/>
        <v>rock</v>
      </c>
      <c r="S1275" s="3">
        <f t="shared" si="78"/>
        <v>41882.480219907404</v>
      </c>
      <c r="T1275" s="3">
        <f t="shared" si="79"/>
        <v>41852.480219907404</v>
      </c>
    </row>
    <row r="1276" spans="1:20">
      <c r="A1276">
        <v>1274</v>
      </c>
      <c r="B1276" t="s">
        <v>2621</v>
      </c>
      <c r="C1276" t="s">
        <v>2622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1620</v>
      </c>
      <c r="O1276" s="8">
        <f>Data!$E1276/Data!$D1276</f>
        <v>1.5497535999999998</v>
      </c>
      <c r="P1276" s="2">
        <f>IFERROR(Data!$E1276/Data!$L1276,0)</f>
        <v>82.963254817987149</v>
      </c>
      <c r="Q1276" t="str">
        <f t="shared" si="76"/>
        <v>music</v>
      </c>
      <c r="R1276" t="str">
        <f t="shared" si="77"/>
        <v>rock</v>
      </c>
      <c r="S1276" s="3">
        <f t="shared" si="78"/>
        <v>41151.440104166664</v>
      </c>
      <c r="T1276" s="3">
        <f t="shared" si="79"/>
        <v>41116.440104166664</v>
      </c>
    </row>
    <row r="1277" spans="1:20">
      <c r="A1277">
        <v>1275</v>
      </c>
      <c r="B1277" t="s">
        <v>2623</v>
      </c>
      <c r="C1277" t="s">
        <v>2624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1620</v>
      </c>
      <c r="O1277" s="8">
        <f>Data!$E1277/Data!$D1277</f>
        <v>1.6214066666666667</v>
      </c>
      <c r="P1277" s="2">
        <f>IFERROR(Data!$E1277/Data!$L1277,0)</f>
        <v>62.522107969151669</v>
      </c>
      <c r="Q1277" t="str">
        <f t="shared" si="76"/>
        <v>music</v>
      </c>
      <c r="R1277" t="str">
        <f t="shared" si="77"/>
        <v>rock</v>
      </c>
      <c r="S1277" s="3">
        <f t="shared" si="78"/>
        <v>41493.617905092593</v>
      </c>
      <c r="T1277" s="3">
        <f t="shared" si="79"/>
        <v>41458.617905092593</v>
      </c>
    </row>
    <row r="1278" spans="1:20">
      <c r="A1278">
        <v>1276</v>
      </c>
      <c r="B1278" t="s">
        <v>2625</v>
      </c>
      <c r="C1278" t="s">
        <v>2626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1620</v>
      </c>
      <c r="O1278" s="8">
        <f>Data!$E1278/Data!$D1278</f>
        <v>1.0442100000000001</v>
      </c>
      <c r="P1278" s="2">
        <f>IFERROR(Data!$E1278/Data!$L1278,0)</f>
        <v>46.06808823529412</v>
      </c>
      <c r="Q1278" t="str">
        <f t="shared" si="76"/>
        <v>music</v>
      </c>
      <c r="R1278" t="str">
        <f t="shared" si="77"/>
        <v>rock</v>
      </c>
      <c r="S1278" s="3">
        <f t="shared" si="78"/>
        <v>40056.916666666664</v>
      </c>
      <c r="T1278" s="3">
        <f t="shared" si="79"/>
        <v>40007.454247685186</v>
      </c>
    </row>
    <row r="1279" spans="1:20">
      <c r="A1279">
        <v>1277</v>
      </c>
      <c r="B1279" t="s">
        <v>2627</v>
      </c>
      <c r="C1279" t="s">
        <v>2628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1620</v>
      </c>
      <c r="O1279" s="8">
        <f>Data!$E1279/Data!$D1279</f>
        <v>1.0612433333333333</v>
      </c>
      <c r="P1279" s="2">
        <f>IFERROR(Data!$E1279/Data!$L1279,0)</f>
        <v>38.543946731234868</v>
      </c>
      <c r="Q1279" t="str">
        <f t="shared" si="76"/>
        <v>music</v>
      </c>
      <c r="R1279" t="str">
        <f t="shared" si="77"/>
        <v>rock</v>
      </c>
      <c r="S1279" s="3">
        <f t="shared" si="78"/>
        <v>41156.311886574076</v>
      </c>
      <c r="T1279" s="3">
        <f t="shared" si="79"/>
        <v>41121.311886574076</v>
      </c>
    </row>
    <row r="1280" spans="1:20">
      <c r="A1280">
        <v>1278</v>
      </c>
      <c r="B1280" t="s">
        <v>2629</v>
      </c>
      <c r="C1280" t="s">
        <v>2630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1620</v>
      </c>
      <c r="O1280" s="8">
        <f>Data!$E1280/Data!$D1280</f>
        <v>1.5493846153846154</v>
      </c>
      <c r="P1280" s="2">
        <f>IFERROR(Data!$E1280/Data!$L1280,0)</f>
        <v>53.005263157894738</v>
      </c>
      <c r="Q1280" t="str">
        <f t="shared" si="76"/>
        <v>music</v>
      </c>
      <c r="R1280" t="str">
        <f t="shared" si="77"/>
        <v>rock</v>
      </c>
      <c r="S1280" s="3">
        <f t="shared" si="78"/>
        <v>41814.833333333336</v>
      </c>
      <c r="T1280" s="3">
        <f t="shared" si="79"/>
        <v>41786.305162037039</v>
      </c>
    </row>
    <row r="1281" spans="1:20">
      <c r="A1281">
        <v>1279</v>
      </c>
      <c r="B1281" t="s">
        <v>2631</v>
      </c>
      <c r="C1281" t="s">
        <v>2632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1620</v>
      </c>
      <c r="O1281" s="8">
        <f>Data!$E1281/Data!$D1281</f>
        <v>1.1077157238734421</v>
      </c>
      <c r="P1281" s="2">
        <f>IFERROR(Data!$E1281/Data!$L1281,0)</f>
        <v>73.355396825396824</v>
      </c>
      <c r="Q1281" t="str">
        <f t="shared" si="76"/>
        <v>music</v>
      </c>
      <c r="R1281" t="str">
        <f t="shared" si="77"/>
        <v>rock</v>
      </c>
      <c r="S1281" s="3">
        <f t="shared" si="78"/>
        <v>41721.807523148149</v>
      </c>
      <c r="T1281" s="3">
        <f t="shared" si="79"/>
        <v>41681.849189814813</v>
      </c>
    </row>
    <row r="1282" spans="1:20">
      <c r="A1282">
        <v>1280</v>
      </c>
      <c r="B1282" t="s">
        <v>2633</v>
      </c>
      <c r="C1282" t="s">
        <v>2634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1620</v>
      </c>
      <c r="O1282" s="8">
        <f>Data!$E1282/Data!$D1282</f>
        <v>1.1091186666666666</v>
      </c>
      <c r="P1282" s="2">
        <f>IFERROR(Data!$E1282/Data!$L1282,0)</f>
        <v>127.97523076923076</v>
      </c>
      <c r="Q1282" t="str">
        <f t="shared" si="76"/>
        <v>music</v>
      </c>
      <c r="R1282" t="str">
        <f t="shared" si="77"/>
        <v>rock</v>
      </c>
      <c r="S1282" s="3">
        <f t="shared" si="78"/>
        <v>40603.507569444446</v>
      </c>
      <c r="T1282" s="3">
        <f t="shared" si="79"/>
        <v>40513.507569444446</v>
      </c>
    </row>
    <row r="1283" spans="1:20">
      <c r="A1283">
        <v>1281</v>
      </c>
      <c r="B1283" t="s">
        <v>2635</v>
      </c>
      <c r="C1283" t="s">
        <v>2636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1620</v>
      </c>
      <c r="O1283" s="8">
        <f>Data!$E1283/Data!$D1283</f>
        <v>1.1071428571428572</v>
      </c>
      <c r="P1283" s="2">
        <f>IFERROR(Data!$E1283/Data!$L1283,0)</f>
        <v>104.72972972972973</v>
      </c>
      <c r="Q1283" t="str">
        <f t="shared" ref="Q1283:Q1346" si="80">LEFT(N1283,SEARCH("/",N1283,1)-1)</f>
        <v>music</v>
      </c>
      <c r="R1283" t="str">
        <f t="shared" ref="R1283:R1346" si="81">RIGHT(N1283,LEN(N1283)-SEARCH("/",N1283,1))</f>
        <v>rock</v>
      </c>
      <c r="S1283" s="3">
        <f t="shared" ref="S1283:S1346" si="82">(((I1283/60)/60)/24)+DATE(1970,1,1)+(-6/24)</f>
        <v>41483.493472222224</v>
      </c>
      <c r="T1283" s="3">
        <f t="shared" ref="T1283:T1346" si="83">(((J1283/60)/60)/24)+DATE(1970,1,1)+(-6/24)</f>
        <v>41463.493472222224</v>
      </c>
    </row>
    <row r="1284" spans="1:20">
      <c r="A1284">
        <v>1282</v>
      </c>
      <c r="B1284" t="s">
        <v>2637</v>
      </c>
      <c r="C1284" t="s">
        <v>2638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1620</v>
      </c>
      <c r="O1284" s="8">
        <f>Data!$E1284/Data!$D1284</f>
        <v>1.2361333333333333</v>
      </c>
      <c r="P1284" s="2">
        <f>IFERROR(Data!$E1284/Data!$L1284,0)</f>
        <v>67.671532846715323</v>
      </c>
      <c r="Q1284" t="str">
        <f t="shared" si="80"/>
        <v>music</v>
      </c>
      <c r="R1284" t="str">
        <f t="shared" si="81"/>
        <v>rock</v>
      </c>
      <c r="S1284" s="3">
        <f t="shared" si="82"/>
        <v>41616.957638888889</v>
      </c>
      <c r="T1284" s="3">
        <f t="shared" si="83"/>
        <v>41586.225173611114</v>
      </c>
    </row>
    <row r="1285" spans="1:20">
      <c r="A1285">
        <v>1283</v>
      </c>
      <c r="B1285" t="s">
        <v>2639</v>
      </c>
      <c r="C1285" t="s">
        <v>2640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1620</v>
      </c>
      <c r="O1285" s="8">
        <f>Data!$E1285/Data!$D1285</f>
        <v>2.1105</v>
      </c>
      <c r="P1285" s="2">
        <f>IFERROR(Data!$E1285/Data!$L1285,0)</f>
        <v>95.931818181818187</v>
      </c>
      <c r="Q1285" t="str">
        <f t="shared" si="80"/>
        <v>music</v>
      </c>
      <c r="R1285" t="str">
        <f t="shared" si="81"/>
        <v>rock</v>
      </c>
      <c r="S1285" s="3">
        <f t="shared" si="82"/>
        <v>41343.916666666664</v>
      </c>
      <c r="T1285" s="3">
        <f t="shared" si="83"/>
        <v>41320.467465277776</v>
      </c>
    </row>
    <row r="1286" spans="1:20">
      <c r="A1286">
        <v>1284</v>
      </c>
      <c r="B1286" t="s">
        <v>2641</v>
      </c>
      <c r="C1286" t="s">
        <v>2642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1092</v>
      </c>
      <c r="O1286" s="8">
        <f>Data!$E1286/Data!$D1286</f>
        <v>1.01</v>
      </c>
      <c r="P1286" s="2">
        <f>IFERROR(Data!$E1286/Data!$L1286,0)</f>
        <v>65.161290322580641</v>
      </c>
      <c r="Q1286" t="str">
        <f t="shared" si="80"/>
        <v>theater</v>
      </c>
      <c r="R1286" t="str">
        <f t="shared" si="81"/>
        <v>plays</v>
      </c>
      <c r="S1286" s="3">
        <f t="shared" si="82"/>
        <v>42735.457638888889</v>
      </c>
      <c r="T1286" s="3">
        <f t="shared" si="83"/>
        <v>42711.98474537037</v>
      </c>
    </row>
    <row r="1287" spans="1:20">
      <c r="A1287">
        <v>1285</v>
      </c>
      <c r="B1287" t="s">
        <v>2643</v>
      </c>
      <c r="C1287" t="s">
        <v>2644</v>
      </c>
      <c r="D1287">
        <v>2000</v>
      </c>
      <c r="E1287">
        <v>2033</v>
      </c>
      <c r="F1287" t="s">
        <v>22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1092</v>
      </c>
      <c r="O1287" s="8">
        <f>Data!$E1287/Data!$D1287</f>
        <v>1.0165</v>
      </c>
      <c r="P1287" s="2">
        <f>IFERROR(Data!$E1287/Data!$L1287,0)</f>
        <v>32.269841269841272</v>
      </c>
      <c r="Q1287" t="str">
        <f t="shared" si="80"/>
        <v>theater</v>
      </c>
      <c r="R1287" t="str">
        <f t="shared" si="81"/>
        <v>plays</v>
      </c>
      <c r="S1287" s="3">
        <f t="shared" si="82"/>
        <v>42175.333043981482</v>
      </c>
      <c r="T1287" s="3">
        <f t="shared" si="83"/>
        <v>42160.333043981482</v>
      </c>
    </row>
    <row r="1288" spans="1:20">
      <c r="A1288">
        <v>1286</v>
      </c>
      <c r="B1288" t="s">
        <v>2645</v>
      </c>
      <c r="C1288" t="s">
        <v>2646</v>
      </c>
      <c r="D1288">
        <v>1500</v>
      </c>
      <c r="E1288">
        <v>1625</v>
      </c>
      <c r="F1288" t="s">
        <v>22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1092</v>
      </c>
      <c r="O1288" s="8">
        <f>Data!$E1288/Data!$D1288</f>
        <v>1.0833333333333333</v>
      </c>
      <c r="P1288" s="2">
        <f>IFERROR(Data!$E1288/Data!$L1288,0)</f>
        <v>81.25</v>
      </c>
      <c r="Q1288" t="str">
        <f t="shared" si="80"/>
        <v>theater</v>
      </c>
      <c r="R1288" t="str">
        <f t="shared" si="81"/>
        <v>plays</v>
      </c>
      <c r="S1288" s="3">
        <f t="shared" si="82"/>
        <v>42052.333333333328</v>
      </c>
      <c r="T1288" s="3">
        <f t="shared" si="83"/>
        <v>42039.134571759263</v>
      </c>
    </row>
    <row r="1289" spans="1:20">
      <c r="A1289">
        <v>1287</v>
      </c>
      <c r="B1289" t="s">
        <v>2647</v>
      </c>
      <c r="C1289" t="s">
        <v>2648</v>
      </c>
      <c r="D1289">
        <v>250</v>
      </c>
      <c r="E1289">
        <v>605</v>
      </c>
      <c r="F1289" t="s">
        <v>22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1092</v>
      </c>
      <c r="O1289" s="8">
        <f>Data!$E1289/Data!$D1289</f>
        <v>2.42</v>
      </c>
      <c r="P1289" s="2">
        <f>IFERROR(Data!$E1289/Data!$L1289,0)</f>
        <v>24.2</v>
      </c>
      <c r="Q1289" t="str">
        <f t="shared" si="80"/>
        <v>theater</v>
      </c>
      <c r="R1289" t="str">
        <f t="shared" si="81"/>
        <v>plays</v>
      </c>
      <c r="S1289" s="3">
        <f t="shared" si="82"/>
        <v>42167.371018518519</v>
      </c>
      <c r="T1289" s="3">
        <f t="shared" si="83"/>
        <v>42107.371018518519</v>
      </c>
    </row>
    <row r="1290" spans="1:20">
      <c r="A1290">
        <v>1288</v>
      </c>
      <c r="B1290" t="s">
        <v>2649</v>
      </c>
      <c r="C1290" t="s">
        <v>2650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1092</v>
      </c>
      <c r="O1290" s="8">
        <f>Data!$E1290/Data!$D1290</f>
        <v>1.0044999999999999</v>
      </c>
      <c r="P1290" s="2">
        <f>IFERROR(Data!$E1290/Data!$L1290,0)</f>
        <v>65.868852459016395</v>
      </c>
      <c r="Q1290" t="str">
        <f t="shared" si="80"/>
        <v>theater</v>
      </c>
      <c r="R1290" t="str">
        <f t="shared" si="81"/>
        <v>plays</v>
      </c>
      <c r="S1290" s="3">
        <f t="shared" si="82"/>
        <v>42591.916666666672</v>
      </c>
      <c r="T1290" s="3">
        <f t="shared" si="83"/>
        <v>42560.904664351852</v>
      </c>
    </row>
    <row r="1291" spans="1:20">
      <c r="A1291">
        <v>1289</v>
      </c>
      <c r="B1291" t="s">
        <v>2651</v>
      </c>
      <c r="C1291" t="s">
        <v>2652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1092</v>
      </c>
      <c r="O1291" s="8">
        <f>Data!$E1291/Data!$D1291</f>
        <v>1.2506666666666666</v>
      </c>
      <c r="P1291" s="2">
        <f>IFERROR(Data!$E1291/Data!$L1291,0)</f>
        <v>36.07692307692308</v>
      </c>
      <c r="Q1291" t="str">
        <f t="shared" si="80"/>
        <v>theater</v>
      </c>
      <c r="R1291" t="str">
        <f t="shared" si="81"/>
        <v>plays</v>
      </c>
      <c r="S1291" s="3">
        <f t="shared" si="82"/>
        <v>42738.884780092587</v>
      </c>
      <c r="T1291" s="3">
        <f t="shared" si="83"/>
        <v>42708.884780092587</v>
      </c>
    </row>
    <row r="1292" spans="1:20">
      <c r="A1292">
        <v>1290</v>
      </c>
      <c r="B1292" t="s">
        <v>2653</v>
      </c>
      <c r="C1292" t="s">
        <v>2654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1092</v>
      </c>
      <c r="O1292" s="8">
        <f>Data!$E1292/Data!$D1292</f>
        <v>1.0857142857142856</v>
      </c>
      <c r="P1292" s="2">
        <f>IFERROR(Data!$E1292/Data!$L1292,0)</f>
        <v>44.186046511627907</v>
      </c>
      <c r="Q1292" t="str">
        <f t="shared" si="80"/>
        <v>theater</v>
      </c>
      <c r="R1292" t="str">
        <f t="shared" si="81"/>
        <v>plays</v>
      </c>
      <c r="S1292" s="3">
        <f t="shared" si="82"/>
        <v>42117.040972222225</v>
      </c>
      <c r="T1292" s="3">
        <f t="shared" si="83"/>
        <v>42086.364942129629</v>
      </c>
    </row>
    <row r="1293" spans="1:20">
      <c r="A1293">
        <v>1291</v>
      </c>
      <c r="B1293" t="s">
        <v>2655</v>
      </c>
      <c r="C1293" t="s">
        <v>2656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1092</v>
      </c>
      <c r="O1293" s="8">
        <f>Data!$E1293/Data!$D1293</f>
        <v>1.4570000000000001</v>
      </c>
      <c r="P1293" s="2">
        <f>IFERROR(Data!$E1293/Data!$L1293,0)</f>
        <v>104.07142857142857</v>
      </c>
      <c r="Q1293" t="str">
        <f t="shared" si="80"/>
        <v>theater</v>
      </c>
      <c r="R1293" t="str">
        <f t="shared" si="81"/>
        <v>plays</v>
      </c>
      <c r="S1293" s="3">
        <f t="shared" si="82"/>
        <v>42101.041666666672</v>
      </c>
      <c r="T1293" s="3">
        <f t="shared" si="83"/>
        <v>42064.402673611112</v>
      </c>
    </row>
    <row r="1294" spans="1:20">
      <c r="A1294">
        <v>1292</v>
      </c>
      <c r="B1294" t="s">
        <v>2657</v>
      </c>
      <c r="C1294" t="s">
        <v>2658</v>
      </c>
      <c r="D1294">
        <v>1700</v>
      </c>
      <c r="E1294">
        <v>1870</v>
      </c>
      <c r="F1294" t="s">
        <v>22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1092</v>
      </c>
      <c r="O1294" s="8">
        <f>Data!$E1294/Data!$D1294</f>
        <v>1.1000000000000001</v>
      </c>
      <c r="P1294" s="2">
        <f>IFERROR(Data!$E1294/Data!$L1294,0)</f>
        <v>35.96153846153846</v>
      </c>
      <c r="Q1294" t="str">
        <f t="shared" si="80"/>
        <v>theater</v>
      </c>
      <c r="R1294" t="str">
        <f t="shared" si="81"/>
        <v>plays</v>
      </c>
      <c r="S1294" s="3">
        <f t="shared" si="82"/>
        <v>42283.707638888889</v>
      </c>
      <c r="T1294" s="3">
        <f t="shared" si="83"/>
        <v>42256.514212962968</v>
      </c>
    </row>
    <row r="1295" spans="1:20">
      <c r="A1295">
        <v>1293</v>
      </c>
      <c r="B1295" t="s">
        <v>2659</v>
      </c>
      <c r="C1295" t="s">
        <v>2660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1092</v>
      </c>
      <c r="O1295" s="8">
        <f>Data!$E1295/Data!$D1295</f>
        <v>1.0223333333333333</v>
      </c>
      <c r="P1295" s="2">
        <f>IFERROR(Data!$E1295/Data!$L1295,0)</f>
        <v>127.79166666666667</v>
      </c>
      <c r="Q1295" t="str">
        <f t="shared" si="80"/>
        <v>theater</v>
      </c>
      <c r="R1295" t="str">
        <f t="shared" si="81"/>
        <v>plays</v>
      </c>
      <c r="S1295" s="3">
        <f t="shared" si="82"/>
        <v>42322.492719907401</v>
      </c>
      <c r="T1295" s="3">
        <f t="shared" si="83"/>
        <v>42292.451053240744</v>
      </c>
    </row>
    <row r="1296" spans="1:20">
      <c r="A1296">
        <v>1294</v>
      </c>
      <c r="B1296" t="s">
        <v>2661</v>
      </c>
      <c r="C1296" t="s">
        <v>2662</v>
      </c>
      <c r="D1296">
        <v>500</v>
      </c>
      <c r="E1296">
        <v>610</v>
      </c>
      <c r="F1296" t="s">
        <v>22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1092</v>
      </c>
      <c r="O1296" s="8">
        <f>Data!$E1296/Data!$D1296</f>
        <v>1.22</v>
      </c>
      <c r="P1296" s="2">
        <f>IFERROR(Data!$E1296/Data!$L1296,0)</f>
        <v>27.727272727272727</v>
      </c>
      <c r="Q1296" t="str">
        <f t="shared" si="80"/>
        <v>theater</v>
      </c>
      <c r="R1296" t="str">
        <f t="shared" si="81"/>
        <v>plays</v>
      </c>
      <c r="S1296" s="3">
        <f t="shared" si="82"/>
        <v>42296.208333333328</v>
      </c>
      <c r="T1296" s="3">
        <f t="shared" si="83"/>
        <v>42278.203668981485</v>
      </c>
    </row>
    <row r="1297" spans="1:20">
      <c r="A1297">
        <v>1295</v>
      </c>
      <c r="B1297" t="s">
        <v>2663</v>
      </c>
      <c r="C1297" t="s">
        <v>2664</v>
      </c>
      <c r="D1297">
        <v>2500</v>
      </c>
      <c r="E1297">
        <v>2549</v>
      </c>
      <c r="F1297" t="s">
        <v>22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1092</v>
      </c>
      <c r="O1297" s="8">
        <f>Data!$E1297/Data!$D1297</f>
        <v>1.0196000000000001</v>
      </c>
      <c r="P1297" s="2">
        <f>IFERROR(Data!$E1297/Data!$L1297,0)</f>
        <v>39.828125</v>
      </c>
      <c r="Q1297" t="str">
        <f t="shared" si="80"/>
        <v>theater</v>
      </c>
      <c r="R1297" t="str">
        <f t="shared" si="81"/>
        <v>plays</v>
      </c>
      <c r="S1297" s="3">
        <f t="shared" si="82"/>
        <v>42214.458333333328</v>
      </c>
      <c r="T1297" s="3">
        <f t="shared" si="83"/>
        <v>42184.322881944448</v>
      </c>
    </row>
    <row r="1298" spans="1:20">
      <c r="A1298">
        <v>1296</v>
      </c>
      <c r="B1298" t="s">
        <v>2665</v>
      </c>
      <c r="C1298" t="s">
        <v>2666</v>
      </c>
      <c r="D1298">
        <v>850</v>
      </c>
      <c r="E1298">
        <v>1200</v>
      </c>
      <c r="F1298" t="s">
        <v>22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1092</v>
      </c>
      <c r="O1298" s="8">
        <f>Data!$E1298/Data!$D1298</f>
        <v>1.411764705882353</v>
      </c>
      <c r="P1298" s="2">
        <f>IFERROR(Data!$E1298/Data!$L1298,0)</f>
        <v>52.173913043478258</v>
      </c>
      <c r="Q1298" t="str">
        <f t="shared" si="80"/>
        <v>theater</v>
      </c>
      <c r="R1298" t="str">
        <f t="shared" si="81"/>
        <v>plays</v>
      </c>
      <c r="S1298" s="3">
        <f t="shared" si="82"/>
        <v>42442.758946759262</v>
      </c>
      <c r="T1298" s="3">
        <f t="shared" si="83"/>
        <v>42422.800613425927</v>
      </c>
    </row>
    <row r="1299" spans="1:20">
      <c r="A1299">
        <v>1297</v>
      </c>
      <c r="B1299" t="s">
        <v>2667</v>
      </c>
      <c r="C1299" t="s">
        <v>2668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1092</v>
      </c>
      <c r="O1299" s="8">
        <f>Data!$E1299/Data!$D1299</f>
        <v>1.0952500000000001</v>
      </c>
      <c r="P1299" s="2">
        <f>IFERROR(Data!$E1299/Data!$L1299,0)</f>
        <v>92.037815126050418</v>
      </c>
      <c r="Q1299" t="str">
        <f t="shared" si="80"/>
        <v>theater</v>
      </c>
      <c r="R1299" t="str">
        <f t="shared" si="81"/>
        <v>plays</v>
      </c>
      <c r="S1299" s="3">
        <f t="shared" si="82"/>
        <v>42491.497199074074</v>
      </c>
      <c r="T1299" s="3">
        <f t="shared" si="83"/>
        <v>42461.497199074074</v>
      </c>
    </row>
    <row r="1300" spans="1:20">
      <c r="A1300">
        <v>1298</v>
      </c>
      <c r="B1300" t="s">
        <v>2669</v>
      </c>
      <c r="C1300" t="s">
        <v>2670</v>
      </c>
      <c r="D1300">
        <v>2000</v>
      </c>
      <c r="E1300">
        <v>2093</v>
      </c>
      <c r="F1300" t="s">
        <v>22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1092</v>
      </c>
      <c r="O1300" s="8">
        <f>Data!$E1300/Data!$D1300</f>
        <v>1.0465</v>
      </c>
      <c r="P1300" s="2">
        <f>IFERROR(Data!$E1300/Data!$L1300,0)</f>
        <v>63.424242424242422</v>
      </c>
      <c r="Q1300" t="str">
        <f t="shared" si="80"/>
        <v>theater</v>
      </c>
      <c r="R1300" t="str">
        <f t="shared" si="81"/>
        <v>plays</v>
      </c>
      <c r="S1300" s="3">
        <f t="shared" si="82"/>
        <v>42488.430925925932</v>
      </c>
      <c r="T1300" s="3">
        <f t="shared" si="83"/>
        <v>42458.430925925932</v>
      </c>
    </row>
    <row r="1301" spans="1:20">
      <c r="A1301">
        <v>1299</v>
      </c>
      <c r="B1301" t="s">
        <v>2671</v>
      </c>
      <c r="C1301" t="s">
        <v>2672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1092</v>
      </c>
      <c r="O1301" s="8">
        <f>Data!$E1301/Data!$D1301</f>
        <v>1.24</v>
      </c>
      <c r="P1301" s="2">
        <f>IFERROR(Data!$E1301/Data!$L1301,0)</f>
        <v>135.625</v>
      </c>
      <c r="Q1301" t="str">
        <f t="shared" si="80"/>
        <v>theater</v>
      </c>
      <c r="R1301" t="str">
        <f t="shared" si="81"/>
        <v>plays</v>
      </c>
      <c r="S1301" s="3">
        <f t="shared" si="82"/>
        <v>42199.564340277779</v>
      </c>
      <c r="T1301" s="3">
        <f t="shared" si="83"/>
        <v>42169.564340277779</v>
      </c>
    </row>
    <row r="1302" spans="1:20">
      <c r="A1302">
        <v>1300</v>
      </c>
      <c r="B1302" t="s">
        <v>2673</v>
      </c>
      <c r="C1302" t="s">
        <v>2674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1092</v>
      </c>
      <c r="O1302" s="8">
        <f>Data!$E1302/Data!$D1302</f>
        <v>1.35</v>
      </c>
      <c r="P1302" s="2">
        <f>IFERROR(Data!$E1302/Data!$L1302,0)</f>
        <v>168.75</v>
      </c>
      <c r="Q1302" t="str">
        <f t="shared" si="80"/>
        <v>theater</v>
      </c>
      <c r="R1302" t="str">
        <f t="shared" si="81"/>
        <v>plays</v>
      </c>
      <c r="S1302" s="3">
        <f t="shared" si="82"/>
        <v>42522.539583333331</v>
      </c>
      <c r="T1302" s="3">
        <f t="shared" si="83"/>
        <v>42483.425208333334</v>
      </c>
    </row>
    <row r="1303" spans="1:20">
      <c r="A1303">
        <v>1301</v>
      </c>
      <c r="B1303" t="s">
        <v>2675</v>
      </c>
      <c r="C1303" t="s">
        <v>2676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1092</v>
      </c>
      <c r="O1303" s="8">
        <f>Data!$E1303/Data!$D1303</f>
        <v>1.0275000000000001</v>
      </c>
      <c r="P1303" s="2">
        <f>IFERROR(Data!$E1303/Data!$L1303,0)</f>
        <v>70.862068965517238</v>
      </c>
      <c r="Q1303" t="str">
        <f t="shared" si="80"/>
        <v>theater</v>
      </c>
      <c r="R1303" t="str">
        <f t="shared" si="81"/>
        <v>plays</v>
      </c>
      <c r="S1303" s="3">
        <f t="shared" si="82"/>
        <v>42205.875</v>
      </c>
      <c r="T1303" s="3">
        <f t="shared" si="83"/>
        <v>42195.499745370369</v>
      </c>
    </row>
    <row r="1304" spans="1:20">
      <c r="A1304">
        <v>1302</v>
      </c>
      <c r="B1304" t="s">
        <v>2677</v>
      </c>
      <c r="C1304" t="s">
        <v>2678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1092</v>
      </c>
      <c r="O1304" s="8">
        <f>Data!$E1304/Data!$D1304</f>
        <v>1</v>
      </c>
      <c r="P1304" s="2">
        <f>IFERROR(Data!$E1304/Data!$L1304,0)</f>
        <v>50</v>
      </c>
      <c r="Q1304" t="str">
        <f t="shared" si="80"/>
        <v>theater</v>
      </c>
      <c r="R1304" t="str">
        <f t="shared" si="81"/>
        <v>plays</v>
      </c>
      <c r="S1304" s="3">
        <f t="shared" si="82"/>
        <v>42704.849664351852</v>
      </c>
      <c r="T1304" s="3">
        <f t="shared" si="83"/>
        <v>42674.807997685188</v>
      </c>
    </row>
    <row r="1305" spans="1:20">
      <c r="A1305">
        <v>1303</v>
      </c>
      <c r="B1305" t="s">
        <v>2679</v>
      </c>
      <c r="C1305" t="s">
        <v>2680</v>
      </c>
      <c r="D1305">
        <v>3500</v>
      </c>
      <c r="E1305">
        <v>4559.13</v>
      </c>
      <c r="F1305" t="s">
        <v>22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1092</v>
      </c>
      <c r="O1305" s="8">
        <f>Data!$E1305/Data!$D1305</f>
        <v>1.3026085714285716</v>
      </c>
      <c r="P1305" s="2">
        <f>IFERROR(Data!$E1305/Data!$L1305,0)</f>
        <v>42.214166666666671</v>
      </c>
      <c r="Q1305" t="str">
        <f t="shared" si="80"/>
        <v>theater</v>
      </c>
      <c r="R1305" t="str">
        <f t="shared" si="81"/>
        <v>plays</v>
      </c>
      <c r="S1305" s="3">
        <f t="shared" si="82"/>
        <v>42582.208333333328</v>
      </c>
      <c r="T1305" s="3">
        <f t="shared" si="83"/>
        <v>42566.191203703704</v>
      </c>
    </row>
    <row r="1306" spans="1:20">
      <c r="A1306">
        <v>1304</v>
      </c>
      <c r="B1306" t="s">
        <v>2681</v>
      </c>
      <c r="C1306" t="s">
        <v>2682</v>
      </c>
      <c r="D1306">
        <v>40000</v>
      </c>
      <c r="E1306">
        <v>15851</v>
      </c>
      <c r="F1306" t="s">
        <v>278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1335</v>
      </c>
      <c r="O1306" s="8">
        <f>Data!$E1306/Data!$D1306</f>
        <v>0.39627499999999999</v>
      </c>
      <c r="P1306" s="2">
        <f>IFERROR(Data!$E1306/Data!$L1306,0)</f>
        <v>152.41346153846155</v>
      </c>
      <c r="Q1306" t="str">
        <f t="shared" si="80"/>
        <v>technology</v>
      </c>
      <c r="R1306" t="str">
        <f t="shared" si="81"/>
        <v>wearables</v>
      </c>
      <c r="S1306" s="3">
        <f t="shared" si="82"/>
        <v>42806.902835648143</v>
      </c>
      <c r="T1306" s="3">
        <f t="shared" si="83"/>
        <v>42746.944502314815</v>
      </c>
    </row>
    <row r="1307" spans="1:20">
      <c r="A1307">
        <v>1305</v>
      </c>
      <c r="B1307" t="s">
        <v>2683</v>
      </c>
      <c r="C1307" t="s">
        <v>2684</v>
      </c>
      <c r="D1307">
        <v>30000</v>
      </c>
      <c r="E1307">
        <v>7793</v>
      </c>
      <c r="F1307" t="s">
        <v>278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1335</v>
      </c>
      <c r="O1307" s="8">
        <f>Data!$E1307/Data!$D1307</f>
        <v>0.25976666666666665</v>
      </c>
      <c r="P1307" s="2">
        <f>IFERROR(Data!$E1307/Data!$L1307,0)</f>
        <v>90.616279069767444</v>
      </c>
      <c r="Q1307" t="str">
        <f t="shared" si="80"/>
        <v>technology</v>
      </c>
      <c r="R1307" t="str">
        <f t="shared" si="81"/>
        <v>wearables</v>
      </c>
      <c r="S1307" s="3">
        <f t="shared" si="82"/>
        <v>42572.479166666672</v>
      </c>
      <c r="T1307" s="3">
        <f t="shared" si="83"/>
        <v>42543.415601851855</v>
      </c>
    </row>
    <row r="1308" spans="1:20">
      <c r="A1308">
        <v>1306</v>
      </c>
      <c r="B1308" t="s">
        <v>2685</v>
      </c>
      <c r="C1308" t="s">
        <v>2686</v>
      </c>
      <c r="D1308">
        <v>110000</v>
      </c>
      <c r="E1308">
        <v>71771</v>
      </c>
      <c r="F1308" t="s">
        <v>278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1335</v>
      </c>
      <c r="O1308" s="8">
        <f>Data!$E1308/Data!$D1308</f>
        <v>0.65246363636363636</v>
      </c>
      <c r="P1308" s="2">
        <f>IFERROR(Data!$E1308/Data!$L1308,0)</f>
        <v>201.60393258426967</v>
      </c>
      <c r="Q1308" t="str">
        <f t="shared" si="80"/>
        <v>technology</v>
      </c>
      <c r="R1308" t="str">
        <f t="shared" si="81"/>
        <v>wearables</v>
      </c>
      <c r="S1308" s="3">
        <f t="shared" si="82"/>
        <v>41977.207569444443</v>
      </c>
      <c r="T1308" s="3">
        <f t="shared" si="83"/>
        <v>41947.207569444443</v>
      </c>
    </row>
    <row r="1309" spans="1:20">
      <c r="A1309">
        <v>1307</v>
      </c>
      <c r="B1309" t="s">
        <v>2687</v>
      </c>
      <c r="C1309" t="s">
        <v>2688</v>
      </c>
      <c r="D1309">
        <v>50000</v>
      </c>
      <c r="E1309">
        <v>5757</v>
      </c>
      <c r="F1309" t="s">
        <v>278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1335</v>
      </c>
      <c r="O1309" s="8">
        <f>Data!$E1309/Data!$D1309</f>
        <v>0.11514000000000001</v>
      </c>
      <c r="P1309" s="2">
        <f>IFERROR(Data!$E1309/Data!$L1309,0)</f>
        <v>127.93333333333334</v>
      </c>
      <c r="Q1309" t="str">
        <f t="shared" si="80"/>
        <v>technology</v>
      </c>
      <c r="R1309" t="str">
        <f t="shared" si="81"/>
        <v>wearables</v>
      </c>
      <c r="S1309" s="3">
        <f t="shared" si="82"/>
        <v>42417.253229166665</v>
      </c>
      <c r="T1309" s="3">
        <f t="shared" si="83"/>
        <v>42387.253229166665</v>
      </c>
    </row>
    <row r="1310" spans="1:20">
      <c r="A1310">
        <v>1308</v>
      </c>
      <c r="B1310" t="s">
        <v>2689</v>
      </c>
      <c r="C1310" t="s">
        <v>2690</v>
      </c>
      <c r="D1310">
        <v>10000</v>
      </c>
      <c r="E1310">
        <v>1136</v>
      </c>
      <c r="F1310" t="s">
        <v>278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1335</v>
      </c>
      <c r="O1310" s="8">
        <f>Data!$E1310/Data!$D1310</f>
        <v>0.11360000000000001</v>
      </c>
      <c r="P1310" s="2">
        <f>IFERROR(Data!$E1310/Data!$L1310,0)</f>
        <v>29.894736842105264</v>
      </c>
      <c r="Q1310" t="str">
        <f t="shared" si="80"/>
        <v>technology</v>
      </c>
      <c r="R1310" t="str">
        <f t="shared" si="81"/>
        <v>wearables</v>
      </c>
      <c r="S1310" s="3">
        <f t="shared" si="82"/>
        <v>42651.363564814819</v>
      </c>
      <c r="T1310" s="3">
        <f t="shared" si="83"/>
        <v>42611.363564814819</v>
      </c>
    </row>
    <row r="1311" spans="1:20">
      <c r="A1311">
        <v>1309</v>
      </c>
      <c r="B1311" t="s">
        <v>2691</v>
      </c>
      <c r="C1311" t="s">
        <v>2692</v>
      </c>
      <c r="D1311">
        <v>11500</v>
      </c>
      <c r="E1311">
        <v>12879</v>
      </c>
      <c r="F1311" t="s">
        <v>278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1335</v>
      </c>
      <c r="O1311" s="8">
        <f>Data!$E1311/Data!$D1311</f>
        <v>1.1199130434782609</v>
      </c>
      <c r="P1311" s="2">
        <f>IFERROR(Data!$E1311/Data!$L1311,0)</f>
        <v>367.97142857142859</v>
      </c>
      <c r="Q1311" t="str">
        <f t="shared" si="80"/>
        <v>technology</v>
      </c>
      <c r="R1311" t="str">
        <f t="shared" si="81"/>
        <v>wearables</v>
      </c>
      <c r="S1311" s="3">
        <f t="shared" si="82"/>
        <v>42292.632731481484</v>
      </c>
      <c r="T1311" s="3">
        <f t="shared" si="83"/>
        <v>42257.632731481484</v>
      </c>
    </row>
    <row r="1312" spans="1:20">
      <c r="A1312">
        <v>1310</v>
      </c>
      <c r="B1312" t="s">
        <v>2693</v>
      </c>
      <c r="C1312" t="s">
        <v>2694</v>
      </c>
      <c r="D1312">
        <v>20000</v>
      </c>
      <c r="E1312">
        <v>3100</v>
      </c>
      <c r="F1312" t="s">
        <v>278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1335</v>
      </c>
      <c r="O1312" s="8">
        <f>Data!$E1312/Data!$D1312</f>
        <v>0.155</v>
      </c>
      <c r="P1312" s="2">
        <f>IFERROR(Data!$E1312/Data!$L1312,0)</f>
        <v>129.16666666666666</v>
      </c>
      <c r="Q1312" t="str">
        <f t="shared" si="80"/>
        <v>technology</v>
      </c>
      <c r="R1312" t="str">
        <f t="shared" si="81"/>
        <v>wearables</v>
      </c>
      <c r="S1312" s="3">
        <f t="shared" si="82"/>
        <v>42601.417245370365</v>
      </c>
      <c r="T1312" s="3">
        <f t="shared" si="83"/>
        <v>42556.417245370365</v>
      </c>
    </row>
    <row r="1313" spans="1:20">
      <c r="A1313">
        <v>1311</v>
      </c>
      <c r="B1313" t="s">
        <v>2695</v>
      </c>
      <c r="C1313" t="s">
        <v>2696</v>
      </c>
      <c r="D1313">
        <v>250000</v>
      </c>
      <c r="E1313">
        <v>80070</v>
      </c>
      <c r="F1313" t="s">
        <v>278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1335</v>
      </c>
      <c r="O1313" s="8">
        <f>Data!$E1313/Data!$D1313</f>
        <v>0.32028000000000001</v>
      </c>
      <c r="P1313" s="2">
        <f>IFERROR(Data!$E1313/Data!$L1313,0)</f>
        <v>800.7</v>
      </c>
      <c r="Q1313" t="str">
        <f t="shared" si="80"/>
        <v>technology</v>
      </c>
      <c r="R1313" t="str">
        <f t="shared" si="81"/>
        <v>wearables</v>
      </c>
      <c r="S1313" s="3">
        <f t="shared" si="82"/>
        <v>42704.593969907408</v>
      </c>
      <c r="T1313" s="3">
        <f t="shared" si="83"/>
        <v>42669.552303240736</v>
      </c>
    </row>
    <row r="1314" spans="1:20">
      <c r="A1314">
        <v>1312</v>
      </c>
      <c r="B1314" t="s">
        <v>2697</v>
      </c>
      <c r="C1314" t="s">
        <v>2698</v>
      </c>
      <c r="D1314">
        <v>4600</v>
      </c>
      <c r="E1314">
        <v>28</v>
      </c>
      <c r="F1314" t="s">
        <v>278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1335</v>
      </c>
      <c r="O1314" s="8">
        <f>Data!$E1314/Data!$D1314</f>
        <v>6.0869565217391303E-3</v>
      </c>
      <c r="P1314" s="2">
        <f>IFERROR(Data!$E1314/Data!$L1314,0)</f>
        <v>28</v>
      </c>
      <c r="Q1314" t="str">
        <f t="shared" si="80"/>
        <v>technology</v>
      </c>
      <c r="R1314" t="str">
        <f t="shared" si="81"/>
        <v>wearables</v>
      </c>
      <c r="S1314" s="3">
        <f t="shared" si="82"/>
        <v>42112.452800925923</v>
      </c>
      <c r="T1314" s="3">
        <f t="shared" si="83"/>
        <v>42082.452800925923</v>
      </c>
    </row>
    <row r="1315" spans="1:20">
      <c r="A1315">
        <v>1313</v>
      </c>
      <c r="B1315" t="s">
        <v>2699</v>
      </c>
      <c r="C1315" t="s">
        <v>2700</v>
      </c>
      <c r="D1315">
        <v>40000</v>
      </c>
      <c r="E1315">
        <v>12446</v>
      </c>
      <c r="F1315" t="s">
        <v>278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1335</v>
      </c>
      <c r="O1315" s="8">
        <f>Data!$E1315/Data!$D1315</f>
        <v>0.31114999999999998</v>
      </c>
      <c r="P1315" s="2">
        <f>IFERROR(Data!$E1315/Data!$L1315,0)</f>
        <v>102.01639344262296</v>
      </c>
      <c r="Q1315" t="str">
        <f t="shared" si="80"/>
        <v>technology</v>
      </c>
      <c r="R1315" t="str">
        <f t="shared" si="81"/>
        <v>wearables</v>
      </c>
      <c r="S1315" s="3">
        <f t="shared" si="82"/>
        <v>42432.459652777776</v>
      </c>
      <c r="T1315" s="3">
        <f t="shared" si="83"/>
        <v>42402.459652777776</v>
      </c>
    </row>
    <row r="1316" spans="1:20">
      <c r="A1316">
        <v>1314</v>
      </c>
      <c r="B1316" t="s">
        <v>2701</v>
      </c>
      <c r="C1316" t="s">
        <v>2702</v>
      </c>
      <c r="D1316">
        <v>180000</v>
      </c>
      <c r="E1316">
        <v>2028</v>
      </c>
      <c r="F1316" t="s">
        <v>278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1335</v>
      </c>
      <c r="O1316" s="8">
        <f>Data!$E1316/Data!$D1316</f>
        <v>1.1266666666666666E-2</v>
      </c>
      <c r="P1316" s="2">
        <f>IFERROR(Data!$E1316/Data!$L1316,0)</f>
        <v>184.36363636363637</v>
      </c>
      <c r="Q1316" t="str">
        <f t="shared" si="80"/>
        <v>technology</v>
      </c>
      <c r="R1316" t="str">
        <f t="shared" si="81"/>
        <v>wearables</v>
      </c>
      <c r="S1316" s="3">
        <f t="shared" si="82"/>
        <v>42664.419675925921</v>
      </c>
      <c r="T1316" s="3">
        <f t="shared" si="83"/>
        <v>42604.419675925921</v>
      </c>
    </row>
    <row r="1317" spans="1:20">
      <c r="A1317">
        <v>1315</v>
      </c>
      <c r="B1317" t="s">
        <v>2703</v>
      </c>
      <c r="C1317" t="s">
        <v>2704</v>
      </c>
      <c r="D1317">
        <v>100000</v>
      </c>
      <c r="E1317">
        <v>40404</v>
      </c>
      <c r="F1317" t="s">
        <v>278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1335</v>
      </c>
      <c r="O1317" s="8">
        <f>Data!$E1317/Data!$D1317</f>
        <v>0.40404000000000001</v>
      </c>
      <c r="P1317" s="2">
        <f>IFERROR(Data!$E1317/Data!$L1317,0)</f>
        <v>162.91935483870967</v>
      </c>
      <c r="Q1317" t="str">
        <f t="shared" si="80"/>
        <v>technology</v>
      </c>
      <c r="R1317" t="str">
        <f t="shared" si="81"/>
        <v>wearables</v>
      </c>
      <c r="S1317" s="3">
        <f t="shared" si="82"/>
        <v>42313.791666666672</v>
      </c>
      <c r="T1317" s="3">
        <f t="shared" si="83"/>
        <v>42278.248240740737</v>
      </c>
    </row>
    <row r="1318" spans="1:20">
      <c r="A1318">
        <v>1316</v>
      </c>
      <c r="B1318" t="s">
        <v>2705</v>
      </c>
      <c r="C1318" t="s">
        <v>2706</v>
      </c>
      <c r="D1318">
        <v>75000</v>
      </c>
      <c r="E1318">
        <v>1</v>
      </c>
      <c r="F1318" t="s">
        <v>278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1335</v>
      </c>
      <c r="O1318" s="8">
        <f>Data!$E1318/Data!$D1318</f>
        <v>1.3333333333333333E-5</v>
      </c>
      <c r="P1318" s="2">
        <f>IFERROR(Data!$E1318/Data!$L1318,0)</f>
        <v>1</v>
      </c>
      <c r="Q1318" t="str">
        <f t="shared" si="80"/>
        <v>technology</v>
      </c>
      <c r="R1318" t="str">
        <f t="shared" si="81"/>
        <v>wearables</v>
      </c>
      <c r="S1318" s="3">
        <f t="shared" si="82"/>
        <v>42428.711909722217</v>
      </c>
      <c r="T1318" s="3">
        <f t="shared" si="83"/>
        <v>42393.711909722217</v>
      </c>
    </row>
    <row r="1319" spans="1:20">
      <c r="A1319">
        <v>1317</v>
      </c>
      <c r="B1319" t="s">
        <v>2707</v>
      </c>
      <c r="C1319" t="s">
        <v>2708</v>
      </c>
      <c r="D1319">
        <v>200000</v>
      </c>
      <c r="E1319">
        <v>11467</v>
      </c>
      <c r="F1319" t="s">
        <v>278</v>
      </c>
      <c r="G1319" t="s">
        <v>315</v>
      </c>
      <c r="H1319" t="s">
        <v>316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1335</v>
      </c>
      <c r="O1319" s="8">
        <f>Data!$E1319/Data!$D1319</f>
        <v>5.7334999999999997E-2</v>
      </c>
      <c r="P1319" s="2">
        <f>IFERROR(Data!$E1319/Data!$L1319,0)</f>
        <v>603.52631578947364</v>
      </c>
      <c r="Q1319" t="str">
        <f t="shared" si="80"/>
        <v>technology</v>
      </c>
      <c r="R1319" t="str">
        <f t="shared" si="81"/>
        <v>wearables</v>
      </c>
      <c r="S1319" s="3">
        <f t="shared" si="82"/>
        <v>42572.333333333328</v>
      </c>
      <c r="T1319" s="3">
        <f t="shared" si="83"/>
        <v>42519.985486111109</v>
      </c>
    </row>
    <row r="1320" spans="1:20">
      <c r="A1320">
        <v>1318</v>
      </c>
      <c r="B1320" t="s">
        <v>2709</v>
      </c>
      <c r="C1320" t="s">
        <v>2710</v>
      </c>
      <c r="D1320">
        <v>40000</v>
      </c>
      <c r="E1320">
        <v>6130</v>
      </c>
      <c r="F1320" t="s">
        <v>278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1335</v>
      </c>
      <c r="O1320" s="8">
        <f>Data!$E1320/Data!$D1320</f>
        <v>0.15325</v>
      </c>
      <c r="P1320" s="2">
        <f>IFERROR(Data!$E1320/Data!$L1320,0)</f>
        <v>45.407407407407405</v>
      </c>
      <c r="Q1320" t="str">
        <f t="shared" si="80"/>
        <v>technology</v>
      </c>
      <c r="R1320" t="str">
        <f t="shared" si="81"/>
        <v>wearables</v>
      </c>
      <c r="S1320" s="3">
        <f t="shared" si="82"/>
        <v>42014.793657407412</v>
      </c>
      <c r="T1320" s="3">
        <f t="shared" si="83"/>
        <v>41984.793657407412</v>
      </c>
    </row>
    <row r="1321" spans="1:20">
      <c r="A1321">
        <v>1319</v>
      </c>
      <c r="B1321" t="s">
        <v>2711</v>
      </c>
      <c r="C1321" t="s">
        <v>2712</v>
      </c>
      <c r="D1321">
        <v>5800</v>
      </c>
      <c r="E1321">
        <v>876</v>
      </c>
      <c r="F1321" t="s">
        <v>278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1335</v>
      </c>
      <c r="O1321" s="8">
        <f>Data!$E1321/Data!$D1321</f>
        <v>0.15103448275862069</v>
      </c>
      <c r="P1321" s="2">
        <f>IFERROR(Data!$E1321/Data!$L1321,0)</f>
        <v>97.333333333333329</v>
      </c>
      <c r="Q1321" t="str">
        <f t="shared" si="80"/>
        <v>technology</v>
      </c>
      <c r="R1321" t="str">
        <f t="shared" si="81"/>
        <v>wearables</v>
      </c>
      <c r="S1321" s="3">
        <f t="shared" si="82"/>
        <v>41831.416666666664</v>
      </c>
      <c r="T1321" s="3">
        <f t="shared" si="83"/>
        <v>41816.562094907407</v>
      </c>
    </row>
    <row r="1322" spans="1:20">
      <c r="A1322">
        <v>1320</v>
      </c>
      <c r="B1322" t="s">
        <v>2713</v>
      </c>
      <c r="C1322" t="s">
        <v>2714</v>
      </c>
      <c r="D1322">
        <v>100000</v>
      </c>
      <c r="E1322">
        <v>503</v>
      </c>
      <c r="F1322" t="s">
        <v>278</v>
      </c>
      <c r="G1322" t="s">
        <v>393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1335</v>
      </c>
      <c r="O1322" s="8">
        <f>Data!$E1322/Data!$D1322</f>
        <v>5.0299999999999997E-3</v>
      </c>
      <c r="P1322" s="2">
        <f>IFERROR(Data!$E1322/Data!$L1322,0)</f>
        <v>167.66666666666666</v>
      </c>
      <c r="Q1322" t="str">
        <f t="shared" si="80"/>
        <v>technology</v>
      </c>
      <c r="R1322" t="str">
        <f t="shared" si="81"/>
        <v>wearables</v>
      </c>
      <c r="S1322" s="3">
        <f t="shared" si="82"/>
        <v>42734.708333333328</v>
      </c>
      <c r="T1322" s="3">
        <f t="shared" si="83"/>
        <v>42705.440347222218</v>
      </c>
    </row>
    <row r="1323" spans="1:20">
      <c r="A1323">
        <v>1321</v>
      </c>
      <c r="B1323" t="s">
        <v>2715</v>
      </c>
      <c r="C1323" t="s">
        <v>2716</v>
      </c>
      <c r="D1323">
        <v>462000</v>
      </c>
      <c r="E1323">
        <v>6019</v>
      </c>
      <c r="F1323" t="s">
        <v>278</v>
      </c>
      <c r="G1323" t="s">
        <v>482</v>
      </c>
      <c r="H1323" t="s">
        <v>483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1335</v>
      </c>
      <c r="O1323" s="8">
        <f>Data!$E1323/Data!$D1323</f>
        <v>1.3028138528138528E-2</v>
      </c>
      <c r="P1323" s="2">
        <f>IFERROR(Data!$E1323/Data!$L1323,0)</f>
        <v>859.85714285714289</v>
      </c>
      <c r="Q1323" t="str">
        <f t="shared" si="80"/>
        <v>technology</v>
      </c>
      <c r="R1323" t="str">
        <f t="shared" si="81"/>
        <v>wearables</v>
      </c>
      <c r="S1323" s="3">
        <f t="shared" si="82"/>
        <v>42727.49927083333</v>
      </c>
      <c r="T1323" s="3">
        <f t="shared" si="83"/>
        <v>42697.49927083333</v>
      </c>
    </row>
    <row r="1324" spans="1:20">
      <c r="A1324">
        <v>1322</v>
      </c>
      <c r="B1324" t="s">
        <v>2717</v>
      </c>
      <c r="C1324" t="s">
        <v>2718</v>
      </c>
      <c r="D1324">
        <v>35000</v>
      </c>
      <c r="E1324">
        <v>106</v>
      </c>
      <c r="F1324" t="s">
        <v>278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1335</v>
      </c>
      <c r="O1324" s="8">
        <f>Data!$E1324/Data!$D1324</f>
        <v>3.0285714285714286E-3</v>
      </c>
      <c r="P1324" s="2">
        <f>IFERROR(Data!$E1324/Data!$L1324,0)</f>
        <v>26.5</v>
      </c>
      <c r="Q1324" t="str">
        <f t="shared" si="80"/>
        <v>technology</v>
      </c>
      <c r="R1324" t="str">
        <f t="shared" si="81"/>
        <v>wearables</v>
      </c>
      <c r="S1324" s="3">
        <f t="shared" si="82"/>
        <v>42145.406539351854</v>
      </c>
      <c r="T1324" s="3">
        <f t="shared" si="83"/>
        <v>42115.406539351854</v>
      </c>
    </row>
    <row r="1325" spans="1:20">
      <c r="A1325">
        <v>1323</v>
      </c>
      <c r="B1325" t="s">
        <v>2719</v>
      </c>
      <c r="C1325" t="s">
        <v>2720</v>
      </c>
      <c r="D1325">
        <v>15000</v>
      </c>
      <c r="E1325">
        <v>1332</v>
      </c>
      <c r="F1325" t="s">
        <v>278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1335</v>
      </c>
      <c r="O1325" s="8">
        <f>Data!$E1325/Data!$D1325</f>
        <v>8.8800000000000004E-2</v>
      </c>
      <c r="P1325" s="2">
        <f>IFERROR(Data!$E1325/Data!$L1325,0)</f>
        <v>30.272727272727273</v>
      </c>
      <c r="Q1325" t="str">
        <f t="shared" si="80"/>
        <v>technology</v>
      </c>
      <c r="R1325" t="str">
        <f t="shared" si="81"/>
        <v>wearables</v>
      </c>
      <c r="S1325" s="3">
        <f t="shared" si="82"/>
        <v>42486.038194444445</v>
      </c>
      <c r="T1325" s="3">
        <f t="shared" si="83"/>
        <v>42451.448449074072</v>
      </c>
    </row>
    <row r="1326" spans="1:20">
      <c r="A1326">
        <v>1324</v>
      </c>
      <c r="B1326" t="s">
        <v>2721</v>
      </c>
      <c r="C1326" t="s">
        <v>2722</v>
      </c>
      <c r="D1326">
        <v>50000</v>
      </c>
      <c r="E1326">
        <v>4920</v>
      </c>
      <c r="F1326" t="s">
        <v>278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1335</v>
      </c>
      <c r="O1326" s="8">
        <f>Data!$E1326/Data!$D1326</f>
        <v>9.8400000000000001E-2</v>
      </c>
      <c r="P1326" s="2">
        <f>IFERROR(Data!$E1326/Data!$L1326,0)</f>
        <v>54.666666666666664</v>
      </c>
      <c r="Q1326" t="str">
        <f t="shared" si="80"/>
        <v>technology</v>
      </c>
      <c r="R1326" t="str">
        <f t="shared" si="81"/>
        <v>wearables</v>
      </c>
      <c r="S1326" s="3">
        <f t="shared" si="82"/>
        <v>42656.383703703701</v>
      </c>
      <c r="T1326" s="3">
        <f t="shared" si="83"/>
        <v>42626.383703703701</v>
      </c>
    </row>
    <row r="1327" spans="1:20">
      <c r="A1327">
        <v>1325</v>
      </c>
      <c r="B1327" t="s">
        <v>2723</v>
      </c>
      <c r="C1327" t="s">
        <v>2724</v>
      </c>
      <c r="D1327">
        <v>20000</v>
      </c>
      <c r="E1327">
        <v>486</v>
      </c>
      <c r="F1327" t="s">
        <v>278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1335</v>
      </c>
      <c r="O1327" s="8">
        <f>Data!$E1327/Data!$D1327</f>
        <v>2.4299999999999999E-2</v>
      </c>
      <c r="P1327" s="2">
        <f>IFERROR(Data!$E1327/Data!$L1327,0)</f>
        <v>60.75</v>
      </c>
      <c r="Q1327" t="str">
        <f t="shared" si="80"/>
        <v>technology</v>
      </c>
      <c r="R1327" t="str">
        <f t="shared" si="81"/>
        <v>wearables</v>
      </c>
      <c r="S1327" s="3">
        <f t="shared" si="82"/>
        <v>42733.836053240739</v>
      </c>
      <c r="T1327" s="3">
        <f t="shared" si="83"/>
        <v>42703.836053240739</v>
      </c>
    </row>
    <row r="1328" spans="1:20">
      <c r="A1328">
        <v>1326</v>
      </c>
      <c r="B1328" t="s">
        <v>2725</v>
      </c>
      <c r="C1328" t="s">
        <v>2726</v>
      </c>
      <c r="D1328">
        <v>100000</v>
      </c>
      <c r="E1328">
        <v>1130</v>
      </c>
      <c r="F1328" t="s">
        <v>278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1335</v>
      </c>
      <c r="O1328" s="8">
        <f>Data!$E1328/Data!$D1328</f>
        <v>1.1299999999999999E-2</v>
      </c>
      <c r="P1328" s="2">
        <f>IFERROR(Data!$E1328/Data!$L1328,0)</f>
        <v>102.72727272727273</v>
      </c>
      <c r="Q1328" t="str">
        <f t="shared" si="80"/>
        <v>technology</v>
      </c>
      <c r="R1328" t="str">
        <f t="shared" si="81"/>
        <v>wearables</v>
      </c>
      <c r="S1328" s="3">
        <f t="shared" si="82"/>
        <v>42019.541990740734</v>
      </c>
      <c r="T1328" s="3">
        <f t="shared" si="83"/>
        <v>41974.541990740734</v>
      </c>
    </row>
    <row r="1329" spans="1:20">
      <c r="A1329">
        <v>1327</v>
      </c>
      <c r="B1329" t="s">
        <v>2727</v>
      </c>
      <c r="C1329" t="s">
        <v>2728</v>
      </c>
      <c r="D1329">
        <v>48000</v>
      </c>
      <c r="E1329">
        <v>1705</v>
      </c>
      <c r="F1329" t="s">
        <v>278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1335</v>
      </c>
      <c r="O1329" s="8">
        <f>Data!$E1329/Data!$D1329</f>
        <v>3.5520833333333335E-2</v>
      </c>
      <c r="P1329" s="2">
        <f>IFERROR(Data!$E1329/Data!$L1329,0)</f>
        <v>41.585365853658537</v>
      </c>
      <c r="Q1329" t="str">
        <f t="shared" si="80"/>
        <v>technology</v>
      </c>
      <c r="R1329" t="str">
        <f t="shared" si="81"/>
        <v>wearables</v>
      </c>
      <c r="S1329" s="3">
        <f t="shared" si="82"/>
        <v>42153.428645833337</v>
      </c>
      <c r="T1329" s="3">
        <f t="shared" si="83"/>
        <v>42123.428645833337</v>
      </c>
    </row>
    <row r="1330" spans="1:20">
      <c r="A1330">
        <v>1328</v>
      </c>
      <c r="B1330" t="s">
        <v>2729</v>
      </c>
      <c r="C1330" t="s">
        <v>2730</v>
      </c>
      <c r="D1330">
        <v>75000</v>
      </c>
      <c r="E1330">
        <v>1748</v>
      </c>
      <c r="F1330" t="s">
        <v>278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1335</v>
      </c>
      <c r="O1330" s="8">
        <f>Data!$E1330/Data!$D1330</f>
        <v>2.3306666666666667E-2</v>
      </c>
      <c r="P1330" s="2">
        <f>IFERROR(Data!$E1330/Data!$L1330,0)</f>
        <v>116.53333333333333</v>
      </c>
      <c r="Q1330" t="str">
        <f t="shared" si="80"/>
        <v>technology</v>
      </c>
      <c r="R1330" t="str">
        <f t="shared" si="81"/>
        <v>wearables</v>
      </c>
      <c r="S1330" s="3">
        <f t="shared" si="82"/>
        <v>42657.392754629633</v>
      </c>
      <c r="T1330" s="3">
        <f t="shared" si="83"/>
        <v>42612.392754629633</v>
      </c>
    </row>
    <row r="1331" spans="1:20">
      <c r="A1331">
        <v>1329</v>
      </c>
      <c r="B1331" t="s">
        <v>2731</v>
      </c>
      <c r="C1331" t="s">
        <v>2732</v>
      </c>
      <c r="D1331">
        <v>50000</v>
      </c>
      <c r="E1331">
        <v>408</v>
      </c>
      <c r="F1331" t="s">
        <v>278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1335</v>
      </c>
      <c r="O1331" s="8">
        <f>Data!$E1331/Data!$D1331</f>
        <v>8.1600000000000006E-3</v>
      </c>
      <c r="P1331" s="2">
        <f>IFERROR(Data!$E1331/Data!$L1331,0)</f>
        <v>45.333333333333336</v>
      </c>
      <c r="Q1331" t="str">
        <f t="shared" si="80"/>
        <v>technology</v>
      </c>
      <c r="R1331" t="str">
        <f t="shared" si="81"/>
        <v>wearables</v>
      </c>
      <c r="S1331" s="3">
        <f t="shared" si="82"/>
        <v>41975.013252314813</v>
      </c>
      <c r="T1331" s="3">
        <f t="shared" si="83"/>
        <v>41934.971585648149</v>
      </c>
    </row>
    <row r="1332" spans="1:20">
      <c r="A1332">
        <v>1330</v>
      </c>
      <c r="B1332" t="s">
        <v>2733</v>
      </c>
      <c r="C1332" t="s">
        <v>2734</v>
      </c>
      <c r="D1332">
        <v>35000</v>
      </c>
      <c r="E1332">
        <v>7873</v>
      </c>
      <c r="F1332" t="s">
        <v>278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1335</v>
      </c>
      <c r="O1332" s="8">
        <f>Data!$E1332/Data!$D1332</f>
        <v>0.22494285714285714</v>
      </c>
      <c r="P1332" s="2">
        <f>IFERROR(Data!$E1332/Data!$L1332,0)</f>
        <v>157.46</v>
      </c>
      <c r="Q1332" t="str">
        <f t="shared" si="80"/>
        <v>technology</v>
      </c>
      <c r="R1332" t="str">
        <f t="shared" si="81"/>
        <v>wearables</v>
      </c>
      <c r="S1332" s="3">
        <f t="shared" si="82"/>
        <v>42552.916666666672</v>
      </c>
      <c r="T1332" s="3">
        <f t="shared" si="83"/>
        <v>42522.026724537034</v>
      </c>
    </row>
    <row r="1333" spans="1:20">
      <c r="A1333">
        <v>1331</v>
      </c>
      <c r="B1333" t="s">
        <v>2735</v>
      </c>
      <c r="C1333" t="s">
        <v>2736</v>
      </c>
      <c r="D1333">
        <v>250000</v>
      </c>
      <c r="E1333">
        <v>3417</v>
      </c>
      <c r="F1333" t="s">
        <v>278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1335</v>
      </c>
      <c r="O1333" s="8">
        <f>Data!$E1333/Data!$D1333</f>
        <v>1.3668E-2</v>
      </c>
      <c r="P1333" s="2">
        <f>IFERROR(Data!$E1333/Data!$L1333,0)</f>
        <v>100.5</v>
      </c>
      <c r="Q1333" t="str">
        <f t="shared" si="80"/>
        <v>technology</v>
      </c>
      <c r="R1333" t="str">
        <f t="shared" si="81"/>
        <v>wearables</v>
      </c>
      <c r="S1333" s="3">
        <f t="shared" si="82"/>
        <v>42599.25409722222</v>
      </c>
      <c r="T1333" s="3">
        <f t="shared" si="83"/>
        <v>42569.25409722222</v>
      </c>
    </row>
    <row r="1334" spans="1:20">
      <c r="A1334">
        <v>1332</v>
      </c>
      <c r="B1334" t="s">
        <v>2737</v>
      </c>
      <c r="C1334" t="s">
        <v>2738</v>
      </c>
      <c r="D1334">
        <v>10115</v>
      </c>
      <c r="E1334">
        <v>0</v>
      </c>
      <c r="F1334" t="s">
        <v>278</v>
      </c>
      <c r="G1334" t="s">
        <v>2095</v>
      </c>
      <c r="H1334" t="s">
        <v>2096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1335</v>
      </c>
      <c r="O1334" s="8">
        <f>Data!$E1334/Data!$D1334</f>
        <v>0</v>
      </c>
      <c r="P1334" s="2">
        <f>IFERROR(Data!$E1334/Data!$L1334,0)</f>
        <v>0</v>
      </c>
      <c r="Q1334" t="str">
        <f t="shared" si="80"/>
        <v>technology</v>
      </c>
      <c r="R1334" t="str">
        <f t="shared" si="81"/>
        <v>wearables</v>
      </c>
      <c r="S1334" s="3">
        <f t="shared" si="82"/>
        <v>42761.810277777782</v>
      </c>
      <c r="T1334" s="3">
        <f t="shared" si="83"/>
        <v>42731.810277777782</v>
      </c>
    </row>
    <row r="1335" spans="1:20">
      <c r="A1335">
        <v>1333</v>
      </c>
      <c r="B1335" t="s">
        <v>2739</v>
      </c>
      <c r="C1335" t="s">
        <v>2740</v>
      </c>
      <c r="D1335">
        <v>2500</v>
      </c>
      <c r="E1335">
        <v>0</v>
      </c>
      <c r="F1335" t="s">
        <v>278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1335</v>
      </c>
      <c r="O1335" s="8">
        <f>Data!$E1335/Data!$D1335</f>
        <v>0</v>
      </c>
      <c r="P1335" s="2">
        <f>IFERROR(Data!$E1335/Data!$L1335,0)</f>
        <v>0</v>
      </c>
      <c r="Q1335" t="str">
        <f t="shared" si="80"/>
        <v>technology</v>
      </c>
      <c r="R1335" t="str">
        <f t="shared" si="81"/>
        <v>wearables</v>
      </c>
      <c r="S1335" s="3">
        <f t="shared" si="82"/>
        <v>41835.856770833336</v>
      </c>
      <c r="T1335" s="3">
        <f t="shared" si="83"/>
        <v>41805.856770833336</v>
      </c>
    </row>
    <row r="1336" spans="1:20">
      <c r="A1336">
        <v>1334</v>
      </c>
      <c r="B1336" t="s">
        <v>2741</v>
      </c>
      <c r="C1336" t="s">
        <v>2742</v>
      </c>
      <c r="D1336">
        <v>133000</v>
      </c>
      <c r="E1336">
        <v>14303</v>
      </c>
      <c r="F1336" t="s">
        <v>278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1335</v>
      </c>
      <c r="O1336" s="8">
        <f>Data!$E1336/Data!$D1336</f>
        <v>0.10754135338345865</v>
      </c>
      <c r="P1336" s="2">
        <f>IFERROR(Data!$E1336/Data!$L1336,0)</f>
        <v>51.822463768115945</v>
      </c>
      <c r="Q1336" t="str">
        <f t="shared" si="80"/>
        <v>technology</v>
      </c>
      <c r="R1336" t="str">
        <f t="shared" si="81"/>
        <v>wearables</v>
      </c>
      <c r="S1336" s="3">
        <f t="shared" si="82"/>
        <v>42440.524155092593</v>
      </c>
      <c r="T1336" s="3">
        <f t="shared" si="83"/>
        <v>42410.524155092593</v>
      </c>
    </row>
    <row r="1337" spans="1:20">
      <c r="A1337">
        <v>1335</v>
      </c>
      <c r="B1337" t="s">
        <v>2743</v>
      </c>
      <c r="C1337" t="s">
        <v>2744</v>
      </c>
      <c r="D1337">
        <v>25000</v>
      </c>
      <c r="E1337">
        <v>4940</v>
      </c>
      <c r="F1337" t="s">
        <v>278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1335</v>
      </c>
      <c r="O1337" s="8">
        <f>Data!$E1337/Data!$D1337</f>
        <v>0.1976</v>
      </c>
      <c r="P1337" s="2">
        <f>IFERROR(Data!$E1337/Data!$L1337,0)</f>
        <v>308.75</v>
      </c>
      <c r="Q1337" t="str">
        <f t="shared" si="80"/>
        <v>technology</v>
      </c>
      <c r="R1337" t="str">
        <f t="shared" si="81"/>
        <v>wearables</v>
      </c>
      <c r="S1337" s="3">
        <f t="shared" si="82"/>
        <v>42343.686365740738</v>
      </c>
      <c r="T1337" s="3">
        <f t="shared" si="83"/>
        <v>42313.686365740738</v>
      </c>
    </row>
    <row r="1338" spans="1:20">
      <c r="A1338">
        <v>1336</v>
      </c>
      <c r="B1338" t="s">
        <v>2745</v>
      </c>
      <c r="C1338" t="s">
        <v>2746</v>
      </c>
      <c r="D1338">
        <v>100000</v>
      </c>
      <c r="E1338">
        <v>84947</v>
      </c>
      <c r="F1338" t="s">
        <v>278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1335</v>
      </c>
      <c r="O1338" s="8">
        <f>Data!$E1338/Data!$D1338</f>
        <v>0.84946999999999995</v>
      </c>
      <c r="P1338" s="2">
        <f>IFERROR(Data!$E1338/Data!$L1338,0)</f>
        <v>379.22767857142856</v>
      </c>
      <c r="Q1338" t="str">
        <f t="shared" si="80"/>
        <v>technology</v>
      </c>
      <c r="R1338" t="str">
        <f t="shared" si="81"/>
        <v>wearables</v>
      </c>
      <c r="S1338" s="3">
        <f t="shared" si="82"/>
        <v>41990.613750000004</v>
      </c>
      <c r="T1338" s="3">
        <f t="shared" si="83"/>
        <v>41955.613750000004</v>
      </c>
    </row>
    <row r="1339" spans="1:20">
      <c r="A1339">
        <v>1337</v>
      </c>
      <c r="B1339" t="s">
        <v>2747</v>
      </c>
      <c r="C1339" t="s">
        <v>2748</v>
      </c>
      <c r="D1339">
        <v>50000</v>
      </c>
      <c r="E1339">
        <v>24691</v>
      </c>
      <c r="F1339" t="s">
        <v>278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1335</v>
      </c>
      <c r="O1339" s="8">
        <f>Data!$E1339/Data!$D1339</f>
        <v>0.49381999999999998</v>
      </c>
      <c r="P1339" s="2">
        <f>IFERROR(Data!$E1339/Data!$L1339,0)</f>
        <v>176.36428571428573</v>
      </c>
      <c r="Q1339" t="str">
        <f t="shared" si="80"/>
        <v>technology</v>
      </c>
      <c r="R1339" t="str">
        <f t="shared" si="81"/>
        <v>wearables</v>
      </c>
      <c r="S1339" s="3">
        <f t="shared" si="82"/>
        <v>42797.327303240745</v>
      </c>
      <c r="T1339" s="3">
        <f t="shared" si="83"/>
        <v>42767.327303240745</v>
      </c>
    </row>
    <row r="1340" spans="1:20">
      <c r="A1340">
        <v>1338</v>
      </c>
      <c r="B1340" t="s">
        <v>2749</v>
      </c>
      <c r="C1340" t="s">
        <v>2750</v>
      </c>
      <c r="D1340">
        <v>30000</v>
      </c>
      <c r="E1340">
        <v>991</v>
      </c>
      <c r="F1340" t="s">
        <v>278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1335</v>
      </c>
      <c r="O1340" s="8">
        <f>Data!$E1340/Data!$D1340</f>
        <v>3.3033333333333331E-2</v>
      </c>
      <c r="P1340" s="2">
        <f>IFERROR(Data!$E1340/Data!$L1340,0)</f>
        <v>66.066666666666663</v>
      </c>
      <c r="Q1340" t="str">
        <f t="shared" si="80"/>
        <v>technology</v>
      </c>
      <c r="R1340" t="str">
        <f t="shared" si="81"/>
        <v>wearables</v>
      </c>
      <c r="S1340" s="3">
        <f t="shared" si="82"/>
        <v>42218.553622685184</v>
      </c>
      <c r="T1340" s="3">
        <f t="shared" si="83"/>
        <v>42188.553622685184</v>
      </c>
    </row>
    <row r="1341" spans="1:20">
      <c r="A1341">
        <v>1339</v>
      </c>
      <c r="B1341" t="s">
        <v>2751</v>
      </c>
      <c r="C1341" t="s">
        <v>2752</v>
      </c>
      <c r="D1341">
        <v>50000</v>
      </c>
      <c r="E1341">
        <v>3317</v>
      </c>
      <c r="F1341" t="s">
        <v>278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1335</v>
      </c>
      <c r="O1341" s="8">
        <f>Data!$E1341/Data!$D1341</f>
        <v>6.6339999999999996E-2</v>
      </c>
      <c r="P1341" s="2">
        <f>IFERROR(Data!$E1341/Data!$L1341,0)</f>
        <v>89.648648648648646</v>
      </c>
      <c r="Q1341" t="str">
        <f t="shared" si="80"/>
        <v>technology</v>
      </c>
      <c r="R1341" t="str">
        <f t="shared" si="81"/>
        <v>wearables</v>
      </c>
      <c r="S1341" s="3">
        <f t="shared" si="82"/>
        <v>41981.438831018517</v>
      </c>
      <c r="T1341" s="3">
        <f t="shared" si="83"/>
        <v>41936.397164351853</v>
      </c>
    </row>
    <row r="1342" spans="1:20">
      <c r="A1342">
        <v>1340</v>
      </c>
      <c r="B1342" t="s">
        <v>2753</v>
      </c>
      <c r="C1342" t="s">
        <v>2754</v>
      </c>
      <c r="D1342">
        <v>1680</v>
      </c>
      <c r="E1342">
        <v>0</v>
      </c>
      <c r="F1342" t="s">
        <v>278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1335</v>
      </c>
      <c r="O1342" s="8">
        <f>Data!$E1342/Data!$D1342</f>
        <v>0</v>
      </c>
      <c r="P1342" s="2">
        <f>IFERROR(Data!$E1342/Data!$L1342,0)</f>
        <v>0</v>
      </c>
      <c r="Q1342" t="str">
        <f t="shared" si="80"/>
        <v>technology</v>
      </c>
      <c r="R1342" t="str">
        <f t="shared" si="81"/>
        <v>wearables</v>
      </c>
      <c r="S1342" s="3">
        <f t="shared" si="82"/>
        <v>41866.345520833333</v>
      </c>
      <c r="T1342" s="3">
        <f t="shared" si="83"/>
        <v>41836.345520833333</v>
      </c>
    </row>
    <row r="1343" spans="1:20">
      <c r="A1343">
        <v>1341</v>
      </c>
      <c r="B1343" t="s">
        <v>2755</v>
      </c>
      <c r="C1343" t="s">
        <v>2756</v>
      </c>
      <c r="D1343">
        <v>25000</v>
      </c>
      <c r="E1343">
        <v>17590</v>
      </c>
      <c r="F1343" t="s">
        <v>278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1335</v>
      </c>
      <c r="O1343" s="8">
        <f>Data!$E1343/Data!$D1343</f>
        <v>0.7036</v>
      </c>
      <c r="P1343" s="2">
        <f>IFERROR(Data!$E1343/Data!$L1343,0)</f>
        <v>382.39130434782606</v>
      </c>
      <c r="Q1343" t="str">
        <f t="shared" si="80"/>
        <v>technology</v>
      </c>
      <c r="R1343" t="str">
        <f t="shared" si="81"/>
        <v>wearables</v>
      </c>
      <c r="S1343" s="3">
        <f t="shared" si="82"/>
        <v>42644.374039351853</v>
      </c>
      <c r="T1343" s="3">
        <f t="shared" si="83"/>
        <v>42612.374039351853</v>
      </c>
    </row>
    <row r="1344" spans="1:20">
      <c r="A1344">
        <v>1342</v>
      </c>
      <c r="B1344" t="s">
        <v>2757</v>
      </c>
      <c r="C1344" t="s">
        <v>2758</v>
      </c>
      <c r="D1344">
        <v>50000</v>
      </c>
      <c r="E1344">
        <v>100</v>
      </c>
      <c r="F1344" t="s">
        <v>278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1335</v>
      </c>
      <c r="O1344" s="8">
        <f>Data!$E1344/Data!$D1344</f>
        <v>2E-3</v>
      </c>
      <c r="P1344" s="2">
        <f>IFERROR(Data!$E1344/Data!$L1344,0)</f>
        <v>100</v>
      </c>
      <c r="Q1344" t="str">
        <f t="shared" si="80"/>
        <v>technology</v>
      </c>
      <c r="R1344" t="str">
        <f t="shared" si="81"/>
        <v>wearables</v>
      </c>
      <c r="S1344" s="3">
        <f t="shared" si="82"/>
        <v>42202.566423611104</v>
      </c>
      <c r="T1344" s="3">
        <f t="shared" si="83"/>
        <v>42172.566423611104</v>
      </c>
    </row>
    <row r="1345" spans="1:20">
      <c r="A1345">
        <v>1343</v>
      </c>
      <c r="B1345" t="s">
        <v>2759</v>
      </c>
      <c r="C1345" t="s">
        <v>2760</v>
      </c>
      <c r="D1345">
        <v>50000</v>
      </c>
      <c r="E1345">
        <v>51149</v>
      </c>
      <c r="F1345" t="s">
        <v>278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1335</v>
      </c>
      <c r="O1345" s="8">
        <f>Data!$E1345/Data!$D1345</f>
        <v>1.02298</v>
      </c>
      <c r="P1345" s="2">
        <f>IFERROR(Data!$E1345/Data!$L1345,0)</f>
        <v>158.35603715170279</v>
      </c>
      <c r="Q1345" t="str">
        <f t="shared" si="80"/>
        <v>technology</v>
      </c>
      <c r="R1345" t="str">
        <f t="shared" si="81"/>
        <v>wearables</v>
      </c>
      <c r="S1345" s="3">
        <f t="shared" si="82"/>
        <v>42600.915972222225</v>
      </c>
      <c r="T1345" s="3">
        <f t="shared" si="83"/>
        <v>42542.276423611111</v>
      </c>
    </row>
    <row r="1346" spans="1:20">
      <c r="A1346">
        <v>1344</v>
      </c>
      <c r="B1346" t="s">
        <v>2761</v>
      </c>
      <c r="C1346" t="s">
        <v>2762</v>
      </c>
      <c r="D1346">
        <v>1500</v>
      </c>
      <c r="E1346">
        <v>5666</v>
      </c>
      <c r="F1346" t="s">
        <v>22</v>
      </c>
      <c r="G1346" t="s">
        <v>165</v>
      </c>
      <c r="H1346" t="s">
        <v>166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1498</v>
      </c>
      <c r="O1346" s="8">
        <f>Data!$E1346/Data!$D1346</f>
        <v>3.7773333333333334</v>
      </c>
      <c r="P1346" s="2">
        <f>IFERROR(Data!$E1346/Data!$L1346,0)</f>
        <v>40.762589928057551</v>
      </c>
      <c r="Q1346" t="str">
        <f t="shared" si="80"/>
        <v>publishing</v>
      </c>
      <c r="R1346" t="str">
        <f t="shared" si="81"/>
        <v>nonfiction</v>
      </c>
      <c r="S1346" s="3">
        <f t="shared" si="82"/>
        <v>42551.539803240739</v>
      </c>
      <c r="T1346" s="3">
        <f t="shared" si="83"/>
        <v>42522.539803240739</v>
      </c>
    </row>
    <row r="1347" spans="1:20">
      <c r="A1347">
        <v>1345</v>
      </c>
      <c r="B1347" t="s">
        <v>2763</v>
      </c>
      <c r="C1347" t="s">
        <v>2764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1498</v>
      </c>
      <c r="O1347" s="8">
        <f>Data!$E1347/Data!$D1347</f>
        <v>1.25</v>
      </c>
      <c r="P1347" s="2">
        <f>IFERROR(Data!$E1347/Data!$L1347,0)</f>
        <v>53.571428571428569</v>
      </c>
      <c r="Q1347" t="str">
        <f t="shared" ref="Q1347:Q1410" si="84">LEFT(N1347,SEARCH("/",N1347,1)-1)</f>
        <v>publishing</v>
      </c>
      <c r="R1347" t="str">
        <f t="shared" ref="R1347:R1410" si="85">RIGHT(N1347,LEN(N1347)-SEARCH("/",N1347,1))</f>
        <v>nonfiction</v>
      </c>
      <c r="S1347" s="3">
        <f t="shared" ref="S1347:S1410" si="86">(((I1347/60)/60)/24)+DATE(1970,1,1)+(-6/24)</f>
        <v>41834.564340277779</v>
      </c>
      <c r="T1347" s="3">
        <f t="shared" ref="T1347:T1410" si="87">(((J1347/60)/60)/24)+DATE(1970,1,1)+(-6/24)</f>
        <v>41799.564340277779</v>
      </c>
    </row>
    <row r="1348" spans="1:20">
      <c r="A1348">
        <v>1346</v>
      </c>
      <c r="B1348" t="s">
        <v>2765</v>
      </c>
      <c r="C1348" t="s">
        <v>2766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1498</v>
      </c>
      <c r="O1348" s="8">
        <f>Data!$E1348/Data!$D1348</f>
        <v>1.473265306122449</v>
      </c>
      <c r="P1348" s="2">
        <f>IFERROR(Data!$E1348/Data!$L1348,0)</f>
        <v>48.449664429530202</v>
      </c>
      <c r="Q1348" t="str">
        <f t="shared" si="84"/>
        <v>publishing</v>
      </c>
      <c r="R1348" t="str">
        <f t="shared" si="85"/>
        <v>nonfiction</v>
      </c>
      <c r="S1348" s="3">
        <f t="shared" si="86"/>
        <v>41451.825821759259</v>
      </c>
      <c r="T1348" s="3">
        <f t="shared" si="87"/>
        <v>41421.825821759259</v>
      </c>
    </row>
    <row r="1349" spans="1:20">
      <c r="A1349">
        <v>1347</v>
      </c>
      <c r="B1349" t="s">
        <v>2767</v>
      </c>
      <c r="C1349" t="s">
        <v>2768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1498</v>
      </c>
      <c r="O1349" s="8">
        <f>Data!$E1349/Data!$D1349</f>
        <v>1.022</v>
      </c>
      <c r="P1349" s="2">
        <f>IFERROR(Data!$E1349/Data!$L1349,0)</f>
        <v>82.41935483870968</v>
      </c>
      <c r="Q1349" t="str">
        <f t="shared" si="84"/>
        <v>publishing</v>
      </c>
      <c r="R1349" t="str">
        <f t="shared" si="85"/>
        <v>nonfiction</v>
      </c>
      <c r="S1349" s="3">
        <f t="shared" si="86"/>
        <v>42070.388020833328</v>
      </c>
      <c r="T1349" s="3">
        <f t="shared" si="87"/>
        <v>42040.388020833328</v>
      </c>
    </row>
    <row r="1350" spans="1:20">
      <c r="A1350">
        <v>1348</v>
      </c>
      <c r="B1350" t="s">
        <v>2769</v>
      </c>
      <c r="C1350" t="s">
        <v>2770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1498</v>
      </c>
      <c r="O1350" s="8">
        <f>Data!$E1350/Data!$D1350</f>
        <v>1.018723404255319</v>
      </c>
      <c r="P1350" s="2">
        <f>IFERROR(Data!$E1350/Data!$L1350,0)</f>
        <v>230.19230769230768</v>
      </c>
      <c r="Q1350" t="str">
        <f t="shared" si="84"/>
        <v>publishing</v>
      </c>
      <c r="R1350" t="str">
        <f t="shared" si="85"/>
        <v>nonfiction</v>
      </c>
      <c r="S1350" s="3">
        <f t="shared" si="86"/>
        <v>41991.256168981476</v>
      </c>
      <c r="T1350" s="3">
        <f t="shared" si="87"/>
        <v>41963.256168981476</v>
      </c>
    </row>
    <row r="1351" spans="1:20">
      <c r="A1351">
        <v>1349</v>
      </c>
      <c r="B1351" t="s">
        <v>2771</v>
      </c>
      <c r="C1351" t="s">
        <v>2772</v>
      </c>
      <c r="D1351">
        <v>5000</v>
      </c>
      <c r="E1351">
        <v>10210</v>
      </c>
      <c r="F1351" t="s">
        <v>22</v>
      </c>
      <c r="G1351" t="s">
        <v>165</v>
      </c>
      <c r="H1351" t="s">
        <v>166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1498</v>
      </c>
      <c r="O1351" s="8">
        <f>Data!$E1351/Data!$D1351</f>
        <v>2.0419999999999998</v>
      </c>
      <c r="P1351" s="2">
        <f>IFERROR(Data!$E1351/Data!$L1351,0)</f>
        <v>59.360465116279073</v>
      </c>
      <c r="Q1351" t="str">
        <f t="shared" si="84"/>
        <v>publishing</v>
      </c>
      <c r="R1351" t="str">
        <f t="shared" si="85"/>
        <v>nonfiction</v>
      </c>
      <c r="S1351" s="3">
        <f t="shared" si="86"/>
        <v>42354.040972222225</v>
      </c>
      <c r="T1351" s="3">
        <f t="shared" si="87"/>
        <v>42317.08258101852</v>
      </c>
    </row>
    <row r="1352" spans="1:20">
      <c r="A1352">
        <v>1350</v>
      </c>
      <c r="B1352" t="s">
        <v>2773</v>
      </c>
      <c r="C1352" t="s">
        <v>2774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1498</v>
      </c>
      <c r="O1352" s="8">
        <f>Data!$E1352/Data!$D1352</f>
        <v>1.0405</v>
      </c>
      <c r="P1352" s="2">
        <f>IFERROR(Data!$E1352/Data!$L1352,0)</f>
        <v>66.698717948717942</v>
      </c>
      <c r="Q1352" t="str">
        <f t="shared" si="84"/>
        <v>publishing</v>
      </c>
      <c r="R1352" t="str">
        <f t="shared" si="85"/>
        <v>nonfiction</v>
      </c>
      <c r="S1352" s="3">
        <f t="shared" si="86"/>
        <v>42363.763124999998</v>
      </c>
      <c r="T1352" s="3">
        <f t="shared" si="87"/>
        <v>42333.763124999998</v>
      </c>
    </row>
    <row r="1353" spans="1:20">
      <c r="A1353">
        <v>1351</v>
      </c>
      <c r="B1353" t="s">
        <v>2775</v>
      </c>
      <c r="C1353" t="s">
        <v>2776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1498</v>
      </c>
      <c r="O1353" s="8">
        <f>Data!$E1353/Data!$D1353</f>
        <v>1.0126500000000001</v>
      </c>
      <c r="P1353" s="2">
        <f>IFERROR(Data!$E1353/Data!$L1353,0)</f>
        <v>168.77500000000001</v>
      </c>
      <c r="Q1353" t="str">
        <f t="shared" si="84"/>
        <v>publishing</v>
      </c>
      <c r="R1353" t="str">
        <f t="shared" si="85"/>
        <v>nonfiction</v>
      </c>
      <c r="S1353" s="3">
        <f t="shared" si="86"/>
        <v>42412.49009259259</v>
      </c>
      <c r="T1353" s="3">
        <f t="shared" si="87"/>
        <v>42382.49009259259</v>
      </c>
    </row>
    <row r="1354" spans="1:20">
      <c r="A1354">
        <v>1352</v>
      </c>
      <c r="B1354" t="s">
        <v>2777</v>
      </c>
      <c r="C1354" t="s">
        <v>2778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1498</v>
      </c>
      <c r="O1354" s="8">
        <f>Data!$E1354/Data!$D1354</f>
        <v>1.3613999999999999</v>
      </c>
      <c r="P1354" s="2">
        <f>IFERROR(Data!$E1354/Data!$L1354,0)</f>
        <v>59.973568281938327</v>
      </c>
      <c r="Q1354" t="str">
        <f t="shared" si="84"/>
        <v>publishing</v>
      </c>
      <c r="R1354" t="str">
        <f t="shared" si="85"/>
        <v>nonfiction</v>
      </c>
      <c r="S1354" s="3">
        <f t="shared" si="86"/>
        <v>42251.915972222225</v>
      </c>
      <c r="T1354" s="3">
        <f t="shared" si="87"/>
        <v>42200.328310185185</v>
      </c>
    </row>
    <row r="1355" spans="1:20">
      <c r="A1355">
        <v>1353</v>
      </c>
      <c r="B1355" t="s">
        <v>2779</v>
      </c>
      <c r="C1355" t="s">
        <v>2780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1498</v>
      </c>
      <c r="O1355" s="8">
        <f>Data!$E1355/Data!$D1355</f>
        <v>1.3360000000000001</v>
      </c>
      <c r="P1355" s="2">
        <f>IFERROR(Data!$E1355/Data!$L1355,0)</f>
        <v>31.80952380952381</v>
      </c>
      <c r="Q1355" t="str">
        <f t="shared" si="84"/>
        <v>publishing</v>
      </c>
      <c r="R1355" t="str">
        <f t="shared" si="85"/>
        <v>nonfiction</v>
      </c>
      <c r="S1355" s="3">
        <f t="shared" si="86"/>
        <v>41343.75</v>
      </c>
      <c r="T1355" s="3">
        <f t="shared" si="87"/>
        <v>41308.86791666667</v>
      </c>
    </row>
    <row r="1356" spans="1:20">
      <c r="A1356">
        <v>1354</v>
      </c>
      <c r="B1356" t="s">
        <v>2781</v>
      </c>
      <c r="C1356" t="s">
        <v>2782</v>
      </c>
      <c r="D1356">
        <v>1200</v>
      </c>
      <c r="E1356">
        <v>1563</v>
      </c>
      <c r="F1356" t="s">
        <v>22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1498</v>
      </c>
      <c r="O1356" s="8">
        <f>Data!$E1356/Data!$D1356</f>
        <v>1.3025</v>
      </c>
      <c r="P1356" s="2">
        <f>IFERROR(Data!$E1356/Data!$L1356,0)</f>
        <v>24.421875</v>
      </c>
      <c r="Q1356" t="str">
        <f t="shared" si="84"/>
        <v>publishing</v>
      </c>
      <c r="R1356" t="str">
        <f t="shared" si="85"/>
        <v>nonfiction</v>
      </c>
      <c r="S1356" s="3">
        <f t="shared" si="86"/>
        <v>42532.557627314818</v>
      </c>
      <c r="T1356" s="3">
        <f t="shared" si="87"/>
        <v>42502.557627314818</v>
      </c>
    </row>
    <row r="1357" spans="1:20">
      <c r="A1357">
        <v>1355</v>
      </c>
      <c r="B1357" t="s">
        <v>2783</v>
      </c>
      <c r="C1357" t="s">
        <v>2784</v>
      </c>
      <c r="D1357">
        <v>2500</v>
      </c>
      <c r="E1357">
        <v>3067</v>
      </c>
      <c r="F1357" t="s">
        <v>22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1498</v>
      </c>
      <c r="O1357" s="8">
        <f>Data!$E1357/Data!$D1357</f>
        <v>1.2267999999999999</v>
      </c>
      <c r="P1357" s="2">
        <f>IFERROR(Data!$E1357/Data!$L1357,0)</f>
        <v>25.347107438016529</v>
      </c>
      <c r="Q1357" t="str">
        <f t="shared" si="84"/>
        <v>publishing</v>
      </c>
      <c r="R1357" t="str">
        <f t="shared" si="85"/>
        <v>nonfiction</v>
      </c>
      <c r="S1357" s="3">
        <f t="shared" si="86"/>
        <v>41243.166666666664</v>
      </c>
      <c r="T1357" s="3">
        <f t="shared" si="87"/>
        <v>41213.004687499997</v>
      </c>
    </row>
    <row r="1358" spans="1:20">
      <c r="A1358">
        <v>1356</v>
      </c>
      <c r="B1358" t="s">
        <v>2785</v>
      </c>
      <c r="C1358" t="s">
        <v>2786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1498</v>
      </c>
      <c r="O1358" s="8">
        <f>Data!$E1358/Data!$D1358</f>
        <v>1.8281058823529412</v>
      </c>
      <c r="P1358" s="2">
        <f>IFERROR(Data!$E1358/Data!$L1358,0)</f>
        <v>71.443218390804603</v>
      </c>
      <c r="Q1358" t="str">
        <f t="shared" si="84"/>
        <v>publishing</v>
      </c>
      <c r="R1358" t="str">
        <f t="shared" si="85"/>
        <v>nonfiction</v>
      </c>
      <c r="S1358" s="3">
        <f t="shared" si="86"/>
        <v>41459.788888888892</v>
      </c>
      <c r="T1358" s="3">
        <f t="shared" si="87"/>
        <v>41429.788888888892</v>
      </c>
    </row>
    <row r="1359" spans="1:20">
      <c r="A1359">
        <v>1357</v>
      </c>
      <c r="B1359" t="s">
        <v>2787</v>
      </c>
      <c r="C1359" t="s">
        <v>2788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1498</v>
      </c>
      <c r="O1359" s="8">
        <f>Data!$E1359/Data!$D1359</f>
        <v>1.2529999999999999</v>
      </c>
      <c r="P1359" s="2">
        <f>IFERROR(Data!$E1359/Data!$L1359,0)</f>
        <v>38.553846153846152</v>
      </c>
      <c r="Q1359" t="str">
        <f t="shared" si="84"/>
        <v>publishing</v>
      </c>
      <c r="R1359" t="str">
        <f t="shared" si="85"/>
        <v>nonfiction</v>
      </c>
      <c r="S1359" s="3">
        <f t="shared" si="86"/>
        <v>41333.999305555553</v>
      </c>
      <c r="T1359" s="3">
        <f t="shared" si="87"/>
        <v>41304.712233796294</v>
      </c>
    </row>
    <row r="1360" spans="1:20">
      <c r="A1360">
        <v>1358</v>
      </c>
      <c r="B1360" t="s">
        <v>2789</v>
      </c>
      <c r="C1360" t="s">
        <v>2790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1498</v>
      </c>
      <c r="O1360" s="8">
        <f>Data!$E1360/Data!$D1360</f>
        <v>1.1166666666666667</v>
      </c>
      <c r="P1360" s="2">
        <f>IFERROR(Data!$E1360/Data!$L1360,0)</f>
        <v>68.367346938775512</v>
      </c>
      <c r="Q1360" t="str">
        <f t="shared" si="84"/>
        <v>publishing</v>
      </c>
      <c r="R1360" t="str">
        <f t="shared" si="85"/>
        <v>nonfiction</v>
      </c>
      <c r="S1360" s="3">
        <f t="shared" si="86"/>
        <v>40719.320868055554</v>
      </c>
      <c r="T1360" s="3">
        <f t="shared" si="87"/>
        <v>40689.320868055554</v>
      </c>
    </row>
    <row r="1361" spans="1:20">
      <c r="A1361">
        <v>1359</v>
      </c>
      <c r="B1361" t="s">
        <v>2791</v>
      </c>
      <c r="C1361" t="s">
        <v>2792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1498</v>
      </c>
      <c r="O1361" s="8">
        <f>Data!$E1361/Data!$D1361</f>
        <v>1.1575757575757575</v>
      </c>
      <c r="P1361" s="2">
        <f>IFERROR(Data!$E1361/Data!$L1361,0)</f>
        <v>40.210526315789473</v>
      </c>
      <c r="Q1361" t="str">
        <f t="shared" si="84"/>
        <v>publishing</v>
      </c>
      <c r="R1361" t="str">
        <f t="shared" si="85"/>
        <v>nonfiction</v>
      </c>
      <c r="S1361" s="3">
        <f t="shared" si="86"/>
        <v>40730.564699074072</v>
      </c>
      <c r="T1361" s="3">
        <f t="shared" si="87"/>
        <v>40668.564699074072</v>
      </c>
    </row>
    <row r="1362" spans="1:20">
      <c r="A1362">
        <v>1360</v>
      </c>
      <c r="B1362" t="s">
        <v>2793</v>
      </c>
      <c r="C1362" t="s">
        <v>2794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1498</v>
      </c>
      <c r="O1362" s="8">
        <f>Data!$E1362/Data!$D1362</f>
        <v>1.732</v>
      </c>
      <c r="P1362" s="2">
        <f>IFERROR(Data!$E1362/Data!$L1362,0)</f>
        <v>32.074074074074076</v>
      </c>
      <c r="Q1362" t="str">
        <f t="shared" si="84"/>
        <v>publishing</v>
      </c>
      <c r="R1362" t="str">
        <f t="shared" si="85"/>
        <v>nonfiction</v>
      </c>
      <c r="S1362" s="3">
        <f t="shared" si="86"/>
        <v>41123.650694444441</v>
      </c>
      <c r="T1362" s="3">
        <f t="shared" si="87"/>
        <v>41095.650694444441</v>
      </c>
    </row>
    <row r="1363" spans="1:20">
      <c r="A1363">
        <v>1361</v>
      </c>
      <c r="B1363" t="s">
        <v>2795</v>
      </c>
      <c r="C1363" t="s">
        <v>2796</v>
      </c>
      <c r="D1363">
        <v>6000</v>
      </c>
      <c r="E1363">
        <v>7559</v>
      </c>
      <c r="F1363" t="s">
        <v>22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1498</v>
      </c>
      <c r="O1363" s="8">
        <f>Data!$E1363/Data!$D1363</f>
        <v>1.2598333333333334</v>
      </c>
      <c r="P1363" s="2">
        <f>IFERROR(Data!$E1363/Data!$L1363,0)</f>
        <v>28.632575757575758</v>
      </c>
      <c r="Q1363" t="str">
        <f t="shared" si="84"/>
        <v>publishing</v>
      </c>
      <c r="R1363" t="str">
        <f t="shared" si="85"/>
        <v>nonfiction</v>
      </c>
      <c r="S1363" s="3">
        <f t="shared" si="86"/>
        <v>41811.467268518521</v>
      </c>
      <c r="T1363" s="3">
        <f t="shared" si="87"/>
        <v>41781.467268518521</v>
      </c>
    </row>
    <row r="1364" spans="1:20">
      <c r="A1364">
        <v>1362</v>
      </c>
      <c r="B1364" t="s">
        <v>2797</v>
      </c>
      <c r="C1364" t="s">
        <v>2798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1498</v>
      </c>
      <c r="O1364" s="8">
        <f>Data!$E1364/Data!$D1364</f>
        <v>1.091</v>
      </c>
      <c r="P1364" s="2">
        <f>IFERROR(Data!$E1364/Data!$L1364,0)</f>
        <v>43.64</v>
      </c>
      <c r="Q1364" t="str">
        <f t="shared" si="84"/>
        <v>publishing</v>
      </c>
      <c r="R1364" t="str">
        <f t="shared" si="85"/>
        <v>nonfiction</v>
      </c>
      <c r="S1364" s="3">
        <f t="shared" si="86"/>
        <v>41524.684386574074</v>
      </c>
      <c r="T1364" s="3">
        <f t="shared" si="87"/>
        <v>41464.684386574074</v>
      </c>
    </row>
    <row r="1365" spans="1:20">
      <c r="A1365">
        <v>1363</v>
      </c>
      <c r="B1365" t="s">
        <v>2799</v>
      </c>
      <c r="C1365" t="s">
        <v>2800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1498</v>
      </c>
      <c r="O1365" s="8">
        <f>Data!$E1365/Data!$D1365</f>
        <v>1</v>
      </c>
      <c r="P1365" s="2">
        <f>IFERROR(Data!$E1365/Data!$L1365,0)</f>
        <v>40</v>
      </c>
      <c r="Q1365" t="str">
        <f t="shared" si="84"/>
        <v>publishing</v>
      </c>
      <c r="R1365" t="str">
        <f t="shared" si="85"/>
        <v>nonfiction</v>
      </c>
      <c r="S1365" s="3">
        <f t="shared" si="86"/>
        <v>42415.082638888889</v>
      </c>
      <c r="T1365" s="3">
        <f t="shared" si="87"/>
        <v>42396.5940625</v>
      </c>
    </row>
    <row r="1366" spans="1:20">
      <c r="A1366">
        <v>1364</v>
      </c>
      <c r="B1366" t="s">
        <v>2801</v>
      </c>
      <c r="C1366" t="s">
        <v>2802</v>
      </c>
      <c r="D1366">
        <v>42000</v>
      </c>
      <c r="E1366">
        <v>49830</v>
      </c>
      <c r="F1366" t="s">
        <v>22</v>
      </c>
      <c r="G1366" t="s">
        <v>315</v>
      </c>
      <c r="H1366" t="s">
        <v>316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1620</v>
      </c>
      <c r="O1366" s="8">
        <f>Data!$E1366/Data!$D1366</f>
        <v>1.1864285714285714</v>
      </c>
      <c r="P1366" s="2">
        <f>IFERROR(Data!$E1366/Data!$L1366,0)</f>
        <v>346.04166666666669</v>
      </c>
      <c r="Q1366" t="str">
        <f t="shared" si="84"/>
        <v>music</v>
      </c>
      <c r="R1366" t="str">
        <f t="shared" si="85"/>
        <v>rock</v>
      </c>
      <c r="S1366" s="3">
        <f t="shared" si="86"/>
        <v>42011.4456712963</v>
      </c>
      <c r="T1366" s="3">
        <f t="shared" si="87"/>
        <v>41951.445671296293</v>
      </c>
    </row>
    <row r="1367" spans="1:20">
      <c r="A1367">
        <v>1365</v>
      </c>
      <c r="B1367" t="s">
        <v>2803</v>
      </c>
      <c r="C1367" t="s">
        <v>2804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1620</v>
      </c>
      <c r="O1367" s="8">
        <f>Data!$E1367/Data!$D1367</f>
        <v>1.0026666666666666</v>
      </c>
      <c r="P1367" s="2">
        <f>IFERROR(Data!$E1367/Data!$L1367,0)</f>
        <v>81.739130434782609</v>
      </c>
      <c r="Q1367" t="str">
        <f t="shared" si="84"/>
        <v>music</v>
      </c>
      <c r="R1367" t="str">
        <f t="shared" si="85"/>
        <v>rock</v>
      </c>
      <c r="S1367" s="3">
        <f t="shared" si="86"/>
        <v>42079.441574074073</v>
      </c>
      <c r="T1367" s="3">
        <f t="shared" si="87"/>
        <v>42049.483240740738</v>
      </c>
    </row>
    <row r="1368" spans="1:20">
      <c r="A1368">
        <v>1366</v>
      </c>
      <c r="B1368" t="s">
        <v>2805</v>
      </c>
      <c r="C1368" t="s">
        <v>2806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1620</v>
      </c>
      <c r="O1368" s="8">
        <f>Data!$E1368/Data!$D1368</f>
        <v>1.2648920000000001</v>
      </c>
      <c r="P1368" s="2">
        <f>IFERROR(Data!$E1368/Data!$L1368,0)</f>
        <v>64.535306122448986</v>
      </c>
      <c r="Q1368" t="str">
        <f t="shared" si="84"/>
        <v>music</v>
      </c>
      <c r="R1368" t="str">
        <f t="shared" si="85"/>
        <v>rock</v>
      </c>
      <c r="S1368" s="3">
        <f t="shared" si="86"/>
        <v>41969.787766203706</v>
      </c>
      <c r="T1368" s="3">
        <f t="shared" si="87"/>
        <v>41924.746099537035</v>
      </c>
    </row>
    <row r="1369" spans="1:20">
      <c r="A1369">
        <v>1367</v>
      </c>
      <c r="B1369" t="s">
        <v>2807</v>
      </c>
      <c r="C1369" t="s">
        <v>2808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1620</v>
      </c>
      <c r="O1369" s="8">
        <f>Data!$E1369/Data!$D1369</f>
        <v>1.1426000000000001</v>
      </c>
      <c r="P1369" s="2">
        <f>IFERROR(Data!$E1369/Data!$L1369,0)</f>
        <v>63.477777777777774</v>
      </c>
      <c r="Q1369" t="str">
        <f t="shared" si="84"/>
        <v>music</v>
      </c>
      <c r="R1369" t="str">
        <f t="shared" si="85"/>
        <v>rock</v>
      </c>
      <c r="S1369" s="3">
        <f t="shared" si="86"/>
        <v>42321.794560185182</v>
      </c>
      <c r="T1369" s="3">
        <f t="shared" si="87"/>
        <v>42291.752893518518</v>
      </c>
    </row>
    <row r="1370" spans="1:20">
      <c r="A1370">
        <v>1368</v>
      </c>
      <c r="B1370" t="s">
        <v>2809</v>
      </c>
      <c r="C1370" t="s">
        <v>2810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1620</v>
      </c>
      <c r="O1370" s="8">
        <f>Data!$E1370/Data!$D1370</f>
        <v>1.107</v>
      </c>
      <c r="P1370" s="2">
        <f>IFERROR(Data!$E1370/Data!$L1370,0)</f>
        <v>63.620689655172413</v>
      </c>
      <c r="Q1370" t="str">
        <f t="shared" si="84"/>
        <v>music</v>
      </c>
      <c r="R1370" t="str">
        <f t="shared" si="85"/>
        <v>rock</v>
      </c>
      <c r="S1370" s="3">
        <f t="shared" si="86"/>
        <v>42169.940902777773</v>
      </c>
      <c r="T1370" s="3">
        <f t="shared" si="87"/>
        <v>42145.940902777773</v>
      </c>
    </row>
    <row r="1371" spans="1:20">
      <c r="A1371">
        <v>1369</v>
      </c>
      <c r="B1371" t="s">
        <v>2811</v>
      </c>
      <c r="C1371" t="s">
        <v>2812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1620</v>
      </c>
      <c r="O1371" s="8">
        <f>Data!$E1371/Data!$D1371</f>
        <v>1.0534805315203954</v>
      </c>
      <c r="P1371" s="2">
        <f>IFERROR(Data!$E1371/Data!$L1371,0)</f>
        <v>83.967068965517228</v>
      </c>
      <c r="Q1371" t="str">
        <f t="shared" si="84"/>
        <v>music</v>
      </c>
      <c r="R1371" t="str">
        <f t="shared" si="85"/>
        <v>rock</v>
      </c>
      <c r="S1371" s="3">
        <f t="shared" si="86"/>
        <v>41740.344282407408</v>
      </c>
      <c r="T1371" s="3">
        <f t="shared" si="87"/>
        <v>41710.344282407408</v>
      </c>
    </row>
    <row r="1372" spans="1:20">
      <c r="A1372">
        <v>1370</v>
      </c>
      <c r="B1372" t="s">
        <v>2813</v>
      </c>
      <c r="C1372" t="s">
        <v>2814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1620</v>
      </c>
      <c r="O1372" s="8">
        <f>Data!$E1372/Data!$D1372</f>
        <v>1.0366666666666666</v>
      </c>
      <c r="P1372" s="2">
        <f>IFERROR(Data!$E1372/Data!$L1372,0)</f>
        <v>77.75</v>
      </c>
      <c r="Q1372" t="str">
        <f t="shared" si="84"/>
        <v>music</v>
      </c>
      <c r="R1372" t="str">
        <f t="shared" si="85"/>
        <v>rock</v>
      </c>
      <c r="S1372" s="3">
        <f t="shared" si="86"/>
        <v>41562.75335648148</v>
      </c>
      <c r="T1372" s="3">
        <f t="shared" si="87"/>
        <v>41547.75335648148</v>
      </c>
    </row>
    <row r="1373" spans="1:20">
      <c r="A1373">
        <v>1371</v>
      </c>
      <c r="B1373" t="s">
        <v>2815</v>
      </c>
      <c r="C1373" t="s">
        <v>2816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1620</v>
      </c>
      <c r="O1373" s="8">
        <f>Data!$E1373/Data!$D1373</f>
        <v>1.0708672667523933</v>
      </c>
      <c r="P1373" s="2">
        <f>IFERROR(Data!$E1373/Data!$L1373,0)</f>
        <v>107.07142857142857</v>
      </c>
      <c r="Q1373" t="str">
        <f t="shared" si="84"/>
        <v>music</v>
      </c>
      <c r="R1373" t="str">
        <f t="shared" si="85"/>
        <v>rock</v>
      </c>
      <c r="S1373" s="3">
        <f t="shared" si="86"/>
        <v>42131.508587962962</v>
      </c>
      <c r="T1373" s="3">
        <f t="shared" si="87"/>
        <v>42101.508587962962</v>
      </c>
    </row>
    <row r="1374" spans="1:20">
      <c r="A1374">
        <v>1372</v>
      </c>
      <c r="B1374" t="s">
        <v>2817</v>
      </c>
      <c r="C1374" t="s">
        <v>2818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1620</v>
      </c>
      <c r="O1374" s="8">
        <f>Data!$E1374/Data!$D1374</f>
        <v>1.24</v>
      </c>
      <c r="P1374" s="2">
        <f>IFERROR(Data!$E1374/Data!$L1374,0)</f>
        <v>38.75</v>
      </c>
      <c r="Q1374" t="str">
        <f t="shared" si="84"/>
        <v>music</v>
      </c>
      <c r="R1374" t="str">
        <f t="shared" si="85"/>
        <v>rock</v>
      </c>
      <c r="S1374" s="3">
        <f t="shared" si="86"/>
        <v>41102.489953703705</v>
      </c>
      <c r="T1374" s="3">
        <f t="shared" si="87"/>
        <v>41072.489953703705</v>
      </c>
    </row>
    <row r="1375" spans="1:20">
      <c r="A1375">
        <v>1373</v>
      </c>
      <c r="B1375" t="s">
        <v>2819</v>
      </c>
      <c r="C1375" t="s">
        <v>2820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1620</v>
      </c>
      <c r="O1375" s="8">
        <f>Data!$E1375/Data!$D1375</f>
        <v>1.0501</v>
      </c>
      <c r="P1375" s="2">
        <f>IFERROR(Data!$E1375/Data!$L1375,0)</f>
        <v>201.94230769230768</v>
      </c>
      <c r="Q1375" t="str">
        <f t="shared" si="84"/>
        <v>music</v>
      </c>
      <c r="R1375" t="str">
        <f t="shared" si="85"/>
        <v>rock</v>
      </c>
      <c r="S1375" s="3">
        <f t="shared" si="86"/>
        <v>42734.70177083333</v>
      </c>
      <c r="T1375" s="3">
        <f t="shared" si="87"/>
        <v>42704.70177083333</v>
      </c>
    </row>
    <row r="1376" spans="1:20">
      <c r="A1376">
        <v>1374</v>
      </c>
      <c r="B1376" t="s">
        <v>2821</v>
      </c>
      <c r="C1376" t="s">
        <v>2822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1620</v>
      </c>
      <c r="O1376" s="8">
        <f>Data!$E1376/Data!$D1376</f>
        <v>1.8946666666666667</v>
      </c>
      <c r="P1376" s="2">
        <f>IFERROR(Data!$E1376/Data!$L1376,0)</f>
        <v>43.060606060606062</v>
      </c>
      <c r="Q1376" t="str">
        <f t="shared" si="84"/>
        <v>music</v>
      </c>
      <c r="R1376" t="str">
        <f t="shared" si="85"/>
        <v>rock</v>
      </c>
      <c r="S1376" s="3">
        <f t="shared" si="86"/>
        <v>42453.87023148148</v>
      </c>
      <c r="T1376" s="3">
        <f t="shared" si="87"/>
        <v>42423.911898148144</v>
      </c>
    </row>
    <row r="1377" spans="1:20">
      <c r="A1377">
        <v>1375</v>
      </c>
      <c r="B1377" t="s">
        <v>2823</v>
      </c>
      <c r="C1377" t="s">
        <v>2824</v>
      </c>
      <c r="D1377">
        <v>4000</v>
      </c>
      <c r="E1377">
        <v>6853</v>
      </c>
      <c r="F1377" t="s">
        <v>22</v>
      </c>
      <c r="G1377" t="s">
        <v>185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1620</v>
      </c>
      <c r="O1377" s="8">
        <f>Data!$E1377/Data!$D1377</f>
        <v>1.7132499999999999</v>
      </c>
      <c r="P1377" s="2">
        <f>IFERROR(Data!$E1377/Data!$L1377,0)</f>
        <v>62.871559633027523</v>
      </c>
      <c r="Q1377" t="str">
        <f t="shared" si="84"/>
        <v>music</v>
      </c>
      <c r="R1377" t="str">
        <f t="shared" si="85"/>
        <v>rock</v>
      </c>
      <c r="S1377" s="3">
        <f t="shared" si="86"/>
        <v>42749.816192129627</v>
      </c>
      <c r="T1377" s="3">
        <f t="shared" si="87"/>
        <v>42719.816192129627</v>
      </c>
    </row>
    <row r="1378" spans="1:20">
      <c r="A1378">
        <v>1376</v>
      </c>
      <c r="B1378" t="s">
        <v>2825</v>
      </c>
      <c r="C1378" t="s">
        <v>2826</v>
      </c>
      <c r="D1378">
        <v>3700</v>
      </c>
      <c r="E1378">
        <v>9342</v>
      </c>
      <c r="F1378" t="s">
        <v>22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1620</v>
      </c>
      <c r="O1378" s="8">
        <f>Data!$E1378/Data!$D1378</f>
        <v>2.5248648648648651</v>
      </c>
      <c r="P1378" s="2">
        <f>IFERROR(Data!$E1378/Data!$L1378,0)</f>
        <v>55.607142857142854</v>
      </c>
      <c r="Q1378" t="str">
        <f t="shared" si="84"/>
        <v>music</v>
      </c>
      <c r="R1378" t="str">
        <f t="shared" si="85"/>
        <v>rock</v>
      </c>
      <c r="S1378" s="3">
        <f t="shared" si="86"/>
        <v>42707.460717592592</v>
      </c>
      <c r="T1378" s="3">
        <f t="shared" si="87"/>
        <v>42677.419050925921</v>
      </c>
    </row>
    <row r="1379" spans="1:20">
      <c r="A1379">
        <v>1377</v>
      </c>
      <c r="B1379" t="s">
        <v>2827</v>
      </c>
      <c r="C1379" t="s">
        <v>2828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1620</v>
      </c>
      <c r="O1379" s="8">
        <f>Data!$E1379/Data!$D1379</f>
        <v>1.1615384615384616</v>
      </c>
      <c r="P1379" s="2">
        <f>IFERROR(Data!$E1379/Data!$L1379,0)</f>
        <v>48.70967741935484</v>
      </c>
      <c r="Q1379" t="str">
        <f t="shared" si="84"/>
        <v>music</v>
      </c>
      <c r="R1379" t="str">
        <f t="shared" si="85"/>
        <v>rock</v>
      </c>
      <c r="S1379" s="3">
        <f t="shared" si="86"/>
        <v>42768.924305555556</v>
      </c>
      <c r="T1379" s="3">
        <f t="shared" si="87"/>
        <v>42746.969560185185</v>
      </c>
    </row>
    <row r="1380" spans="1:20">
      <c r="A1380">
        <v>1378</v>
      </c>
      <c r="B1380" t="s">
        <v>2829</v>
      </c>
      <c r="C1380" t="s">
        <v>2830</v>
      </c>
      <c r="D1380">
        <v>2000</v>
      </c>
      <c r="E1380">
        <v>4067</v>
      </c>
      <c r="F1380" t="s">
        <v>22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1620</v>
      </c>
      <c r="O1380" s="8">
        <f>Data!$E1380/Data!$D1380</f>
        <v>2.0335000000000001</v>
      </c>
      <c r="P1380" s="2">
        <f>IFERROR(Data!$E1380/Data!$L1380,0)</f>
        <v>30.578947368421051</v>
      </c>
      <c r="Q1380" t="str">
        <f t="shared" si="84"/>
        <v>music</v>
      </c>
      <c r="R1380" t="str">
        <f t="shared" si="85"/>
        <v>rock</v>
      </c>
      <c r="S1380" s="3">
        <f t="shared" si="86"/>
        <v>42583.509374999994</v>
      </c>
      <c r="T1380" s="3">
        <f t="shared" si="87"/>
        <v>42568.509374999994</v>
      </c>
    </row>
    <row r="1381" spans="1:20">
      <c r="A1381">
        <v>1379</v>
      </c>
      <c r="B1381" t="s">
        <v>2831</v>
      </c>
      <c r="C1381" t="s">
        <v>2832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1620</v>
      </c>
      <c r="O1381" s="8">
        <f>Data!$E1381/Data!$D1381</f>
        <v>1.1160000000000001</v>
      </c>
      <c r="P1381" s="2">
        <f>IFERROR(Data!$E1381/Data!$L1381,0)</f>
        <v>73.907284768211923</v>
      </c>
      <c r="Q1381" t="str">
        <f t="shared" si="84"/>
        <v>music</v>
      </c>
      <c r="R1381" t="str">
        <f t="shared" si="85"/>
        <v>rock</v>
      </c>
      <c r="S1381" s="3">
        <f t="shared" si="86"/>
        <v>42160.241620370376</v>
      </c>
      <c r="T1381" s="3">
        <f t="shared" si="87"/>
        <v>42130.241620370376</v>
      </c>
    </row>
    <row r="1382" spans="1:20">
      <c r="A1382">
        <v>1380</v>
      </c>
      <c r="B1382" t="s">
        <v>2833</v>
      </c>
      <c r="C1382" t="s">
        <v>2834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1620</v>
      </c>
      <c r="O1382" s="8">
        <f>Data!$E1382/Data!$D1382</f>
        <v>4.24</v>
      </c>
      <c r="P1382" s="2">
        <f>IFERROR(Data!$E1382/Data!$L1382,0)</f>
        <v>21.2</v>
      </c>
      <c r="Q1382" t="str">
        <f t="shared" si="84"/>
        <v>music</v>
      </c>
      <c r="R1382" t="str">
        <f t="shared" si="85"/>
        <v>rock</v>
      </c>
      <c r="S1382" s="3">
        <f t="shared" si="86"/>
        <v>42163.833333333328</v>
      </c>
      <c r="T1382" s="3">
        <f t="shared" si="87"/>
        <v>42141.512800925921</v>
      </c>
    </row>
    <row r="1383" spans="1:20">
      <c r="A1383">
        <v>1381</v>
      </c>
      <c r="B1383" t="s">
        <v>2835</v>
      </c>
      <c r="C1383" t="s">
        <v>2836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1620</v>
      </c>
      <c r="O1383" s="8">
        <f>Data!$E1383/Data!$D1383</f>
        <v>1.071</v>
      </c>
      <c r="P1383" s="2">
        <f>IFERROR(Data!$E1383/Data!$L1383,0)</f>
        <v>73.356164383561648</v>
      </c>
      <c r="Q1383" t="str">
        <f t="shared" si="84"/>
        <v>music</v>
      </c>
      <c r="R1383" t="str">
        <f t="shared" si="85"/>
        <v>rock</v>
      </c>
      <c r="S1383" s="3">
        <f t="shared" si="86"/>
        <v>42732.964409722219</v>
      </c>
      <c r="T1383" s="3">
        <f t="shared" si="87"/>
        <v>42702.964409722219</v>
      </c>
    </row>
    <row r="1384" spans="1:20">
      <c r="A1384">
        <v>1382</v>
      </c>
      <c r="B1384" t="s">
        <v>2837</v>
      </c>
      <c r="C1384" t="s">
        <v>2838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1620</v>
      </c>
      <c r="O1384" s="8">
        <f>Data!$E1384/Data!$D1384</f>
        <v>1.043625</v>
      </c>
      <c r="P1384" s="2">
        <f>IFERROR(Data!$E1384/Data!$L1384,0)</f>
        <v>56.412162162162161</v>
      </c>
      <c r="Q1384" t="str">
        <f t="shared" si="84"/>
        <v>music</v>
      </c>
      <c r="R1384" t="str">
        <f t="shared" si="85"/>
        <v>rock</v>
      </c>
      <c r="S1384" s="3">
        <f t="shared" si="86"/>
        <v>41400.550185185188</v>
      </c>
      <c r="T1384" s="3">
        <f t="shared" si="87"/>
        <v>41370.550185185188</v>
      </c>
    </row>
    <row r="1385" spans="1:20">
      <c r="A1385">
        <v>1383</v>
      </c>
      <c r="B1385" t="s">
        <v>2839</v>
      </c>
      <c r="C1385" t="s">
        <v>2840</v>
      </c>
      <c r="D1385">
        <v>2200</v>
      </c>
      <c r="E1385">
        <v>4673</v>
      </c>
      <c r="F1385" t="s">
        <v>22</v>
      </c>
      <c r="G1385" t="s">
        <v>165</v>
      </c>
      <c r="H1385" t="s">
        <v>166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1620</v>
      </c>
      <c r="O1385" s="8">
        <f>Data!$E1385/Data!$D1385</f>
        <v>2.124090909090909</v>
      </c>
      <c r="P1385" s="2">
        <f>IFERROR(Data!$E1385/Data!$L1385,0)</f>
        <v>50.247311827956992</v>
      </c>
      <c r="Q1385" t="str">
        <f t="shared" si="84"/>
        <v>music</v>
      </c>
      <c r="R1385" t="str">
        <f t="shared" si="85"/>
        <v>rock</v>
      </c>
      <c r="S1385" s="3">
        <f t="shared" si="86"/>
        <v>42726.824976851851</v>
      </c>
      <c r="T1385" s="3">
        <f t="shared" si="87"/>
        <v>42706.824976851851</v>
      </c>
    </row>
    <row r="1386" spans="1:20">
      <c r="A1386">
        <v>1384</v>
      </c>
      <c r="B1386" t="s">
        <v>2841</v>
      </c>
      <c r="C1386" t="s">
        <v>2842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1620</v>
      </c>
      <c r="O1386" s="8">
        <f>Data!$E1386/Data!$D1386</f>
        <v>1.2408571428571429</v>
      </c>
      <c r="P1386" s="2">
        <f>IFERROR(Data!$E1386/Data!$L1386,0)</f>
        <v>68.936507936507937</v>
      </c>
      <c r="Q1386" t="str">
        <f t="shared" si="84"/>
        <v>music</v>
      </c>
      <c r="R1386" t="str">
        <f t="shared" si="85"/>
        <v>rock</v>
      </c>
      <c r="S1386" s="3">
        <f t="shared" si="86"/>
        <v>42190.485208333332</v>
      </c>
      <c r="T1386" s="3">
        <f t="shared" si="87"/>
        <v>42160.485208333332</v>
      </c>
    </row>
    <row r="1387" spans="1:20">
      <c r="A1387">
        <v>1385</v>
      </c>
      <c r="B1387" t="s">
        <v>2843</v>
      </c>
      <c r="C1387" t="s">
        <v>2844</v>
      </c>
      <c r="D1387">
        <v>8000</v>
      </c>
      <c r="E1387">
        <v>8832.49</v>
      </c>
      <c r="F1387" t="s">
        <v>22</v>
      </c>
      <c r="G1387" t="s">
        <v>508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1620</v>
      </c>
      <c r="O1387" s="8">
        <f>Data!$E1387/Data!$D1387</f>
        <v>1.10406125</v>
      </c>
      <c r="P1387" s="2">
        <f>IFERROR(Data!$E1387/Data!$L1387,0)</f>
        <v>65.914104477611943</v>
      </c>
      <c r="Q1387" t="str">
        <f t="shared" si="84"/>
        <v>music</v>
      </c>
      <c r="R1387" t="str">
        <f t="shared" si="85"/>
        <v>rock</v>
      </c>
      <c r="S1387" s="3">
        <f t="shared" si="86"/>
        <v>42489.257638888885</v>
      </c>
      <c r="T1387" s="3">
        <f t="shared" si="87"/>
        <v>42433.438900462963</v>
      </c>
    </row>
    <row r="1388" spans="1:20">
      <c r="A1388">
        <v>1386</v>
      </c>
      <c r="B1388" t="s">
        <v>2845</v>
      </c>
      <c r="C1388" t="s">
        <v>2846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1620</v>
      </c>
      <c r="O1388" s="8">
        <f>Data!$E1388/Data!$D1388</f>
        <v>2.1875</v>
      </c>
      <c r="P1388" s="2">
        <f>IFERROR(Data!$E1388/Data!$L1388,0)</f>
        <v>62.5</v>
      </c>
      <c r="Q1388" t="str">
        <f t="shared" si="84"/>
        <v>music</v>
      </c>
      <c r="R1388" t="str">
        <f t="shared" si="85"/>
        <v>rock</v>
      </c>
      <c r="S1388" s="3">
        <f t="shared" si="86"/>
        <v>42214.396863425922</v>
      </c>
      <c r="T1388" s="3">
        <f t="shared" si="87"/>
        <v>42184.396863425922</v>
      </c>
    </row>
    <row r="1389" spans="1:20">
      <c r="A1389">
        <v>1387</v>
      </c>
      <c r="B1389" t="s">
        <v>2847</v>
      </c>
      <c r="C1389" t="s">
        <v>2848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1620</v>
      </c>
      <c r="O1389" s="8">
        <f>Data!$E1389/Data!$D1389</f>
        <v>1.36625</v>
      </c>
      <c r="P1389" s="2">
        <f>IFERROR(Data!$E1389/Data!$L1389,0)</f>
        <v>70.064102564102569</v>
      </c>
      <c r="Q1389" t="str">
        <f t="shared" si="84"/>
        <v>music</v>
      </c>
      <c r="R1389" t="str">
        <f t="shared" si="85"/>
        <v>rock</v>
      </c>
      <c r="S1389" s="3">
        <f t="shared" si="86"/>
        <v>42157.9375</v>
      </c>
      <c r="T1389" s="3">
        <f t="shared" si="87"/>
        <v>42126.67123842593</v>
      </c>
    </row>
    <row r="1390" spans="1:20">
      <c r="A1390">
        <v>1388</v>
      </c>
      <c r="B1390" t="s">
        <v>2849</v>
      </c>
      <c r="C1390" t="s">
        <v>2850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1620</v>
      </c>
      <c r="O1390" s="8">
        <f>Data!$E1390/Data!$D1390</f>
        <v>1.348074</v>
      </c>
      <c r="P1390" s="2">
        <f>IFERROR(Data!$E1390/Data!$L1390,0)</f>
        <v>60.181874999999998</v>
      </c>
      <c r="Q1390" t="str">
        <f t="shared" si="84"/>
        <v>music</v>
      </c>
      <c r="R1390" t="str">
        <f t="shared" si="85"/>
        <v>rock</v>
      </c>
      <c r="S1390" s="3">
        <f t="shared" si="86"/>
        <v>42660.426388888889</v>
      </c>
      <c r="T1390" s="3">
        <f t="shared" si="87"/>
        <v>42634.364780092597</v>
      </c>
    </row>
    <row r="1391" spans="1:20">
      <c r="A1391">
        <v>1389</v>
      </c>
      <c r="B1391" t="s">
        <v>2851</v>
      </c>
      <c r="C1391" t="s">
        <v>2852</v>
      </c>
      <c r="D1391">
        <v>500</v>
      </c>
      <c r="E1391">
        <v>727</v>
      </c>
      <c r="F1391" t="s">
        <v>22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1620</v>
      </c>
      <c r="O1391" s="8">
        <f>Data!$E1391/Data!$D1391</f>
        <v>1.454</v>
      </c>
      <c r="P1391" s="2">
        <f>IFERROR(Data!$E1391/Data!$L1391,0)</f>
        <v>21.382352941176471</v>
      </c>
      <c r="Q1391" t="str">
        <f t="shared" si="84"/>
        <v>music</v>
      </c>
      <c r="R1391" t="str">
        <f t="shared" si="85"/>
        <v>rock</v>
      </c>
      <c r="S1391" s="3">
        <f t="shared" si="86"/>
        <v>42595.230983796297</v>
      </c>
      <c r="T1391" s="3">
        <f t="shared" si="87"/>
        <v>42565.230983796297</v>
      </c>
    </row>
    <row r="1392" spans="1:20">
      <c r="A1392">
        <v>1390</v>
      </c>
      <c r="B1392" t="s">
        <v>2853</v>
      </c>
      <c r="C1392" t="s">
        <v>2854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1620</v>
      </c>
      <c r="O1392" s="8">
        <f>Data!$E1392/Data!$D1392</f>
        <v>1.0910714285714285</v>
      </c>
      <c r="P1392" s="2">
        <f>IFERROR(Data!$E1392/Data!$L1392,0)</f>
        <v>160.78947368421052</v>
      </c>
      <c r="Q1392" t="str">
        <f t="shared" si="84"/>
        <v>music</v>
      </c>
      <c r="R1392" t="str">
        <f t="shared" si="85"/>
        <v>rock</v>
      </c>
      <c r="S1392" s="3">
        <f t="shared" si="86"/>
        <v>42121.466666666667</v>
      </c>
      <c r="T1392" s="3">
        <f t="shared" si="87"/>
        <v>42087.553310185183</v>
      </c>
    </row>
    <row r="1393" spans="1:20">
      <c r="A1393">
        <v>1391</v>
      </c>
      <c r="B1393" t="s">
        <v>2855</v>
      </c>
      <c r="C1393" t="s">
        <v>2856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1620</v>
      </c>
      <c r="O1393" s="8">
        <f>Data!$E1393/Data!$D1393</f>
        <v>1.1020000000000001</v>
      </c>
      <c r="P1393" s="2">
        <f>IFERROR(Data!$E1393/Data!$L1393,0)</f>
        <v>42.384615384615387</v>
      </c>
      <c r="Q1393" t="str">
        <f t="shared" si="84"/>
        <v>music</v>
      </c>
      <c r="R1393" t="str">
        <f t="shared" si="85"/>
        <v>rock</v>
      </c>
      <c r="S1393" s="3">
        <f t="shared" si="86"/>
        <v>42237.957638888889</v>
      </c>
      <c r="T1393" s="3">
        <f t="shared" si="87"/>
        <v>42193.400671296295</v>
      </c>
    </row>
    <row r="1394" spans="1:20">
      <c r="A1394">
        <v>1392</v>
      </c>
      <c r="B1394" t="s">
        <v>2857</v>
      </c>
      <c r="C1394" t="s">
        <v>2858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1620</v>
      </c>
      <c r="O1394" s="8">
        <f>Data!$E1394/Data!$D1394</f>
        <v>1.1364000000000001</v>
      </c>
      <c r="P1394" s="2">
        <f>IFERROR(Data!$E1394/Data!$L1394,0)</f>
        <v>27.317307692307693</v>
      </c>
      <c r="Q1394" t="str">
        <f t="shared" si="84"/>
        <v>music</v>
      </c>
      <c r="R1394" t="str">
        <f t="shared" si="85"/>
        <v>rock</v>
      </c>
      <c r="S1394" s="3">
        <f t="shared" si="86"/>
        <v>42431.904930555553</v>
      </c>
      <c r="T1394" s="3">
        <f t="shared" si="87"/>
        <v>42400.904930555553</v>
      </c>
    </row>
    <row r="1395" spans="1:20">
      <c r="A1395">
        <v>1393</v>
      </c>
      <c r="B1395" t="s">
        <v>2859</v>
      </c>
      <c r="C1395" t="s">
        <v>2860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1620</v>
      </c>
      <c r="O1395" s="8">
        <f>Data!$E1395/Data!$D1395</f>
        <v>1.0235000000000001</v>
      </c>
      <c r="P1395" s="2">
        <f>IFERROR(Data!$E1395/Data!$L1395,0)</f>
        <v>196.82692307692307</v>
      </c>
      <c r="Q1395" t="str">
        <f t="shared" si="84"/>
        <v>music</v>
      </c>
      <c r="R1395" t="str">
        <f t="shared" si="85"/>
        <v>rock</v>
      </c>
      <c r="S1395" s="3">
        <f t="shared" si="86"/>
        <v>42583.431979166664</v>
      </c>
      <c r="T1395" s="3">
        <f t="shared" si="87"/>
        <v>42553.431979166664</v>
      </c>
    </row>
    <row r="1396" spans="1:20">
      <c r="A1396">
        <v>1394</v>
      </c>
      <c r="B1396" t="s">
        <v>2861</v>
      </c>
      <c r="C1396" t="s">
        <v>2862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1620</v>
      </c>
      <c r="O1396" s="8">
        <f>Data!$E1396/Data!$D1396</f>
        <v>1.2213333333333334</v>
      </c>
      <c r="P1396" s="2">
        <f>IFERROR(Data!$E1396/Data!$L1396,0)</f>
        <v>53.882352941176471</v>
      </c>
      <c r="Q1396" t="str">
        <f t="shared" si="84"/>
        <v>music</v>
      </c>
      <c r="R1396" t="str">
        <f t="shared" si="85"/>
        <v>rock</v>
      </c>
      <c r="S1396" s="3">
        <f t="shared" si="86"/>
        <v>42794.875</v>
      </c>
      <c r="T1396" s="3">
        <f t="shared" si="87"/>
        <v>42751.894976851851</v>
      </c>
    </row>
    <row r="1397" spans="1:20">
      <c r="A1397">
        <v>1395</v>
      </c>
      <c r="B1397" t="s">
        <v>2863</v>
      </c>
      <c r="C1397" t="s">
        <v>2864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1620</v>
      </c>
      <c r="O1397" s="8">
        <f>Data!$E1397/Data!$D1397</f>
        <v>1.1188571428571428</v>
      </c>
      <c r="P1397" s="2">
        <f>IFERROR(Data!$E1397/Data!$L1397,0)</f>
        <v>47.756097560975611</v>
      </c>
      <c r="Q1397" t="str">
        <f t="shared" si="84"/>
        <v>music</v>
      </c>
      <c r="R1397" t="str">
        <f t="shared" si="85"/>
        <v>rock</v>
      </c>
      <c r="S1397" s="3">
        <f t="shared" si="86"/>
        <v>42749.65834490741</v>
      </c>
      <c r="T1397" s="3">
        <f t="shared" si="87"/>
        <v>42719.65834490741</v>
      </c>
    </row>
    <row r="1398" spans="1:20">
      <c r="A1398">
        <v>1396</v>
      </c>
      <c r="B1398" t="s">
        <v>2865</v>
      </c>
      <c r="C1398" t="s">
        <v>2866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1620</v>
      </c>
      <c r="O1398" s="8">
        <f>Data!$E1398/Data!$D1398</f>
        <v>1.073</v>
      </c>
      <c r="P1398" s="2">
        <f>IFERROR(Data!$E1398/Data!$L1398,0)</f>
        <v>88.191780821917803</v>
      </c>
      <c r="Q1398" t="str">
        <f t="shared" si="84"/>
        <v>music</v>
      </c>
      <c r="R1398" t="str">
        <f t="shared" si="85"/>
        <v>rock</v>
      </c>
      <c r="S1398" s="3">
        <f t="shared" si="86"/>
        <v>42048.74863425926</v>
      </c>
      <c r="T1398" s="3">
        <f t="shared" si="87"/>
        <v>42018.74863425926</v>
      </c>
    </row>
    <row r="1399" spans="1:20">
      <c r="A1399">
        <v>1397</v>
      </c>
      <c r="B1399" t="s">
        <v>2867</v>
      </c>
      <c r="C1399" t="s">
        <v>2868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1620</v>
      </c>
      <c r="O1399" s="8">
        <f>Data!$E1399/Data!$D1399</f>
        <v>1.1385000000000001</v>
      </c>
      <c r="P1399" s="2">
        <f>IFERROR(Data!$E1399/Data!$L1399,0)</f>
        <v>72.056962025316452</v>
      </c>
      <c r="Q1399" t="str">
        <f t="shared" si="84"/>
        <v>music</v>
      </c>
      <c r="R1399" t="str">
        <f t="shared" si="85"/>
        <v>rock</v>
      </c>
      <c r="S1399" s="3">
        <f t="shared" si="86"/>
        <v>42670.638194444444</v>
      </c>
      <c r="T1399" s="3">
        <f t="shared" si="87"/>
        <v>42640.667939814812</v>
      </c>
    </row>
    <row r="1400" spans="1:20">
      <c r="A1400">
        <v>1398</v>
      </c>
      <c r="B1400" t="s">
        <v>2869</v>
      </c>
      <c r="C1400" t="s">
        <v>2870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1620</v>
      </c>
      <c r="O1400" s="8">
        <f>Data!$E1400/Data!$D1400</f>
        <v>1.0968181818181819</v>
      </c>
      <c r="P1400" s="2">
        <f>IFERROR(Data!$E1400/Data!$L1400,0)</f>
        <v>74.246153846153845</v>
      </c>
      <c r="Q1400" t="str">
        <f t="shared" si="84"/>
        <v>music</v>
      </c>
      <c r="R1400" t="str">
        <f t="shared" si="85"/>
        <v>rock</v>
      </c>
      <c r="S1400" s="3">
        <f t="shared" si="86"/>
        <v>42556.624236111107</v>
      </c>
      <c r="T1400" s="3">
        <f t="shared" si="87"/>
        <v>42526.624236111107</v>
      </c>
    </row>
    <row r="1401" spans="1:20">
      <c r="A1401">
        <v>1399</v>
      </c>
      <c r="B1401" t="s">
        <v>2871</v>
      </c>
      <c r="C1401" t="s">
        <v>2872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1620</v>
      </c>
      <c r="O1401" s="8">
        <f>Data!$E1401/Data!$D1401</f>
        <v>1.2614444444444444</v>
      </c>
      <c r="P1401" s="2">
        <f>IFERROR(Data!$E1401/Data!$L1401,0)</f>
        <v>61.701086956521742</v>
      </c>
      <c r="Q1401" t="str">
        <f t="shared" si="84"/>
        <v>music</v>
      </c>
      <c r="R1401" t="str">
        <f t="shared" si="85"/>
        <v>rock</v>
      </c>
      <c r="S1401" s="3">
        <f t="shared" si="86"/>
        <v>41918.754317129627</v>
      </c>
      <c r="T1401" s="3">
        <f t="shared" si="87"/>
        <v>41888.754317129627</v>
      </c>
    </row>
    <row r="1402" spans="1:20">
      <c r="A1402">
        <v>1400</v>
      </c>
      <c r="B1402" t="s">
        <v>2873</v>
      </c>
      <c r="C1402" t="s">
        <v>2874</v>
      </c>
      <c r="D1402">
        <v>350</v>
      </c>
      <c r="E1402">
        <v>586</v>
      </c>
      <c r="F1402" t="s">
        <v>22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1620</v>
      </c>
      <c r="O1402" s="8">
        <f>Data!$E1402/Data!$D1402</f>
        <v>1.6742857142857144</v>
      </c>
      <c r="P1402" s="2">
        <f>IFERROR(Data!$E1402/Data!$L1402,0)</f>
        <v>17.235294117647058</v>
      </c>
      <c r="Q1402" t="str">
        <f t="shared" si="84"/>
        <v>music</v>
      </c>
      <c r="R1402" t="str">
        <f t="shared" si="85"/>
        <v>rock</v>
      </c>
      <c r="S1402" s="3">
        <f t="shared" si="86"/>
        <v>42532.979166666672</v>
      </c>
      <c r="T1402" s="3">
        <f t="shared" si="87"/>
        <v>42498.091122685189</v>
      </c>
    </row>
    <row r="1403" spans="1:20">
      <c r="A1403">
        <v>1401</v>
      </c>
      <c r="B1403" t="s">
        <v>2875</v>
      </c>
      <c r="C1403" t="s">
        <v>2876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1620</v>
      </c>
      <c r="O1403" s="8">
        <f>Data!$E1403/Data!$D1403</f>
        <v>4.9652000000000003</v>
      </c>
      <c r="P1403" s="2">
        <f>IFERROR(Data!$E1403/Data!$L1403,0)</f>
        <v>51.720833333333331</v>
      </c>
      <c r="Q1403" t="str">
        <f t="shared" si="84"/>
        <v>music</v>
      </c>
      <c r="R1403" t="str">
        <f t="shared" si="85"/>
        <v>rock</v>
      </c>
      <c r="S1403" s="3">
        <f t="shared" si="86"/>
        <v>41420.74622685185</v>
      </c>
      <c r="T1403" s="3">
        <f t="shared" si="87"/>
        <v>41399.74622685185</v>
      </c>
    </row>
    <row r="1404" spans="1:20">
      <c r="A1404">
        <v>1402</v>
      </c>
      <c r="B1404" t="s">
        <v>2877</v>
      </c>
      <c r="C1404" t="s">
        <v>2878</v>
      </c>
      <c r="D1404">
        <v>2500</v>
      </c>
      <c r="E1404">
        <v>2729</v>
      </c>
      <c r="F1404" t="s">
        <v>22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1620</v>
      </c>
      <c r="O1404" s="8">
        <f>Data!$E1404/Data!$D1404</f>
        <v>1.0915999999999999</v>
      </c>
      <c r="P1404" s="2">
        <f>IFERROR(Data!$E1404/Data!$L1404,0)</f>
        <v>24.150442477876105</v>
      </c>
      <c r="Q1404" t="str">
        <f t="shared" si="84"/>
        <v>music</v>
      </c>
      <c r="R1404" t="str">
        <f t="shared" si="85"/>
        <v>rock</v>
      </c>
      <c r="S1404" s="3">
        <f t="shared" si="86"/>
        <v>42124.761701388896</v>
      </c>
      <c r="T1404" s="3">
        <f t="shared" si="87"/>
        <v>42064.803368055553</v>
      </c>
    </row>
    <row r="1405" spans="1:20">
      <c r="A1405">
        <v>1403</v>
      </c>
      <c r="B1405" t="s">
        <v>2879</v>
      </c>
      <c r="C1405" t="s">
        <v>2880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1620</v>
      </c>
      <c r="O1405" s="8">
        <f>Data!$E1405/Data!$D1405</f>
        <v>1.0257499999999999</v>
      </c>
      <c r="P1405" s="2">
        <f>IFERROR(Data!$E1405/Data!$L1405,0)</f>
        <v>62.166666666666664</v>
      </c>
      <c r="Q1405" t="str">
        <f t="shared" si="84"/>
        <v>music</v>
      </c>
      <c r="R1405" t="str">
        <f t="shared" si="85"/>
        <v>rock</v>
      </c>
      <c r="S1405" s="3">
        <f t="shared" si="86"/>
        <v>41480.812905092593</v>
      </c>
      <c r="T1405" s="3">
        <f t="shared" si="87"/>
        <v>41450.812905092593</v>
      </c>
    </row>
    <row r="1406" spans="1:20">
      <c r="A1406">
        <v>1404</v>
      </c>
      <c r="B1406" t="s">
        <v>2881</v>
      </c>
      <c r="C1406" t="s">
        <v>2882</v>
      </c>
      <c r="D1406">
        <v>14500</v>
      </c>
      <c r="E1406">
        <v>241</v>
      </c>
      <c r="F1406" t="s">
        <v>363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2883</v>
      </c>
      <c r="O1406" s="8">
        <f>Data!$E1406/Data!$D1406</f>
        <v>1.6620689655172414E-2</v>
      </c>
      <c r="P1406" s="2">
        <f>IFERROR(Data!$E1406/Data!$L1406,0)</f>
        <v>48.2</v>
      </c>
      <c r="Q1406" t="str">
        <f t="shared" si="84"/>
        <v>publishing</v>
      </c>
      <c r="R1406" t="str">
        <f t="shared" si="85"/>
        <v>translations</v>
      </c>
      <c r="S1406" s="3">
        <f t="shared" si="86"/>
        <v>42057.260243055556</v>
      </c>
      <c r="T1406" s="3">
        <f t="shared" si="87"/>
        <v>42032.260243055556</v>
      </c>
    </row>
    <row r="1407" spans="1:20">
      <c r="A1407">
        <v>1405</v>
      </c>
      <c r="B1407" t="s">
        <v>2884</v>
      </c>
      <c r="C1407" t="s">
        <v>2885</v>
      </c>
      <c r="D1407">
        <v>25000</v>
      </c>
      <c r="E1407">
        <v>105</v>
      </c>
      <c r="F1407" t="s">
        <v>363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2883</v>
      </c>
      <c r="O1407" s="8">
        <f>Data!$E1407/Data!$D1407</f>
        <v>4.1999999999999997E-3</v>
      </c>
      <c r="P1407" s="2">
        <f>IFERROR(Data!$E1407/Data!$L1407,0)</f>
        <v>6.1764705882352944</v>
      </c>
      <c r="Q1407" t="str">
        <f t="shared" si="84"/>
        <v>publishing</v>
      </c>
      <c r="R1407" t="str">
        <f t="shared" si="85"/>
        <v>translations</v>
      </c>
      <c r="S1407" s="3">
        <f t="shared" si="86"/>
        <v>41971.472233796296</v>
      </c>
      <c r="T1407" s="3">
        <f t="shared" si="87"/>
        <v>41941.430567129632</v>
      </c>
    </row>
    <row r="1408" spans="1:20">
      <c r="A1408">
        <v>1406</v>
      </c>
      <c r="B1408" t="s">
        <v>2886</v>
      </c>
      <c r="C1408" t="s">
        <v>2887</v>
      </c>
      <c r="D1408">
        <v>12000</v>
      </c>
      <c r="E1408">
        <v>15</v>
      </c>
      <c r="F1408" t="s">
        <v>363</v>
      </c>
      <c r="G1408" t="s">
        <v>1230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2883</v>
      </c>
      <c r="O1408" s="8">
        <f>Data!$E1408/Data!$D1408</f>
        <v>1.25E-3</v>
      </c>
      <c r="P1408" s="2">
        <f>IFERROR(Data!$E1408/Data!$L1408,0)</f>
        <v>5</v>
      </c>
      <c r="Q1408" t="str">
        <f t="shared" si="84"/>
        <v>publishing</v>
      </c>
      <c r="R1408" t="str">
        <f t="shared" si="85"/>
        <v>translations</v>
      </c>
      <c r="S1408" s="3">
        <f t="shared" si="86"/>
        <v>42350.166666666672</v>
      </c>
      <c r="T1408" s="3">
        <f t="shared" si="87"/>
        <v>42297.182951388888</v>
      </c>
    </row>
    <row r="1409" spans="1:20">
      <c r="A1409">
        <v>1407</v>
      </c>
      <c r="B1409" t="s">
        <v>2888</v>
      </c>
      <c r="C1409" t="s">
        <v>2889</v>
      </c>
      <c r="D1409">
        <v>3000</v>
      </c>
      <c r="E1409">
        <v>15</v>
      </c>
      <c r="F1409" t="s">
        <v>363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2883</v>
      </c>
      <c r="O1409" s="8">
        <f>Data!$E1409/Data!$D1409</f>
        <v>5.0000000000000001E-3</v>
      </c>
      <c r="P1409" s="2">
        <f>IFERROR(Data!$E1409/Data!$L1409,0)</f>
        <v>7.5</v>
      </c>
      <c r="Q1409" t="str">
        <f t="shared" si="84"/>
        <v>publishing</v>
      </c>
      <c r="R1409" t="str">
        <f t="shared" si="85"/>
        <v>translations</v>
      </c>
      <c r="S1409" s="3">
        <f t="shared" si="86"/>
        <v>41863.286782407406</v>
      </c>
      <c r="T1409" s="3">
        <f t="shared" si="87"/>
        <v>41838.286782407406</v>
      </c>
    </row>
    <row r="1410" spans="1:20">
      <c r="A1410">
        <v>1408</v>
      </c>
      <c r="B1410" t="s">
        <v>2890</v>
      </c>
      <c r="C1410" t="s">
        <v>2891</v>
      </c>
      <c r="D1410">
        <v>1000</v>
      </c>
      <c r="E1410">
        <v>72</v>
      </c>
      <c r="F1410" t="s">
        <v>363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2883</v>
      </c>
      <c r="O1410" s="8">
        <f>Data!$E1410/Data!$D1410</f>
        <v>7.1999999999999995E-2</v>
      </c>
      <c r="P1410" s="2">
        <f>IFERROR(Data!$E1410/Data!$L1410,0)</f>
        <v>12</v>
      </c>
      <c r="Q1410" t="str">
        <f t="shared" si="84"/>
        <v>publishing</v>
      </c>
      <c r="R1410" t="str">
        <f t="shared" si="85"/>
        <v>translations</v>
      </c>
      <c r="S1410" s="3">
        <f t="shared" si="86"/>
        <v>42321.663842592592</v>
      </c>
      <c r="T1410" s="3">
        <f t="shared" si="87"/>
        <v>42291.622175925921</v>
      </c>
    </row>
    <row r="1411" spans="1:20">
      <c r="A1411">
        <v>1409</v>
      </c>
      <c r="B1411" t="s">
        <v>2892</v>
      </c>
      <c r="C1411" t="s">
        <v>2893</v>
      </c>
      <c r="D1411">
        <v>4000</v>
      </c>
      <c r="E1411">
        <v>0</v>
      </c>
      <c r="F1411" t="s">
        <v>363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2883</v>
      </c>
      <c r="O1411" s="8">
        <f>Data!$E1411/Data!$D1411</f>
        <v>0</v>
      </c>
      <c r="P1411" s="2">
        <f>IFERROR(Data!$E1411/Data!$L1411,0)</f>
        <v>0</v>
      </c>
      <c r="Q1411" t="str">
        <f t="shared" ref="Q1411:Q1474" si="88">LEFT(N1411,SEARCH("/",N1411,1)-1)</f>
        <v>publishing</v>
      </c>
      <c r="R1411" t="str">
        <f t="shared" ref="R1411:R1474" si="89">RIGHT(N1411,LEN(N1411)-SEARCH("/",N1411,1))</f>
        <v>translations</v>
      </c>
      <c r="S1411" s="3">
        <f t="shared" ref="S1411:S1474" si="90">(((I1411/60)/60)/24)+DATE(1970,1,1)+(-6/24)</f>
        <v>42004.925173611111</v>
      </c>
      <c r="T1411" s="3">
        <f t="shared" ref="T1411:T1474" si="91">(((J1411/60)/60)/24)+DATE(1970,1,1)+(-6/24)</f>
        <v>41944.883506944447</v>
      </c>
    </row>
    <row r="1412" spans="1:20">
      <c r="A1412">
        <v>1410</v>
      </c>
      <c r="B1412" t="s">
        <v>2894</v>
      </c>
      <c r="C1412" t="s">
        <v>2895</v>
      </c>
      <c r="D1412">
        <v>6000</v>
      </c>
      <c r="E1412">
        <v>1</v>
      </c>
      <c r="F1412" t="s">
        <v>363</v>
      </c>
      <c r="G1412" t="s">
        <v>1230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2883</v>
      </c>
      <c r="O1412" s="8">
        <f>Data!$E1412/Data!$D1412</f>
        <v>1.6666666666666666E-4</v>
      </c>
      <c r="P1412" s="2">
        <f>IFERROR(Data!$E1412/Data!$L1412,0)</f>
        <v>1</v>
      </c>
      <c r="Q1412" t="str">
        <f t="shared" si="88"/>
        <v>publishing</v>
      </c>
      <c r="R1412" t="str">
        <f t="shared" si="89"/>
        <v>translations</v>
      </c>
      <c r="S1412" s="3">
        <f t="shared" si="90"/>
        <v>42524.068518518514</v>
      </c>
      <c r="T1412" s="3">
        <f t="shared" si="91"/>
        <v>42479.068518518514</v>
      </c>
    </row>
    <row r="1413" spans="1:20">
      <c r="A1413">
        <v>1411</v>
      </c>
      <c r="B1413" t="s">
        <v>2896</v>
      </c>
      <c r="C1413" t="s">
        <v>2897</v>
      </c>
      <c r="D1413">
        <v>3000</v>
      </c>
      <c r="E1413">
        <v>7</v>
      </c>
      <c r="F1413" t="s">
        <v>363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2883</v>
      </c>
      <c r="O1413" s="8">
        <f>Data!$E1413/Data!$D1413</f>
        <v>2.3333333333333335E-3</v>
      </c>
      <c r="P1413" s="2">
        <f>IFERROR(Data!$E1413/Data!$L1413,0)</f>
        <v>2.3333333333333335</v>
      </c>
      <c r="Q1413" t="str">
        <f t="shared" si="88"/>
        <v>publishing</v>
      </c>
      <c r="R1413" t="str">
        <f t="shared" si="89"/>
        <v>translations</v>
      </c>
      <c r="S1413" s="3">
        <f t="shared" si="90"/>
        <v>42040.809027777781</v>
      </c>
      <c r="T1413" s="3">
        <f t="shared" si="91"/>
        <v>42012.809027777781</v>
      </c>
    </row>
    <row r="1414" spans="1:20">
      <c r="A1414">
        <v>1412</v>
      </c>
      <c r="B1414" t="s">
        <v>2898</v>
      </c>
      <c r="C1414" t="s">
        <v>2899</v>
      </c>
      <c r="D1414">
        <v>7000</v>
      </c>
      <c r="E1414">
        <v>320</v>
      </c>
      <c r="F1414" t="s">
        <v>363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2883</v>
      </c>
      <c r="O1414" s="8">
        <f>Data!$E1414/Data!$D1414</f>
        <v>4.5714285714285714E-2</v>
      </c>
      <c r="P1414" s="2">
        <f>IFERROR(Data!$E1414/Data!$L1414,0)</f>
        <v>24.615384615384617</v>
      </c>
      <c r="Q1414" t="str">
        <f t="shared" si="88"/>
        <v>publishing</v>
      </c>
      <c r="R1414" t="str">
        <f t="shared" si="89"/>
        <v>translations</v>
      </c>
      <c r="S1414" s="3">
        <f t="shared" si="90"/>
        <v>41976.813645833332</v>
      </c>
      <c r="T1414" s="3">
        <f t="shared" si="91"/>
        <v>41946.813645833332</v>
      </c>
    </row>
    <row r="1415" spans="1:20">
      <c r="A1415">
        <v>1413</v>
      </c>
      <c r="B1415" t="s">
        <v>2900</v>
      </c>
      <c r="C1415" t="s">
        <v>2901</v>
      </c>
      <c r="D1415">
        <v>2000</v>
      </c>
      <c r="E1415">
        <v>100</v>
      </c>
      <c r="F1415" t="s">
        <v>363</v>
      </c>
      <c r="G1415" t="s">
        <v>1230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2883</v>
      </c>
      <c r="O1415" s="8">
        <f>Data!$E1415/Data!$D1415</f>
        <v>0.05</v>
      </c>
      <c r="P1415" s="2">
        <f>IFERROR(Data!$E1415/Data!$L1415,0)</f>
        <v>100</v>
      </c>
      <c r="Q1415" t="str">
        <f t="shared" si="88"/>
        <v>publishing</v>
      </c>
      <c r="R1415" t="str">
        <f t="shared" si="89"/>
        <v>translations</v>
      </c>
      <c r="S1415" s="3">
        <f t="shared" si="90"/>
        <v>42420.187152777777</v>
      </c>
      <c r="T1415" s="3">
        <f t="shared" si="91"/>
        <v>42360.187152777777</v>
      </c>
    </row>
    <row r="1416" spans="1:20">
      <c r="A1416">
        <v>1414</v>
      </c>
      <c r="B1416" t="s">
        <v>2902</v>
      </c>
      <c r="C1416" t="s">
        <v>2903</v>
      </c>
      <c r="D1416">
        <v>500</v>
      </c>
      <c r="E1416">
        <v>1</v>
      </c>
      <c r="F1416" t="s">
        <v>363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2883</v>
      </c>
      <c r="O1416" s="8">
        <f>Data!$E1416/Data!$D1416</f>
        <v>2E-3</v>
      </c>
      <c r="P1416" s="2">
        <f>IFERROR(Data!$E1416/Data!$L1416,0)</f>
        <v>1</v>
      </c>
      <c r="Q1416" t="str">
        <f t="shared" si="88"/>
        <v>publishing</v>
      </c>
      <c r="R1416" t="str">
        <f t="shared" si="89"/>
        <v>translations</v>
      </c>
      <c r="S1416" s="3">
        <f t="shared" si="90"/>
        <v>42738.00309027778</v>
      </c>
      <c r="T1416" s="3">
        <f t="shared" si="91"/>
        <v>42708.00309027778</v>
      </c>
    </row>
    <row r="1417" spans="1:20">
      <c r="A1417">
        <v>1415</v>
      </c>
      <c r="B1417" t="s">
        <v>2904</v>
      </c>
      <c r="C1417" t="s">
        <v>2905</v>
      </c>
      <c r="D1417">
        <v>4400</v>
      </c>
      <c r="E1417">
        <v>800</v>
      </c>
      <c r="F1417" t="s">
        <v>363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2883</v>
      </c>
      <c r="O1417" s="8">
        <f>Data!$E1417/Data!$D1417</f>
        <v>0.18181818181818182</v>
      </c>
      <c r="P1417" s="2">
        <f>IFERROR(Data!$E1417/Data!$L1417,0)</f>
        <v>88.888888888888886</v>
      </c>
      <c r="Q1417" t="str">
        <f t="shared" si="88"/>
        <v>publishing</v>
      </c>
      <c r="R1417" t="str">
        <f t="shared" si="89"/>
        <v>translations</v>
      </c>
      <c r="S1417" s="3">
        <f t="shared" si="90"/>
        <v>42232.425821759258</v>
      </c>
      <c r="T1417" s="3">
        <f t="shared" si="91"/>
        <v>42192.425821759258</v>
      </c>
    </row>
    <row r="1418" spans="1:20">
      <c r="A1418">
        <v>1416</v>
      </c>
      <c r="B1418" t="s">
        <v>2906</v>
      </c>
      <c r="C1418" t="s">
        <v>2907</v>
      </c>
      <c r="D1418">
        <v>50000</v>
      </c>
      <c r="E1418">
        <v>0</v>
      </c>
      <c r="F1418" t="s">
        <v>363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2883</v>
      </c>
      <c r="O1418" s="8">
        <f>Data!$E1418/Data!$D1418</f>
        <v>0</v>
      </c>
      <c r="P1418" s="2">
        <f>IFERROR(Data!$E1418/Data!$L1418,0)</f>
        <v>0</v>
      </c>
      <c r="Q1418" t="str">
        <f t="shared" si="88"/>
        <v>publishing</v>
      </c>
      <c r="R1418" t="str">
        <f t="shared" si="89"/>
        <v>translations</v>
      </c>
      <c r="S1418" s="3">
        <f t="shared" si="90"/>
        <v>42329.717812499999</v>
      </c>
      <c r="T1418" s="3">
        <f t="shared" si="91"/>
        <v>42299.676145833335</v>
      </c>
    </row>
    <row r="1419" spans="1:20">
      <c r="A1419">
        <v>1417</v>
      </c>
      <c r="B1419" t="s">
        <v>2908</v>
      </c>
      <c r="C1419" t="s">
        <v>2909</v>
      </c>
      <c r="D1419">
        <v>4500</v>
      </c>
      <c r="E1419">
        <v>55</v>
      </c>
      <c r="F1419" t="s">
        <v>363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2883</v>
      </c>
      <c r="O1419" s="8">
        <f>Data!$E1419/Data!$D1419</f>
        <v>1.2222222222222223E-2</v>
      </c>
      <c r="P1419" s="2">
        <f>IFERROR(Data!$E1419/Data!$L1419,0)</f>
        <v>27.5</v>
      </c>
      <c r="Q1419" t="str">
        <f t="shared" si="88"/>
        <v>publishing</v>
      </c>
      <c r="R1419" t="str">
        <f t="shared" si="89"/>
        <v>translations</v>
      </c>
      <c r="S1419" s="3">
        <f t="shared" si="90"/>
        <v>42262.215972222228</v>
      </c>
      <c r="T1419" s="3">
        <f t="shared" si="91"/>
        <v>42231.90016203704</v>
      </c>
    </row>
    <row r="1420" spans="1:20">
      <c r="A1420">
        <v>1418</v>
      </c>
      <c r="B1420" t="s">
        <v>2910</v>
      </c>
      <c r="C1420" t="s">
        <v>2911</v>
      </c>
      <c r="D1420">
        <v>3000</v>
      </c>
      <c r="E1420">
        <v>6</v>
      </c>
      <c r="F1420" t="s">
        <v>363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2883</v>
      </c>
      <c r="O1420" s="8">
        <f>Data!$E1420/Data!$D1420</f>
        <v>2E-3</v>
      </c>
      <c r="P1420" s="2">
        <f>IFERROR(Data!$E1420/Data!$L1420,0)</f>
        <v>6</v>
      </c>
      <c r="Q1420" t="str">
        <f t="shared" si="88"/>
        <v>publishing</v>
      </c>
      <c r="R1420" t="str">
        <f t="shared" si="89"/>
        <v>translations</v>
      </c>
      <c r="S1420" s="3">
        <f t="shared" si="90"/>
        <v>42425.206412037034</v>
      </c>
      <c r="T1420" s="3">
        <f t="shared" si="91"/>
        <v>42395.206412037034</v>
      </c>
    </row>
    <row r="1421" spans="1:20">
      <c r="A1421">
        <v>1419</v>
      </c>
      <c r="B1421" t="s">
        <v>2912</v>
      </c>
      <c r="C1421" t="s">
        <v>2913</v>
      </c>
      <c r="D1421">
        <v>6300</v>
      </c>
      <c r="E1421">
        <v>445</v>
      </c>
      <c r="F1421" t="s">
        <v>363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2883</v>
      </c>
      <c r="O1421" s="8">
        <f>Data!$E1421/Data!$D1421</f>
        <v>7.0634920634920634E-2</v>
      </c>
      <c r="P1421" s="2">
        <f>IFERROR(Data!$E1421/Data!$L1421,0)</f>
        <v>44.5</v>
      </c>
      <c r="Q1421" t="str">
        <f t="shared" si="88"/>
        <v>publishing</v>
      </c>
      <c r="R1421" t="str">
        <f t="shared" si="89"/>
        <v>translations</v>
      </c>
      <c r="S1421" s="3">
        <f t="shared" si="90"/>
        <v>42652.206238425926</v>
      </c>
      <c r="T1421" s="3">
        <f t="shared" si="91"/>
        <v>42622.206238425926</v>
      </c>
    </row>
    <row r="1422" spans="1:20">
      <c r="A1422">
        <v>1420</v>
      </c>
      <c r="B1422" t="s">
        <v>2914</v>
      </c>
      <c r="C1422" t="s">
        <v>2915</v>
      </c>
      <c r="D1422">
        <v>110</v>
      </c>
      <c r="E1422">
        <v>3</v>
      </c>
      <c r="F1422" t="s">
        <v>363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2883</v>
      </c>
      <c r="O1422" s="8">
        <f>Data!$E1422/Data!$D1422</f>
        <v>2.7272727272727271E-2</v>
      </c>
      <c r="P1422" s="2">
        <f>IFERROR(Data!$E1422/Data!$L1422,0)</f>
        <v>1</v>
      </c>
      <c r="Q1422" t="str">
        <f t="shared" si="88"/>
        <v>publishing</v>
      </c>
      <c r="R1422" t="str">
        <f t="shared" si="89"/>
        <v>translations</v>
      </c>
      <c r="S1422" s="3">
        <f t="shared" si="90"/>
        <v>42549.417662037042</v>
      </c>
      <c r="T1422" s="3">
        <f t="shared" si="91"/>
        <v>42524.417662037042</v>
      </c>
    </row>
    <row r="1423" spans="1:20">
      <c r="A1423">
        <v>1421</v>
      </c>
      <c r="B1423" t="s">
        <v>2916</v>
      </c>
      <c r="C1423" t="s">
        <v>2917</v>
      </c>
      <c r="D1423">
        <v>200000</v>
      </c>
      <c r="E1423">
        <v>200</v>
      </c>
      <c r="F1423" t="s">
        <v>363</v>
      </c>
      <c r="G1423" t="s">
        <v>482</v>
      </c>
      <c r="H1423" t="s">
        <v>483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2883</v>
      </c>
      <c r="O1423" s="8">
        <f>Data!$E1423/Data!$D1423</f>
        <v>1E-3</v>
      </c>
      <c r="P1423" s="2">
        <f>IFERROR(Data!$E1423/Data!$L1423,0)</f>
        <v>100</v>
      </c>
      <c r="Q1423" t="str">
        <f t="shared" si="88"/>
        <v>publishing</v>
      </c>
      <c r="R1423" t="str">
        <f t="shared" si="89"/>
        <v>translations</v>
      </c>
      <c r="S1423" s="3">
        <f t="shared" si="90"/>
        <v>42043.665613425925</v>
      </c>
      <c r="T1423" s="3">
        <f t="shared" si="91"/>
        <v>42013.665613425925</v>
      </c>
    </row>
    <row r="1424" spans="1:20">
      <c r="A1424">
        <v>1422</v>
      </c>
      <c r="B1424" t="s">
        <v>2918</v>
      </c>
      <c r="C1424" t="s">
        <v>2919</v>
      </c>
      <c r="D1424">
        <v>25000</v>
      </c>
      <c r="E1424">
        <v>26</v>
      </c>
      <c r="F1424" t="s">
        <v>363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2883</v>
      </c>
      <c r="O1424" s="8">
        <f>Data!$E1424/Data!$D1424</f>
        <v>1.0399999999999999E-3</v>
      </c>
      <c r="P1424" s="2">
        <f>IFERROR(Data!$E1424/Data!$L1424,0)</f>
        <v>13</v>
      </c>
      <c r="Q1424" t="str">
        <f t="shared" si="88"/>
        <v>publishing</v>
      </c>
      <c r="R1424" t="str">
        <f t="shared" si="89"/>
        <v>translations</v>
      </c>
      <c r="S1424" s="3">
        <f t="shared" si="90"/>
        <v>42633.989629629628</v>
      </c>
      <c r="T1424" s="3">
        <f t="shared" si="91"/>
        <v>42603.989629629628</v>
      </c>
    </row>
    <row r="1425" spans="1:20">
      <c r="A1425">
        <v>1423</v>
      </c>
      <c r="B1425" t="s">
        <v>2920</v>
      </c>
      <c r="C1425" t="s">
        <v>2921</v>
      </c>
      <c r="D1425">
        <v>30000</v>
      </c>
      <c r="E1425">
        <v>100</v>
      </c>
      <c r="F1425" t="s">
        <v>363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2883</v>
      </c>
      <c r="O1425" s="8">
        <f>Data!$E1425/Data!$D1425</f>
        <v>3.3333333333333335E-3</v>
      </c>
      <c r="P1425" s="2">
        <f>IFERROR(Data!$E1425/Data!$L1425,0)</f>
        <v>100</v>
      </c>
      <c r="Q1425" t="str">
        <f t="shared" si="88"/>
        <v>publishing</v>
      </c>
      <c r="R1425" t="str">
        <f t="shared" si="89"/>
        <v>translations</v>
      </c>
      <c r="S1425" s="3">
        <f t="shared" si="90"/>
        <v>42370.110312500001</v>
      </c>
      <c r="T1425" s="3">
        <f t="shared" si="91"/>
        <v>42340.110312500001</v>
      </c>
    </row>
    <row r="1426" spans="1:20">
      <c r="A1426">
        <v>1424</v>
      </c>
      <c r="B1426" t="s">
        <v>2922</v>
      </c>
      <c r="C1426" t="s">
        <v>2923</v>
      </c>
      <c r="D1426">
        <v>7500</v>
      </c>
      <c r="E1426">
        <v>1527</v>
      </c>
      <c r="F1426" t="s">
        <v>363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2883</v>
      </c>
      <c r="O1426" s="8">
        <f>Data!$E1426/Data!$D1426</f>
        <v>0.2036</v>
      </c>
      <c r="P1426" s="2">
        <f>IFERROR(Data!$E1426/Data!$L1426,0)</f>
        <v>109.07142857142857</v>
      </c>
      <c r="Q1426" t="str">
        <f t="shared" si="88"/>
        <v>publishing</v>
      </c>
      <c r="R1426" t="str">
        <f t="shared" si="89"/>
        <v>translations</v>
      </c>
      <c r="S1426" s="3">
        <f t="shared" si="90"/>
        <v>42689.509282407409</v>
      </c>
      <c r="T1426" s="3">
        <f t="shared" si="91"/>
        <v>42676.467615740738</v>
      </c>
    </row>
    <row r="1427" spans="1:20">
      <c r="A1427">
        <v>1425</v>
      </c>
      <c r="B1427" t="s">
        <v>2924</v>
      </c>
      <c r="C1427" t="s">
        <v>2925</v>
      </c>
      <c r="D1427">
        <v>13000</v>
      </c>
      <c r="E1427">
        <v>0</v>
      </c>
      <c r="F1427" t="s">
        <v>363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2883</v>
      </c>
      <c r="O1427" s="8">
        <f>Data!$E1427/Data!$D1427</f>
        <v>0</v>
      </c>
      <c r="P1427" s="2">
        <f>IFERROR(Data!$E1427/Data!$L1427,0)</f>
        <v>0</v>
      </c>
      <c r="Q1427" t="str">
        <f t="shared" si="88"/>
        <v>publishing</v>
      </c>
      <c r="R1427" t="str">
        <f t="shared" si="89"/>
        <v>translations</v>
      </c>
      <c r="S1427" s="3">
        <f t="shared" si="90"/>
        <v>42122.881469907406</v>
      </c>
      <c r="T1427" s="3">
        <f t="shared" si="91"/>
        <v>42092.881469907406</v>
      </c>
    </row>
    <row r="1428" spans="1:20">
      <c r="A1428">
        <v>1426</v>
      </c>
      <c r="B1428" t="s">
        <v>2926</v>
      </c>
      <c r="C1428" t="s">
        <v>2927</v>
      </c>
      <c r="D1428">
        <v>1000</v>
      </c>
      <c r="E1428">
        <v>0</v>
      </c>
      <c r="F1428" t="s">
        <v>363</v>
      </c>
      <c r="G1428" t="s">
        <v>508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2883</v>
      </c>
      <c r="O1428" s="8">
        <f>Data!$E1428/Data!$D1428</f>
        <v>0</v>
      </c>
      <c r="P1428" s="2">
        <f>IFERROR(Data!$E1428/Data!$L1428,0)</f>
        <v>0</v>
      </c>
      <c r="Q1428" t="str">
        <f t="shared" si="88"/>
        <v>publishing</v>
      </c>
      <c r="R1428" t="str">
        <f t="shared" si="89"/>
        <v>translations</v>
      </c>
      <c r="S1428" s="3">
        <f t="shared" si="90"/>
        <v>42240.140277777777</v>
      </c>
      <c r="T1428" s="3">
        <f t="shared" si="91"/>
        <v>42180.140277777777</v>
      </c>
    </row>
    <row r="1429" spans="1:20">
      <c r="A1429">
        <v>1427</v>
      </c>
      <c r="B1429" t="s">
        <v>2928</v>
      </c>
      <c r="C1429" t="s">
        <v>2929</v>
      </c>
      <c r="D1429">
        <v>5000</v>
      </c>
      <c r="E1429">
        <v>419</v>
      </c>
      <c r="F1429" t="s">
        <v>363</v>
      </c>
      <c r="G1429" t="s">
        <v>508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2883</v>
      </c>
      <c r="O1429" s="8">
        <f>Data!$E1429/Data!$D1429</f>
        <v>8.3799999999999999E-2</v>
      </c>
      <c r="P1429" s="2">
        <f>IFERROR(Data!$E1429/Data!$L1429,0)</f>
        <v>104.75</v>
      </c>
      <c r="Q1429" t="str">
        <f t="shared" si="88"/>
        <v>publishing</v>
      </c>
      <c r="R1429" t="str">
        <f t="shared" si="89"/>
        <v>translations</v>
      </c>
      <c r="S1429" s="3">
        <f t="shared" si="90"/>
        <v>42631.601678240739</v>
      </c>
      <c r="T1429" s="3">
        <f t="shared" si="91"/>
        <v>42601.601678240739</v>
      </c>
    </row>
    <row r="1430" spans="1:20">
      <c r="A1430">
        <v>1428</v>
      </c>
      <c r="B1430" t="s">
        <v>2930</v>
      </c>
      <c r="C1430" t="s">
        <v>2931</v>
      </c>
      <c r="D1430">
        <v>1000</v>
      </c>
      <c r="E1430">
        <v>45</v>
      </c>
      <c r="F1430" t="s">
        <v>363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2883</v>
      </c>
      <c r="O1430" s="8">
        <f>Data!$E1430/Data!$D1430</f>
        <v>4.4999999999999998E-2</v>
      </c>
      <c r="P1430" s="2">
        <f>IFERROR(Data!$E1430/Data!$L1430,0)</f>
        <v>15</v>
      </c>
      <c r="Q1430" t="str">
        <f t="shared" si="88"/>
        <v>publishing</v>
      </c>
      <c r="R1430" t="str">
        <f t="shared" si="89"/>
        <v>translations</v>
      </c>
      <c r="S1430" s="3">
        <f t="shared" si="90"/>
        <v>42462.088159722218</v>
      </c>
      <c r="T1430" s="3">
        <f t="shared" si="91"/>
        <v>42432.129826388889</v>
      </c>
    </row>
    <row r="1431" spans="1:20">
      <c r="A1431">
        <v>1429</v>
      </c>
      <c r="B1431" t="s">
        <v>2932</v>
      </c>
      <c r="C1431" t="s">
        <v>2933</v>
      </c>
      <c r="D1431">
        <v>10000</v>
      </c>
      <c r="E1431">
        <v>0</v>
      </c>
      <c r="F1431" t="s">
        <v>363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2883</v>
      </c>
      <c r="O1431" s="8">
        <f>Data!$E1431/Data!$D1431</f>
        <v>0</v>
      </c>
      <c r="P1431" s="2">
        <f>IFERROR(Data!$E1431/Data!$L1431,0)</f>
        <v>0</v>
      </c>
      <c r="Q1431" t="str">
        <f t="shared" si="88"/>
        <v>publishing</v>
      </c>
      <c r="R1431" t="str">
        <f t="shared" si="89"/>
        <v>translations</v>
      </c>
      <c r="S1431" s="3">
        <f t="shared" si="90"/>
        <v>42103.810671296291</v>
      </c>
      <c r="T1431" s="3">
        <f t="shared" si="91"/>
        <v>42073.810671296291</v>
      </c>
    </row>
    <row r="1432" spans="1:20">
      <c r="A1432">
        <v>1430</v>
      </c>
      <c r="B1432" t="s">
        <v>2934</v>
      </c>
      <c r="C1432" t="s">
        <v>2935</v>
      </c>
      <c r="D1432">
        <v>5000</v>
      </c>
      <c r="E1432">
        <v>403</v>
      </c>
      <c r="F1432" t="s">
        <v>363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2883</v>
      </c>
      <c r="O1432" s="8">
        <f>Data!$E1432/Data!$D1432</f>
        <v>8.0600000000000005E-2</v>
      </c>
      <c r="P1432" s="2">
        <f>IFERROR(Data!$E1432/Data!$L1432,0)</f>
        <v>80.599999999999994</v>
      </c>
      <c r="Q1432" t="str">
        <f t="shared" si="88"/>
        <v>publishing</v>
      </c>
      <c r="R1432" t="str">
        <f t="shared" si="89"/>
        <v>translations</v>
      </c>
      <c r="S1432" s="3">
        <f t="shared" si="90"/>
        <v>41992.563518518517</v>
      </c>
      <c r="T1432" s="3">
        <f t="shared" si="91"/>
        <v>41961.563518518517</v>
      </c>
    </row>
    <row r="1433" spans="1:20">
      <c r="A1433">
        <v>1431</v>
      </c>
      <c r="B1433" t="s">
        <v>2936</v>
      </c>
      <c r="C1433" t="s">
        <v>2937</v>
      </c>
      <c r="D1433">
        <v>17000</v>
      </c>
      <c r="E1433">
        <v>5431</v>
      </c>
      <c r="F1433" t="s">
        <v>363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2883</v>
      </c>
      <c r="O1433" s="8">
        <f>Data!$E1433/Data!$D1433</f>
        <v>0.31947058823529412</v>
      </c>
      <c r="P1433" s="2">
        <f>IFERROR(Data!$E1433/Data!$L1433,0)</f>
        <v>115.55319148936171</v>
      </c>
      <c r="Q1433" t="str">
        <f t="shared" si="88"/>
        <v>publishing</v>
      </c>
      <c r="R1433" t="str">
        <f t="shared" si="89"/>
        <v>translations</v>
      </c>
      <c r="S1433" s="3">
        <f t="shared" si="90"/>
        <v>42334.002500000002</v>
      </c>
      <c r="T1433" s="3">
        <f t="shared" si="91"/>
        <v>42303.960833333331</v>
      </c>
    </row>
    <row r="1434" spans="1:20">
      <c r="A1434">
        <v>1432</v>
      </c>
      <c r="B1434" t="s">
        <v>2938</v>
      </c>
      <c r="C1434" t="s">
        <v>2939</v>
      </c>
      <c r="D1434">
        <v>40000</v>
      </c>
      <c r="E1434">
        <v>0</v>
      </c>
      <c r="F1434" t="s">
        <v>363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2883</v>
      </c>
      <c r="O1434" s="8">
        <f>Data!$E1434/Data!$D1434</f>
        <v>0</v>
      </c>
      <c r="P1434" s="2">
        <f>IFERROR(Data!$E1434/Data!$L1434,0)</f>
        <v>0</v>
      </c>
      <c r="Q1434" t="str">
        <f t="shared" si="88"/>
        <v>publishing</v>
      </c>
      <c r="R1434" t="str">
        <f t="shared" si="89"/>
        <v>translations</v>
      </c>
      <c r="S1434" s="3">
        <f t="shared" si="90"/>
        <v>42205.530416666668</v>
      </c>
      <c r="T1434" s="3">
        <f t="shared" si="91"/>
        <v>42175.530416666668</v>
      </c>
    </row>
    <row r="1435" spans="1:20">
      <c r="A1435">
        <v>1433</v>
      </c>
      <c r="B1435" t="s">
        <v>2940</v>
      </c>
      <c r="C1435" t="s">
        <v>2941</v>
      </c>
      <c r="D1435">
        <v>12000</v>
      </c>
      <c r="E1435">
        <v>805</v>
      </c>
      <c r="F1435" t="s">
        <v>363</v>
      </c>
      <c r="G1435" t="s">
        <v>1230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2883</v>
      </c>
      <c r="O1435" s="8">
        <f>Data!$E1435/Data!$D1435</f>
        <v>6.7083333333333328E-2</v>
      </c>
      <c r="P1435" s="2">
        <f>IFERROR(Data!$E1435/Data!$L1435,0)</f>
        <v>80.5</v>
      </c>
      <c r="Q1435" t="str">
        <f t="shared" si="88"/>
        <v>publishing</v>
      </c>
      <c r="R1435" t="str">
        <f t="shared" si="89"/>
        <v>translations</v>
      </c>
      <c r="S1435" s="3">
        <f t="shared" si="90"/>
        <v>42714.208333333328</v>
      </c>
      <c r="T1435" s="3">
        <f t="shared" si="91"/>
        <v>42673.375868055555</v>
      </c>
    </row>
    <row r="1436" spans="1:20">
      <c r="A1436">
        <v>1434</v>
      </c>
      <c r="B1436" t="s">
        <v>2942</v>
      </c>
      <c r="C1436" t="s">
        <v>2943</v>
      </c>
      <c r="D1436">
        <v>82000</v>
      </c>
      <c r="E1436">
        <v>8190</v>
      </c>
      <c r="F1436" t="s">
        <v>363</v>
      </c>
      <c r="G1436" t="s">
        <v>315</v>
      </c>
      <c r="H1436" t="s">
        <v>316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2883</v>
      </c>
      <c r="O1436" s="8">
        <f>Data!$E1436/Data!$D1436</f>
        <v>9.987804878048781E-2</v>
      </c>
      <c r="P1436" s="2">
        <f>IFERROR(Data!$E1436/Data!$L1436,0)</f>
        <v>744.5454545454545</v>
      </c>
      <c r="Q1436" t="str">
        <f t="shared" si="88"/>
        <v>publishing</v>
      </c>
      <c r="R1436" t="str">
        <f t="shared" si="89"/>
        <v>translations</v>
      </c>
      <c r="S1436" s="3">
        <f t="shared" si="90"/>
        <v>42163.375</v>
      </c>
      <c r="T1436" s="3">
        <f t="shared" si="91"/>
        <v>42142.517106481479</v>
      </c>
    </row>
    <row r="1437" spans="1:20">
      <c r="A1437">
        <v>1435</v>
      </c>
      <c r="B1437" t="s">
        <v>2944</v>
      </c>
      <c r="C1437" t="s">
        <v>2945</v>
      </c>
      <c r="D1437">
        <v>15000</v>
      </c>
      <c r="E1437">
        <v>15</v>
      </c>
      <c r="F1437" t="s">
        <v>363</v>
      </c>
      <c r="G1437" t="s">
        <v>1230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2883</v>
      </c>
      <c r="O1437" s="8">
        <f>Data!$E1437/Data!$D1437</f>
        <v>1E-3</v>
      </c>
      <c r="P1437" s="2">
        <f>IFERROR(Data!$E1437/Data!$L1437,0)</f>
        <v>7.5</v>
      </c>
      <c r="Q1437" t="str">
        <f t="shared" si="88"/>
        <v>publishing</v>
      </c>
      <c r="R1437" t="str">
        <f t="shared" si="89"/>
        <v>translations</v>
      </c>
      <c r="S1437" s="3">
        <f t="shared" si="90"/>
        <v>42288.530324074076</v>
      </c>
      <c r="T1437" s="3">
        <f t="shared" si="91"/>
        <v>42258.530324074076</v>
      </c>
    </row>
    <row r="1438" spans="1:20">
      <c r="A1438">
        <v>1436</v>
      </c>
      <c r="B1438" t="s">
        <v>2946</v>
      </c>
      <c r="C1438" t="s">
        <v>2947</v>
      </c>
      <c r="D1438">
        <v>10000</v>
      </c>
      <c r="E1438">
        <v>77</v>
      </c>
      <c r="F1438" t="s">
        <v>363</v>
      </c>
      <c r="G1438" t="s">
        <v>508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2883</v>
      </c>
      <c r="O1438" s="8">
        <f>Data!$E1438/Data!$D1438</f>
        <v>7.7000000000000002E-3</v>
      </c>
      <c r="P1438" s="2">
        <f>IFERROR(Data!$E1438/Data!$L1438,0)</f>
        <v>38.5</v>
      </c>
      <c r="Q1438" t="str">
        <f t="shared" si="88"/>
        <v>publishing</v>
      </c>
      <c r="R1438" t="str">
        <f t="shared" si="89"/>
        <v>translations</v>
      </c>
      <c r="S1438" s="3">
        <f t="shared" si="90"/>
        <v>42421.10019675926</v>
      </c>
      <c r="T1438" s="3">
        <f t="shared" si="91"/>
        <v>42391.10019675926</v>
      </c>
    </row>
    <row r="1439" spans="1:20">
      <c r="A1439">
        <v>1437</v>
      </c>
      <c r="B1439" t="s">
        <v>2948</v>
      </c>
      <c r="C1439" t="s">
        <v>2949</v>
      </c>
      <c r="D1439">
        <v>3000</v>
      </c>
      <c r="E1439">
        <v>807</v>
      </c>
      <c r="F1439" t="s">
        <v>363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2883</v>
      </c>
      <c r="O1439" s="8">
        <f>Data!$E1439/Data!$D1439</f>
        <v>0.26900000000000002</v>
      </c>
      <c r="P1439" s="2">
        <f>IFERROR(Data!$E1439/Data!$L1439,0)</f>
        <v>36.68181818181818</v>
      </c>
      <c r="Q1439" t="str">
        <f t="shared" si="88"/>
        <v>publishing</v>
      </c>
      <c r="R1439" t="str">
        <f t="shared" si="89"/>
        <v>translations</v>
      </c>
      <c r="S1439" s="3">
        <f t="shared" si="90"/>
        <v>41832.957638888889</v>
      </c>
      <c r="T1439" s="3">
        <f t="shared" si="91"/>
        <v>41796.281701388885</v>
      </c>
    </row>
    <row r="1440" spans="1:20">
      <c r="A1440">
        <v>1438</v>
      </c>
      <c r="B1440" t="s">
        <v>2950</v>
      </c>
      <c r="C1440" t="s">
        <v>2951</v>
      </c>
      <c r="D1440">
        <v>20000</v>
      </c>
      <c r="E1440">
        <v>600</v>
      </c>
      <c r="F1440" t="s">
        <v>363</v>
      </c>
      <c r="G1440" t="s">
        <v>315</v>
      </c>
      <c r="H1440" t="s">
        <v>316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2883</v>
      </c>
      <c r="O1440" s="8">
        <f>Data!$E1440/Data!$D1440</f>
        <v>0.03</v>
      </c>
      <c r="P1440" s="2">
        <f>IFERROR(Data!$E1440/Data!$L1440,0)</f>
        <v>75</v>
      </c>
      <c r="Q1440" t="str">
        <f t="shared" si="88"/>
        <v>publishing</v>
      </c>
      <c r="R1440" t="str">
        <f t="shared" si="89"/>
        <v>translations</v>
      </c>
      <c r="S1440" s="3">
        <f t="shared" si="90"/>
        <v>42487.329861111109</v>
      </c>
      <c r="T1440" s="3">
        <f t="shared" si="91"/>
        <v>42457.621516203704</v>
      </c>
    </row>
    <row r="1441" spans="1:20">
      <c r="A1441">
        <v>1439</v>
      </c>
      <c r="B1441" t="s">
        <v>2952</v>
      </c>
      <c r="C1441" t="s">
        <v>2953</v>
      </c>
      <c r="D1441">
        <v>2725</v>
      </c>
      <c r="E1441">
        <v>180</v>
      </c>
      <c r="F1441" t="s">
        <v>363</v>
      </c>
      <c r="G1441" t="s">
        <v>165</v>
      </c>
      <c r="H1441" t="s">
        <v>166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2883</v>
      </c>
      <c r="O1441" s="8">
        <f>Data!$E1441/Data!$D1441</f>
        <v>6.6055045871559637E-2</v>
      </c>
      <c r="P1441" s="2">
        <f>IFERROR(Data!$E1441/Data!$L1441,0)</f>
        <v>30</v>
      </c>
      <c r="Q1441" t="str">
        <f t="shared" si="88"/>
        <v>publishing</v>
      </c>
      <c r="R1441" t="str">
        <f t="shared" si="89"/>
        <v>translations</v>
      </c>
      <c r="S1441" s="3">
        <f t="shared" si="90"/>
        <v>42070.579872685179</v>
      </c>
      <c r="T1441" s="3">
        <f t="shared" si="91"/>
        <v>42040.579872685179</v>
      </c>
    </row>
    <row r="1442" spans="1:20">
      <c r="A1442">
        <v>1440</v>
      </c>
      <c r="B1442" t="s">
        <v>2954</v>
      </c>
      <c r="C1442" t="s">
        <v>2955</v>
      </c>
      <c r="D1442">
        <v>13000</v>
      </c>
      <c r="E1442">
        <v>1</v>
      </c>
      <c r="F1442" t="s">
        <v>363</v>
      </c>
      <c r="G1442" t="s">
        <v>1230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2883</v>
      </c>
      <c r="O1442" s="8">
        <f>Data!$E1442/Data!$D1442</f>
        <v>7.6923076923076926E-5</v>
      </c>
      <c r="P1442" s="2">
        <f>IFERROR(Data!$E1442/Data!$L1442,0)</f>
        <v>1</v>
      </c>
      <c r="Q1442" t="str">
        <f t="shared" si="88"/>
        <v>publishing</v>
      </c>
      <c r="R1442" t="str">
        <f t="shared" si="89"/>
        <v>translations</v>
      </c>
      <c r="S1442" s="3">
        <f t="shared" si="90"/>
        <v>42516.498414351852</v>
      </c>
      <c r="T1442" s="3">
        <f t="shared" si="91"/>
        <v>42486.498414351852</v>
      </c>
    </row>
    <row r="1443" spans="1:20">
      <c r="A1443">
        <v>1441</v>
      </c>
      <c r="B1443" t="s">
        <v>2956</v>
      </c>
      <c r="C1443" t="s">
        <v>2957</v>
      </c>
      <c r="D1443">
        <v>180000</v>
      </c>
      <c r="E1443">
        <v>2020</v>
      </c>
      <c r="F1443" t="s">
        <v>363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2883</v>
      </c>
      <c r="O1443" s="8">
        <f>Data!$E1443/Data!$D1443</f>
        <v>1.1222222222222222E-2</v>
      </c>
      <c r="P1443" s="2">
        <f>IFERROR(Data!$E1443/Data!$L1443,0)</f>
        <v>673.33333333333337</v>
      </c>
      <c r="Q1443" t="str">
        <f t="shared" si="88"/>
        <v>publishing</v>
      </c>
      <c r="R1443" t="str">
        <f t="shared" si="89"/>
        <v>translations</v>
      </c>
      <c r="S1443" s="3">
        <f t="shared" si="90"/>
        <v>42258.515844907408</v>
      </c>
      <c r="T1443" s="3">
        <f t="shared" si="91"/>
        <v>42198.515844907408</v>
      </c>
    </row>
    <row r="1444" spans="1:20">
      <c r="A1444">
        <v>1442</v>
      </c>
      <c r="B1444" t="s">
        <v>2958</v>
      </c>
      <c r="C1444" t="s">
        <v>2959</v>
      </c>
      <c r="D1444">
        <v>1500</v>
      </c>
      <c r="E1444">
        <v>0</v>
      </c>
      <c r="F1444" t="s">
        <v>363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2883</v>
      </c>
      <c r="O1444" s="8">
        <f>Data!$E1444/Data!$D1444</f>
        <v>0</v>
      </c>
      <c r="P1444" s="2">
        <f>IFERROR(Data!$E1444/Data!$L1444,0)</f>
        <v>0</v>
      </c>
      <c r="Q1444" t="str">
        <f t="shared" si="88"/>
        <v>publishing</v>
      </c>
      <c r="R1444" t="str">
        <f t="shared" si="89"/>
        <v>translations</v>
      </c>
      <c r="S1444" s="3">
        <f t="shared" si="90"/>
        <v>42515.39534722222</v>
      </c>
      <c r="T1444" s="3">
        <f t="shared" si="91"/>
        <v>42485.39534722222</v>
      </c>
    </row>
    <row r="1445" spans="1:20">
      <c r="A1445">
        <v>1443</v>
      </c>
      <c r="B1445" t="s">
        <v>2960</v>
      </c>
      <c r="C1445" t="s">
        <v>2961</v>
      </c>
      <c r="D1445">
        <v>13000</v>
      </c>
      <c r="E1445">
        <v>0</v>
      </c>
      <c r="F1445" t="s">
        <v>363</v>
      </c>
      <c r="G1445" t="s">
        <v>185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2883</v>
      </c>
      <c r="O1445" s="8">
        <f>Data!$E1445/Data!$D1445</f>
        <v>0</v>
      </c>
      <c r="P1445" s="2">
        <f>IFERROR(Data!$E1445/Data!$L1445,0)</f>
        <v>0</v>
      </c>
      <c r="Q1445" t="str">
        <f t="shared" si="88"/>
        <v>publishing</v>
      </c>
      <c r="R1445" t="str">
        <f t="shared" si="89"/>
        <v>translations</v>
      </c>
      <c r="S1445" s="3">
        <f t="shared" si="90"/>
        <v>42737.676030092596</v>
      </c>
      <c r="T1445" s="3">
        <f t="shared" si="91"/>
        <v>42707.676030092596</v>
      </c>
    </row>
    <row r="1446" spans="1:20">
      <c r="A1446">
        <v>1444</v>
      </c>
      <c r="B1446" t="s">
        <v>2962</v>
      </c>
      <c r="C1446" t="s">
        <v>2963</v>
      </c>
      <c r="D1446">
        <v>4950</v>
      </c>
      <c r="E1446">
        <v>0</v>
      </c>
      <c r="F1446" t="s">
        <v>363</v>
      </c>
      <c r="G1446" t="s">
        <v>508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2883</v>
      </c>
      <c r="O1446" s="8">
        <f>Data!$E1446/Data!$D1446</f>
        <v>0</v>
      </c>
      <c r="P1446" s="2">
        <f>IFERROR(Data!$E1446/Data!$L1446,0)</f>
        <v>0</v>
      </c>
      <c r="Q1446" t="str">
        <f t="shared" si="88"/>
        <v>publishing</v>
      </c>
      <c r="R1446" t="str">
        <f t="shared" si="89"/>
        <v>translations</v>
      </c>
      <c r="S1446" s="3">
        <f t="shared" si="90"/>
        <v>42259.623402777783</v>
      </c>
      <c r="T1446" s="3">
        <f t="shared" si="91"/>
        <v>42199.623402777783</v>
      </c>
    </row>
    <row r="1447" spans="1:20">
      <c r="A1447">
        <v>1445</v>
      </c>
      <c r="B1447" t="s">
        <v>2964</v>
      </c>
      <c r="C1447" t="s">
        <v>2965</v>
      </c>
      <c r="D1447">
        <v>130000</v>
      </c>
      <c r="E1447">
        <v>0</v>
      </c>
      <c r="F1447" t="s">
        <v>363</v>
      </c>
      <c r="G1447" t="s">
        <v>508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2883</v>
      </c>
      <c r="O1447" s="8">
        <f>Data!$E1447/Data!$D1447</f>
        <v>0</v>
      </c>
      <c r="P1447" s="2">
        <f>IFERROR(Data!$E1447/Data!$L1447,0)</f>
        <v>0</v>
      </c>
      <c r="Q1447" t="str">
        <f t="shared" si="88"/>
        <v>publishing</v>
      </c>
      <c r="R1447" t="str">
        <f t="shared" si="89"/>
        <v>translations</v>
      </c>
      <c r="S1447" s="3">
        <f t="shared" si="90"/>
        <v>42169.292303240742</v>
      </c>
      <c r="T1447" s="3">
        <f t="shared" si="91"/>
        <v>42139.292303240742</v>
      </c>
    </row>
    <row r="1448" spans="1:20">
      <c r="A1448">
        <v>1446</v>
      </c>
      <c r="B1448" t="s">
        <v>2966</v>
      </c>
      <c r="C1448" t="s">
        <v>2967</v>
      </c>
      <c r="D1448">
        <v>900</v>
      </c>
      <c r="E1448">
        <v>0</v>
      </c>
      <c r="F1448" t="s">
        <v>363</v>
      </c>
      <c r="G1448" t="s">
        <v>1230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2883</v>
      </c>
      <c r="O1448" s="8">
        <f>Data!$E1448/Data!$D1448</f>
        <v>0</v>
      </c>
      <c r="P1448" s="2">
        <f>IFERROR(Data!$E1448/Data!$L1448,0)</f>
        <v>0</v>
      </c>
      <c r="Q1448" t="str">
        <f t="shared" si="88"/>
        <v>publishing</v>
      </c>
      <c r="R1448" t="str">
        <f t="shared" si="89"/>
        <v>translations</v>
      </c>
      <c r="S1448" s="3">
        <f t="shared" si="90"/>
        <v>42481.197662037041</v>
      </c>
      <c r="T1448" s="3">
        <f t="shared" si="91"/>
        <v>42461.197662037041</v>
      </c>
    </row>
    <row r="1449" spans="1:20">
      <c r="A1449">
        <v>1447</v>
      </c>
      <c r="B1449" t="s">
        <v>2968</v>
      </c>
      <c r="C1449" t="s">
        <v>2969</v>
      </c>
      <c r="D1449">
        <v>500000</v>
      </c>
      <c r="E1449">
        <v>75</v>
      </c>
      <c r="F1449" t="s">
        <v>363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2883</v>
      </c>
      <c r="O1449" s="8">
        <f>Data!$E1449/Data!$D1449</f>
        <v>1.4999999999999999E-4</v>
      </c>
      <c r="P1449" s="2">
        <f>IFERROR(Data!$E1449/Data!$L1449,0)</f>
        <v>25</v>
      </c>
      <c r="Q1449" t="str">
        <f t="shared" si="88"/>
        <v>publishing</v>
      </c>
      <c r="R1449" t="str">
        <f t="shared" si="89"/>
        <v>translations</v>
      </c>
      <c r="S1449" s="3">
        <f t="shared" si="90"/>
        <v>42559.480717592596</v>
      </c>
      <c r="T1449" s="3">
        <f t="shared" si="91"/>
        <v>42529.480717592596</v>
      </c>
    </row>
    <row r="1450" spans="1:20">
      <c r="A1450">
        <v>1448</v>
      </c>
      <c r="B1450" t="s">
        <v>2970</v>
      </c>
      <c r="C1450" t="s">
        <v>2971</v>
      </c>
      <c r="D1450">
        <v>200000</v>
      </c>
      <c r="E1450">
        <v>0</v>
      </c>
      <c r="F1450" t="s">
        <v>363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2883</v>
      </c>
      <c r="O1450" s="8">
        <f>Data!$E1450/Data!$D1450</f>
        <v>0</v>
      </c>
      <c r="P1450" s="2">
        <f>IFERROR(Data!$E1450/Data!$L1450,0)</f>
        <v>0</v>
      </c>
      <c r="Q1450" t="str">
        <f t="shared" si="88"/>
        <v>publishing</v>
      </c>
      <c r="R1450" t="str">
        <f t="shared" si="89"/>
        <v>translations</v>
      </c>
      <c r="S1450" s="3">
        <f t="shared" si="90"/>
        <v>42145.975694444445</v>
      </c>
      <c r="T1450" s="3">
        <f t="shared" si="91"/>
        <v>42115.686550925922</v>
      </c>
    </row>
    <row r="1451" spans="1:20">
      <c r="A1451">
        <v>1449</v>
      </c>
      <c r="B1451" t="s">
        <v>2972</v>
      </c>
      <c r="C1451" t="s">
        <v>2973</v>
      </c>
      <c r="D1451">
        <v>8888</v>
      </c>
      <c r="E1451">
        <v>0</v>
      </c>
      <c r="F1451" t="s">
        <v>363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2883</v>
      </c>
      <c r="O1451" s="8">
        <f>Data!$E1451/Data!$D1451</f>
        <v>0</v>
      </c>
      <c r="P1451" s="2">
        <f>IFERROR(Data!$E1451/Data!$L1451,0)</f>
        <v>0</v>
      </c>
      <c r="Q1451" t="str">
        <f t="shared" si="88"/>
        <v>publishing</v>
      </c>
      <c r="R1451" t="str">
        <f t="shared" si="89"/>
        <v>translations</v>
      </c>
      <c r="S1451" s="3">
        <f t="shared" si="90"/>
        <v>42134.561400462961</v>
      </c>
      <c r="T1451" s="3">
        <f t="shared" si="91"/>
        <v>42086.561400462961</v>
      </c>
    </row>
    <row r="1452" spans="1:20">
      <c r="A1452">
        <v>1450</v>
      </c>
      <c r="B1452" t="s">
        <v>2974</v>
      </c>
      <c r="C1452" t="s">
        <v>2975</v>
      </c>
      <c r="D1452">
        <v>100000</v>
      </c>
      <c r="E1452">
        <v>1</v>
      </c>
      <c r="F1452" t="s">
        <v>363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2883</v>
      </c>
      <c r="O1452" s="8">
        <f>Data!$E1452/Data!$D1452</f>
        <v>1.0000000000000001E-5</v>
      </c>
      <c r="P1452" s="2">
        <f>IFERROR(Data!$E1452/Data!$L1452,0)</f>
        <v>1</v>
      </c>
      <c r="Q1452" t="str">
        <f t="shared" si="88"/>
        <v>publishing</v>
      </c>
      <c r="R1452" t="str">
        <f t="shared" si="89"/>
        <v>translations</v>
      </c>
      <c r="S1452" s="3">
        <f t="shared" si="90"/>
        <v>42419.921261574069</v>
      </c>
      <c r="T1452" s="3">
        <f t="shared" si="91"/>
        <v>42389.921261574069</v>
      </c>
    </row>
    <row r="1453" spans="1:20">
      <c r="A1453">
        <v>1451</v>
      </c>
      <c r="B1453" t="s">
        <v>2976</v>
      </c>
      <c r="C1453" t="s">
        <v>2977</v>
      </c>
      <c r="D1453">
        <v>18950</v>
      </c>
      <c r="E1453">
        <v>2</v>
      </c>
      <c r="F1453" t="s">
        <v>278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2883</v>
      </c>
      <c r="O1453" s="8">
        <f>Data!$E1453/Data!$D1453</f>
        <v>1.0554089709762533E-4</v>
      </c>
      <c r="P1453" s="2">
        <f>IFERROR(Data!$E1453/Data!$L1453,0)</f>
        <v>1</v>
      </c>
      <c r="Q1453" t="str">
        <f t="shared" si="88"/>
        <v>publishing</v>
      </c>
      <c r="R1453" t="str">
        <f t="shared" si="89"/>
        <v>translations</v>
      </c>
      <c r="S1453" s="3">
        <f t="shared" si="90"/>
        <v>41961.75068287037</v>
      </c>
      <c r="T1453" s="3">
        <f t="shared" si="91"/>
        <v>41931.709016203706</v>
      </c>
    </row>
    <row r="1454" spans="1:20">
      <c r="A1454">
        <v>1452</v>
      </c>
      <c r="B1454" t="s">
        <v>2978</v>
      </c>
      <c r="C1454" t="s">
        <v>2979</v>
      </c>
      <c r="D1454">
        <v>14000</v>
      </c>
      <c r="E1454">
        <v>0</v>
      </c>
      <c r="F1454" t="s">
        <v>278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2883</v>
      </c>
      <c r="O1454" s="8">
        <f>Data!$E1454/Data!$D1454</f>
        <v>0</v>
      </c>
      <c r="P1454" s="2">
        <f>IFERROR(Data!$E1454/Data!$L1454,0)</f>
        <v>0</v>
      </c>
      <c r="Q1454" t="str">
        <f t="shared" si="88"/>
        <v>publishing</v>
      </c>
      <c r="R1454" t="str">
        <f t="shared" si="89"/>
        <v>translations</v>
      </c>
      <c r="S1454" s="3">
        <f t="shared" si="90"/>
        <v>41848.453275462962</v>
      </c>
      <c r="T1454" s="3">
        <f t="shared" si="91"/>
        <v>41818.453275462962</v>
      </c>
    </row>
    <row r="1455" spans="1:20">
      <c r="A1455">
        <v>1453</v>
      </c>
      <c r="B1455" t="s">
        <v>2980</v>
      </c>
      <c r="C1455" t="s">
        <v>2981</v>
      </c>
      <c r="D1455">
        <v>25000</v>
      </c>
      <c r="E1455">
        <v>0</v>
      </c>
      <c r="F1455" t="s">
        <v>278</v>
      </c>
      <c r="G1455" t="s">
        <v>185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2883</v>
      </c>
      <c r="O1455" s="8">
        <f>Data!$E1455/Data!$D1455</f>
        <v>0</v>
      </c>
      <c r="P1455" s="2">
        <f>IFERROR(Data!$E1455/Data!$L1455,0)</f>
        <v>0</v>
      </c>
      <c r="Q1455" t="str">
        <f t="shared" si="88"/>
        <v>publishing</v>
      </c>
      <c r="R1455" t="str">
        <f t="shared" si="89"/>
        <v>translations</v>
      </c>
      <c r="S1455" s="3">
        <f t="shared" si="90"/>
        <v>42840.404479166667</v>
      </c>
      <c r="T1455" s="3">
        <f t="shared" si="91"/>
        <v>42795.446145833332</v>
      </c>
    </row>
    <row r="1456" spans="1:20">
      <c r="A1456">
        <v>1454</v>
      </c>
      <c r="B1456" t="s">
        <v>2982</v>
      </c>
      <c r="C1456" t="s">
        <v>2983</v>
      </c>
      <c r="D1456">
        <v>1750</v>
      </c>
      <c r="E1456">
        <v>15</v>
      </c>
      <c r="F1456" t="s">
        <v>278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2883</v>
      </c>
      <c r="O1456" s="8">
        <f>Data!$E1456/Data!$D1456</f>
        <v>8.5714285714285719E-3</v>
      </c>
      <c r="P1456" s="2">
        <f>IFERROR(Data!$E1456/Data!$L1456,0)</f>
        <v>15</v>
      </c>
      <c r="Q1456" t="str">
        <f t="shared" si="88"/>
        <v>publishing</v>
      </c>
      <c r="R1456" t="str">
        <f t="shared" si="89"/>
        <v>translations</v>
      </c>
      <c r="S1456" s="3">
        <f t="shared" si="90"/>
        <v>42484.665972222225</v>
      </c>
      <c r="T1456" s="3">
        <f t="shared" si="91"/>
        <v>42463.616666666669</v>
      </c>
    </row>
    <row r="1457" spans="1:20">
      <c r="A1457">
        <v>1455</v>
      </c>
      <c r="B1457" t="s">
        <v>2984</v>
      </c>
      <c r="C1457" t="s">
        <v>2985</v>
      </c>
      <c r="D1457">
        <v>15000</v>
      </c>
      <c r="E1457">
        <v>1575</v>
      </c>
      <c r="F1457" t="s">
        <v>278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2883</v>
      </c>
      <c r="O1457" s="8">
        <f>Data!$E1457/Data!$D1457</f>
        <v>0.105</v>
      </c>
      <c r="P1457" s="2">
        <f>IFERROR(Data!$E1457/Data!$L1457,0)</f>
        <v>225</v>
      </c>
      <c r="Q1457" t="str">
        <f t="shared" si="88"/>
        <v>publishing</v>
      </c>
      <c r="R1457" t="str">
        <f t="shared" si="89"/>
        <v>translations</v>
      </c>
      <c r="S1457" s="3">
        <f t="shared" si="90"/>
        <v>41887.318749999999</v>
      </c>
      <c r="T1457" s="3">
        <f t="shared" si="91"/>
        <v>41832.422685185185</v>
      </c>
    </row>
    <row r="1458" spans="1:20">
      <c r="A1458">
        <v>1456</v>
      </c>
      <c r="B1458" t="s">
        <v>2986</v>
      </c>
      <c r="C1458" t="s">
        <v>2987</v>
      </c>
      <c r="D1458">
        <v>5000</v>
      </c>
      <c r="E1458">
        <v>145</v>
      </c>
      <c r="F1458" t="s">
        <v>278</v>
      </c>
      <c r="G1458" t="s">
        <v>1230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2883</v>
      </c>
      <c r="O1458" s="8">
        <f>Data!$E1458/Data!$D1458</f>
        <v>2.9000000000000001E-2</v>
      </c>
      <c r="P1458" s="2">
        <f>IFERROR(Data!$E1458/Data!$L1458,0)</f>
        <v>48.333333333333336</v>
      </c>
      <c r="Q1458" t="str">
        <f t="shared" si="88"/>
        <v>publishing</v>
      </c>
      <c r="R1458" t="str">
        <f t="shared" si="89"/>
        <v>translations</v>
      </c>
      <c r="S1458" s="3">
        <f t="shared" si="90"/>
        <v>42738.418576388889</v>
      </c>
      <c r="T1458" s="3">
        <f t="shared" si="91"/>
        <v>42708.418576388889</v>
      </c>
    </row>
    <row r="1459" spans="1:20">
      <c r="A1459">
        <v>1457</v>
      </c>
      <c r="B1459" t="s">
        <v>2988</v>
      </c>
      <c r="C1459" t="s">
        <v>2989</v>
      </c>
      <c r="D1459">
        <v>6000</v>
      </c>
      <c r="E1459">
        <v>0</v>
      </c>
      <c r="F1459" t="s">
        <v>278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2883</v>
      </c>
      <c r="O1459" s="8">
        <f>Data!$E1459/Data!$D1459</f>
        <v>0</v>
      </c>
      <c r="P1459" s="2">
        <f>IFERROR(Data!$E1459/Data!$L1459,0)</f>
        <v>0</v>
      </c>
      <c r="Q1459" t="str">
        <f t="shared" si="88"/>
        <v>publishing</v>
      </c>
      <c r="R1459" t="str">
        <f t="shared" si="89"/>
        <v>translations</v>
      </c>
      <c r="S1459" s="3">
        <f t="shared" si="90"/>
        <v>42319.688009259262</v>
      </c>
      <c r="T1459" s="3">
        <f t="shared" si="91"/>
        <v>42289.64634259259</v>
      </c>
    </row>
    <row r="1460" spans="1:20">
      <c r="A1460">
        <v>1458</v>
      </c>
      <c r="B1460" t="s">
        <v>2990</v>
      </c>
      <c r="C1460" t="s">
        <v>2991</v>
      </c>
      <c r="D1460">
        <v>5000</v>
      </c>
      <c r="E1460">
        <v>0</v>
      </c>
      <c r="F1460" t="s">
        <v>278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2883</v>
      </c>
      <c r="O1460" s="8">
        <f>Data!$E1460/Data!$D1460</f>
        <v>0</v>
      </c>
      <c r="P1460" s="2">
        <f>IFERROR(Data!$E1460/Data!$L1460,0)</f>
        <v>0</v>
      </c>
      <c r="Q1460" t="str">
        <f t="shared" si="88"/>
        <v>publishing</v>
      </c>
      <c r="R1460" t="str">
        <f t="shared" si="89"/>
        <v>translations</v>
      </c>
      <c r="S1460" s="3">
        <f t="shared" si="90"/>
        <v>41861.916666666664</v>
      </c>
      <c r="T1460" s="3">
        <f t="shared" si="91"/>
        <v>41831.455555555556</v>
      </c>
    </row>
    <row r="1461" spans="1:20">
      <c r="A1461">
        <v>1459</v>
      </c>
      <c r="B1461" t="s">
        <v>2992</v>
      </c>
      <c r="C1461" t="s">
        <v>2993</v>
      </c>
      <c r="D1461">
        <v>37000</v>
      </c>
      <c r="E1461">
        <v>0</v>
      </c>
      <c r="F1461" t="s">
        <v>278</v>
      </c>
      <c r="G1461" t="s">
        <v>315</v>
      </c>
      <c r="H1461" t="s">
        <v>316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2883</v>
      </c>
      <c r="O1461" s="8">
        <f>Data!$E1461/Data!$D1461</f>
        <v>0</v>
      </c>
      <c r="P1461" s="2">
        <f>IFERROR(Data!$E1461/Data!$L1461,0)</f>
        <v>0</v>
      </c>
      <c r="Q1461" t="str">
        <f t="shared" si="88"/>
        <v>publishing</v>
      </c>
      <c r="R1461" t="str">
        <f t="shared" si="89"/>
        <v>translations</v>
      </c>
      <c r="S1461" s="3">
        <f t="shared" si="90"/>
        <v>42340.475694444445</v>
      </c>
      <c r="T1461" s="3">
        <f t="shared" si="91"/>
        <v>42311.954814814817</v>
      </c>
    </row>
    <row r="1462" spans="1:20">
      <c r="A1462">
        <v>1460</v>
      </c>
      <c r="B1462" t="s">
        <v>2994</v>
      </c>
      <c r="C1462" t="s">
        <v>2995</v>
      </c>
      <c r="D1462">
        <v>25000000</v>
      </c>
      <c r="E1462">
        <v>0</v>
      </c>
      <c r="F1462" t="s">
        <v>278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2883</v>
      </c>
      <c r="O1462" s="8">
        <f>Data!$E1462/Data!$D1462</f>
        <v>0</v>
      </c>
      <c r="P1462" s="2">
        <f>IFERROR(Data!$E1462/Data!$L1462,0)</f>
        <v>0</v>
      </c>
      <c r="Q1462" t="str">
        <f t="shared" si="88"/>
        <v>publishing</v>
      </c>
      <c r="R1462" t="str">
        <f t="shared" si="89"/>
        <v>translations</v>
      </c>
      <c r="S1462" s="3">
        <f t="shared" si="90"/>
        <v>41973.739583333328</v>
      </c>
      <c r="T1462" s="3">
        <f t="shared" si="91"/>
        <v>41915.646967592591</v>
      </c>
    </row>
    <row r="1463" spans="1:20">
      <c r="A1463">
        <v>1461</v>
      </c>
      <c r="B1463" t="s">
        <v>2996</v>
      </c>
      <c r="C1463" t="s">
        <v>2997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2998</v>
      </c>
      <c r="O1463" s="8">
        <f>Data!$E1463/Data!$D1463</f>
        <v>1.012446</v>
      </c>
      <c r="P1463" s="2">
        <f>IFERROR(Data!$E1463/Data!$L1463,0)</f>
        <v>44.66673529411765</v>
      </c>
      <c r="Q1463" t="str">
        <f t="shared" si="88"/>
        <v>publishing</v>
      </c>
      <c r="R1463" t="str">
        <f t="shared" si="89"/>
        <v>radio &amp; podcasts</v>
      </c>
      <c r="S1463" s="3">
        <f t="shared" si="90"/>
        <v>41932.75</v>
      </c>
      <c r="T1463" s="3">
        <f t="shared" si="91"/>
        <v>41899.395300925928</v>
      </c>
    </row>
    <row r="1464" spans="1:20">
      <c r="A1464">
        <v>1462</v>
      </c>
      <c r="B1464" t="s">
        <v>2999</v>
      </c>
      <c r="C1464" t="s">
        <v>3000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2998</v>
      </c>
      <c r="O1464" s="8">
        <f>Data!$E1464/Data!$D1464</f>
        <v>1.085175</v>
      </c>
      <c r="P1464" s="2">
        <f>IFERROR(Data!$E1464/Data!$L1464,0)</f>
        <v>28.937999999999999</v>
      </c>
      <c r="Q1464" t="str">
        <f t="shared" si="88"/>
        <v>publishing</v>
      </c>
      <c r="R1464" t="str">
        <f t="shared" si="89"/>
        <v>radio &amp; podcasts</v>
      </c>
      <c r="S1464" s="3">
        <f t="shared" si="90"/>
        <v>41374.412858796299</v>
      </c>
      <c r="T1464" s="3">
        <f t="shared" si="91"/>
        <v>41344.412858796299</v>
      </c>
    </row>
    <row r="1465" spans="1:20">
      <c r="A1465">
        <v>1463</v>
      </c>
      <c r="B1465" t="s">
        <v>3001</v>
      </c>
      <c r="C1465" t="s">
        <v>3002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2998</v>
      </c>
      <c r="O1465" s="8">
        <f>Data!$E1465/Data!$D1465</f>
        <v>1.4766666666666666</v>
      </c>
      <c r="P1465" s="2">
        <f>IFERROR(Data!$E1465/Data!$L1465,0)</f>
        <v>35.44</v>
      </c>
      <c r="Q1465" t="str">
        <f t="shared" si="88"/>
        <v>publishing</v>
      </c>
      <c r="R1465" t="str">
        <f t="shared" si="89"/>
        <v>radio &amp; podcasts</v>
      </c>
      <c r="S1465" s="3">
        <f t="shared" si="90"/>
        <v>41371.619652777779</v>
      </c>
      <c r="T1465" s="3">
        <f t="shared" si="91"/>
        <v>41326.661319444444</v>
      </c>
    </row>
    <row r="1466" spans="1:20">
      <c r="A1466">
        <v>1464</v>
      </c>
      <c r="B1466" t="s">
        <v>3003</v>
      </c>
      <c r="C1466" t="s">
        <v>3004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2998</v>
      </c>
      <c r="O1466" s="8">
        <f>Data!$E1466/Data!$D1466</f>
        <v>1.6319999999999999</v>
      </c>
      <c r="P1466" s="2">
        <f>IFERROR(Data!$E1466/Data!$L1466,0)</f>
        <v>34.871794871794869</v>
      </c>
      <c r="Q1466" t="str">
        <f t="shared" si="88"/>
        <v>publishing</v>
      </c>
      <c r="R1466" t="str">
        <f t="shared" si="89"/>
        <v>radio &amp; podcasts</v>
      </c>
      <c r="S1466" s="3">
        <f t="shared" si="90"/>
        <v>41321.411550925928</v>
      </c>
      <c r="T1466" s="3">
        <f t="shared" si="91"/>
        <v>41291.411550925928</v>
      </c>
    </row>
    <row r="1467" spans="1:20">
      <c r="A1467">
        <v>1465</v>
      </c>
      <c r="B1467" t="s">
        <v>3005</v>
      </c>
      <c r="C1467" t="s">
        <v>3006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2998</v>
      </c>
      <c r="O1467" s="8">
        <f>Data!$E1467/Data!$D1467</f>
        <v>4.5641449999999999</v>
      </c>
      <c r="P1467" s="2">
        <f>IFERROR(Data!$E1467/Data!$L1467,0)</f>
        <v>52.622732513451197</v>
      </c>
      <c r="Q1467" t="str">
        <f t="shared" si="88"/>
        <v>publishing</v>
      </c>
      <c r="R1467" t="str">
        <f t="shared" si="89"/>
        <v>radio &amp; podcasts</v>
      </c>
      <c r="S1467" s="3">
        <f t="shared" si="90"/>
        <v>40989.875</v>
      </c>
      <c r="T1467" s="3">
        <f t="shared" si="91"/>
        <v>40959.484398148146</v>
      </c>
    </row>
    <row r="1468" spans="1:20">
      <c r="A1468">
        <v>1466</v>
      </c>
      <c r="B1468" t="s">
        <v>3007</v>
      </c>
      <c r="C1468" t="s">
        <v>3008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2998</v>
      </c>
      <c r="O1468" s="8">
        <f>Data!$E1468/Data!$D1468</f>
        <v>1.0787731249999999</v>
      </c>
      <c r="P1468" s="2">
        <f>IFERROR(Data!$E1468/Data!$L1468,0)</f>
        <v>69.598266129032254</v>
      </c>
      <c r="Q1468" t="str">
        <f t="shared" si="88"/>
        <v>publishing</v>
      </c>
      <c r="R1468" t="str">
        <f t="shared" si="89"/>
        <v>radio &amp; podcasts</v>
      </c>
      <c r="S1468" s="3">
        <f t="shared" si="90"/>
        <v>42380.958333333328</v>
      </c>
      <c r="T1468" s="3">
        <f t="shared" si="91"/>
        <v>42339.922060185185</v>
      </c>
    </row>
    <row r="1469" spans="1:20">
      <c r="A1469">
        <v>1467</v>
      </c>
      <c r="B1469" t="s">
        <v>3009</v>
      </c>
      <c r="C1469" t="s">
        <v>3010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2998</v>
      </c>
      <c r="O1469" s="8">
        <f>Data!$E1469/Data!$D1469</f>
        <v>1.1508</v>
      </c>
      <c r="P1469" s="2">
        <f>IFERROR(Data!$E1469/Data!$L1469,0)</f>
        <v>76.72</v>
      </c>
      <c r="Q1469" t="str">
        <f t="shared" si="88"/>
        <v>publishing</v>
      </c>
      <c r="R1469" t="str">
        <f t="shared" si="89"/>
        <v>radio &amp; podcasts</v>
      </c>
      <c r="S1469" s="3">
        <f t="shared" si="90"/>
        <v>40993.510243055556</v>
      </c>
      <c r="T1469" s="3">
        <f t="shared" si="91"/>
        <v>40933.55190972222</v>
      </c>
    </row>
    <row r="1470" spans="1:20">
      <c r="A1470">
        <v>1468</v>
      </c>
      <c r="B1470" t="s">
        <v>3011</v>
      </c>
      <c r="C1470" t="s">
        <v>3012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2998</v>
      </c>
      <c r="O1470" s="8">
        <f>Data!$E1470/Data!$D1470</f>
        <v>1.0236842105263158</v>
      </c>
      <c r="P1470" s="2">
        <f>IFERROR(Data!$E1470/Data!$L1470,0)</f>
        <v>33.191126279863482</v>
      </c>
      <c r="Q1470" t="str">
        <f t="shared" si="88"/>
        <v>publishing</v>
      </c>
      <c r="R1470" t="str">
        <f t="shared" si="89"/>
        <v>radio &amp; podcasts</v>
      </c>
      <c r="S1470" s="3">
        <f t="shared" si="90"/>
        <v>40705.764456018522</v>
      </c>
      <c r="T1470" s="3">
        <f t="shared" si="91"/>
        <v>40645.764456018522</v>
      </c>
    </row>
    <row r="1471" spans="1:20">
      <c r="A1471">
        <v>1469</v>
      </c>
      <c r="B1471" t="s">
        <v>3013</v>
      </c>
      <c r="C1471" t="s">
        <v>3014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2998</v>
      </c>
      <c r="O1471" s="8">
        <f>Data!$E1471/Data!$D1471</f>
        <v>1.0842485875706214</v>
      </c>
      <c r="P1471" s="2">
        <f>IFERROR(Data!$E1471/Data!$L1471,0)</f>
        <v>149.46417445482865</v>
      </c>
      <c r="Q1471" t="str">
        <f t="shared" si="88"/>
        <v>publishing</v>
      </c>
      <c r="R1471" t="str">
        <f t="shared" si="89"/>
        <v>radio &amp; podcasts</v>
      </c>
      <c r="S1471" s="3">
        <f t="shared" si="90"/>
        <v>41320.348483796297</v>
      </c>
      <c r="T1471" s="3">
        <f t="shared" si="91"/>
        <v>41290.348483796297</v>
      </c>
    </row>
    <row r="1472" spans="1:20">
      <c r="A1472">
        <v>1470</v>
      </c>
      <c r="B1472" t="s">
        <v>3015</v>
      </c>
      <c r="C1472" t="s">
        <v>3016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2998</v>
      </c>
      <c r="O1472" s="8">
        <f>Data!$E1472/Data!$D1472</f>
        <v>1.2513333333333334</v>
      </c>
      <c r="P1472" s="2">
        <f>IFERROR(Data!$E1472/Data!$L1472,0)</f>
        <v>23.172839506172838</v>
      </c>
      <c r="Q1472" t="str">
        <f t="shared" si="88"/>
        <v>publishing</v>
      </c>
      <c r="R1472" t="str">
        <f t="shared" si="89"/>
        <v>radio &amp; podcasts</v>
      </c>
      <c r="S1472" s="3">
        <f t="shared" si="90"/>
        <v>41271.577118055553</v>
      </c>
      <c r="T1472" s="3">
        <f t="shared" si="91"/>
        <v>41250.577118055553</v>
      </c>
    </row>
    <row r="1473" spans="1:20">
      <c r="A1473">
        <v>1471</v>
      </c>
      <c r="B1473" t="s">
        <v>3017</v>
      </c>
      <c r="C1473" t="s">
        <v>3018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2998</v>
      </c>
      <c r="O1473" s="8">
        <f>Data!$E1473/Data!$D1473</f>
        <v>1.03840625</v>
      </c>
      <c r="P1473" s="2">
        <f>IFERROR(Data!$E1473/Data!$L1473,0)</f>
        <v>96.877551020408163</v>
      </c>
      <c r="Q1473" t="str">
        <f t="shared" si="88"/>
        <v>publishing</v>
      </c>
      <c r="R1473" t="str">
        <f t="shared" si="89"/>
        <v>radio &amp; podcasts</v>
      </c>
      <c r="S1473" s="3">
        <f t="shared" si="90"/>
        <v>42103.707569444443</v>
      </c>
      <c r="T1473" s="3">
        <f t="shared" si="91"/>
        <v>42073.707569444443</v>
      </c>
    </row>
    <row r="1474" spans="1:20">
      <c r="A1474">
        <v>1472</v>
      </c>
      <c r="B1474" t="s">
        <v>3019</v>
      </c>
      <c r="C1474" t="s">
        <v>3020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2998</v>
      </c>
      <c r="O1474" s="8">
        <f>Data!$E1474/Data!$D1474</f>
        <v>1.3870400000000001</v>
      </c>
      <c r="P1474" s="2">
        <f>IFERROR(Data!$E1474/Data!$L1474,0)</f>
        <v>103.20238095238095</v>
      </c>
      <c r="Q1474" t="str">
        <f t="shared" si="88"/>
        <v>publishing</v>
      </c>
      <c r="R1474" t="str">
        <f t="shared" si="89"/>
        <v>radio &amp; podcasts</v>
      </c>
      <c r="S1474" s="3">
        <f t="shared" si="90"/>
        <v>41563.292858796296</v>
      </c>
      <c r="T1474" s="3">
        <f t="shared" si="91"/>
        <v>41533.292858796296</v>
      </c>
    </row>
    <row r="1475" spans="1:20">
      <c r="A1475">
        <v>1473</v>
      </c>
      <c r="B1475" t="s">
        <v>3021</v>
      </c>
      <c r="C1475" t="s">
        <v>3022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2998</v>
      </c>
      <c r="O1475" s="8">
        <f>Data!$E1475/Data!$D1475</f>
        <v>1.20516</v>
      </c>
      <c r="P1475" s="2">
        <f>IFERROR(Data!$E1475/Data!$L1475,0)</f>
        <v>38.462553191489363</v>
      </c>
      <c r="Q1475" t="str">
        <f t="shared" ref="Q1475:Q1538" si="92">LEFT(N1475,SEARCH("/",N1475,1)-1)</f>
        <v>publishing</v>
      </c>
      <c r="R1475" t="str">
        <f t="shared" ref="R1475:R1538" si="93">RIGHT(N1475,LEN(N1475)-SEARCH("/",N1475,1))</f>
        <v>radio &amp; podcasts</v>
      </c>
      <c r="S1475" s="3">
        <f t="shared" ref="S1475:S1538" si="94">(((I1475/60)/60)/24)+DATE(1970,1,1)+(-6/24)</f>
        <v>40969.729618055557</v>
      </c>
      <c r="T1475" s="3">
        <f t="shared" ref="T1475:T1538" si="95">(((J1475/60)/60)/24)+DATE(1970,1,1)+(-6/24)</f>
        <v>40939.729618055557</v>
      </c>
    </row>
    <row r="1476" spans="1:20">
      <c r="A1476">
        <v>1474</v>
      </c>
      <c r="B1476" t="s">
        <v>3023</v>
      </c>
      <c r="C1476" t="s">
        <v>3024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2998</v>
      </c>
      <c r="O1476" s="8">
        <f>Data!$E1476/Data!$D1476</f>
        <v>1.1226666666666667</v>
      </c>
      <c r="P1476" s="2">
        <f>IFERROR(Data!$E1476/Data!$L1476,0)</f>
        <v>44.315789473684212</v>
      </c>
      <c r="Q1476" t="str">
        <f t="shared" si="92"/>
        <v>publishing</v>
      </c>
      <c r="R1476" t="str">
        <f t="shared" si="93"/>
        <v>radio &amp; podcasts</v>
      </c>
      <c r="S1476" s="3">
        <f t="shared" si="94"/>
        <v>41530.477916666663</v>
      </c>
      <c r="T1476" s="3">
        <f t="shared" si="95"/>
        <v>41500.477916666663</v>
      </c>
    </row>
    <row r="1477" spans="1:20">
      <c r="A1477">
        <v>1475</v>
      </c>
      <c r="B1477" t="s">
        <v>3025</v>
      </c>
      <c r="C1477" t="s">
        <v>3026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2998</v>
      </c>
      <c r="O1477" s="8">
        <f>Data!$E1477/Data!$D1477</f>
        <v>1.8866966666666667</v>
      </c>
      <c r="P1477" s="2">
        <f>IFERROR(Data!$E1477/Data!$L1477,0)</f>
        <v>64.173356009070289</v>
      </c>
      <c r="Q1477" t="str">
        <f t="shared" si="92"/>
        <v>publishing</v>
      </c>
      <c r="R1477" t="str">
        <f t="shared" si="93"/>
        <v>radio &amp; podcasts</v>
      </c>
      <c r="S1477" s="3">
        <f t="shared" si="94"/>
        <v>41992.957638888889</v>
      </c>
      <c r="T1477" s="3">
        <f t="shared" si="95"/>
        <v>41960.472951388889</v>
      </c>
    </row>
    <row r="1478" spans="1:20">
      <c r="A1478">
        <v>1476</v>
      </c>
      <c r="B1478" t="s">
        <v>3027</v>
      </c>
      <c r="C1478" t="s">
        <v>3028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2998</v>
      </c>
      <c r="O1478" s="8">
        <f>Data!$E1478/Data!$D1478</f>
        <v>6.6155466666666669</v>
      </c>
      <c r="P1478" s="2">
        <f>IFERROR(Data!$E1478/Data!$L1478,0)</f>
        <v>43.333275109170302</v>
      </c>
      <c r="Q1478" t="str">
        <f t="shared" si="92"/>
        <v>publishing</v>
      </c>
      <c r="R1478" t="str">
        <f t="shared" si="93"/>
        <v>radio &amp; podcasts</v>
      </c>
      <c r="S1478" s="3">
        <f t="shared" si="94"/>
        <v>40795.791921296295</v>
      </c>
      <c r="T1478" s="3">
        <f t="shared" si="95"/>
        <v>40765.791921296295</v>
      </c>
    </row>
    <row r="1479" spans="1:20">
      <c r="A1479">
        <v>1477</v>
      </c>
      <c r="B1479" t="s">
        <v>3029</v>
      </c>
      <c r="C1479" t="s">
        <v>3030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2998</v>
      </c>
      <c r="O1479" s="8">
        <f>Data!$E1479/Data!$D1479</f>
        <v>1.1131</v>
      </c>
      <c r="P1479" s="2">
        <f>IFERROR(Data!$E1479/Data!$L1479,0)</f>
        <v>90.495934959349597</v>
      </c>
      <c r="Q1479" t="str">
        <f t="shared" si="92"/>
        <v>publishing</v>
      </c>
      <c r="R1479" t="str">
        <f t="shared" si="93"/>
        <v>radio &amp; podcasts</v>
      </c>
      <c r="S1479" s="3">
        <f t="shared" si="94"/>
        <v>40899.875</v>
      </c>
      <c r="T1479" s="3">
        <f t="shared" si="95"/>
        <v>40840.365787037037</v>
      </c>
    </row>
    <row r="1480" spans="1:20">
      <c r="A1480">
        <v>1478</v>
      </c>
      <c r="B1480" t="s">
        <v>3031</v>
      </c>
      <c r="C1480" t="s">
        <v>3032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2998</v>
      </c>
      <c r="O1480" s="8">
        <f>Data!$E1480/Data!$D1480</f>
        <v>11.8161422</v>
      </c>
      <c r="P1480" s="2">
        <f>IFERROR(Data!$E1480/Data!$L1480,0)</f>
        <v>29.187190495010373</v>
      </c>
      <c r="Q1480" t="str">
        <f t="shared" si="92"/>
        <v>publishing</v>
      </c>
      <c r="R1480" t="str">
        <f t="shared" si="93"/>
        <v>radio &amp; podcasts</v>
      </c>
      <c r="S1480" s="3">
        <f t="shared" si="94"/>
        <v>41408.621678240743</v>
      </c>
      <c r="T1480" s="3">
        <f t="shared" si="95"/>
        <v>41394.621678240743</v>
      </c>
    </row>
    <row r="1481" spans="1:20">
      <c r="A1481">
        <v>1479</v>
      </c>
      <c r="B1481" t="s">
        <v>3033</v>
      </c>
      <c r="C1481" t="s">
        <v>3034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2998</v>
      </c>
      <c r="O1481" s="8">
        <f>Data!$E1481/Data!$D1481</f>
        <v>1.37375</v>
      </c>
      <c r="P1481" s="2">
        <f>IFERROR(Data!$E1481/Data!$L1481,0)</f>
        <v>30.95774647887324</v>
      </c>
      <c r="Q1481" t="str">
        <f t="shared" si="92"/>
        <v>publishing</v>
      </c>
      <c r="R1481" t="str">
        <f t="shared" si="93"/>
        <v>radio &amp; podcasts</v>
      </c>
      <c r="S1481" s="3">
        <f t="shared" si="94"/>
        <v>41768.915972222225</v>
      </c>
      <c r="T1481" s="3">
        <f t="shared" si="95"/>
        <v>41754.495243055557</v>
      </c>
    </row>
    <row r="1482" spans="1:20">
      <c r="A1482">
        <v>1480</v>
      </c>
      <c r="B1482" t="s">
        <v>3035</v>
      </c>
      <c r="C1482" t="s">
        <v>3036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2998</v>
      </c>
      <c r="O1482" s="8">
        <f>Data!$E1482/Data!$D1482</f>
        <v>1.170404</v>
      </c>
      <c r="P1482" s="2">
        <f>IFERROR(Data!$E1482/Data!$L1482,0)</f>
        <v>92.157795275590544</v>
      </c>
      <c r="Q1482" t="str">
        <f t="shared" si="92"/>
        <v>publishing</v>
      </c>
      <c r="R1482" t="str">
        <f t="shared" si="93"/>
        <v>radio &amp; podcasts</v>
      </c>
      <c r="S1482" s="3">
        <f t="shared" si="94"/>
        <v>41481.458333333336</v>
      </c>
      <c r="T1482" s="3">
        <f t="shared" si="95"/>
        <v>41464.684016203704</v>
      </c>
    </row>
    <row r="1483" spans="1:20">
      <c r="A1483">
        <v>1481</v>
      </c>
      <c r="B1483" t="s">
        <v>3037</v>
      </c>
      <c r="C1483" t="s">
        <v>3038</v>
      </c>
      <c r="D1483">
        <v>5000</v>
      </c>
      <c r="E1483">
        <v>105</v>
      </c>
      <c r="F1483" t="s">
        <v>363</v>
      </c>
      <c r="G1483" t="s">
        <v>165</v>
      </c>
      <c r="H1483" t="s">
        <v>166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1579</v>
      </c>
      <c r="O1483" s="8">
        <f>Data!$E1483/Data!$D1483</f>
        <v>2.1000000000000001E-2</v>
      </c>
      <c r="P1483" s="2">
        <f>IFERROR(Data!$E1483/Data!$L1483,0)</f>
        <v>17.5</v>
      </c>
      <c r="Q1483" t="str">
        <f t="shared" si="92"/>
        <v>publishing</v>
      </c>
      <c r="R1483" t="str">
        <f t="shared" si="93"/>
        <v>fiction</v>
      </c>
      <c r="S1483" s="3">
        <f t="shared" si="94"/>
        <v>41580.672974537039</v>
      </c>
      <c r="T1483" s="3">
        <f t="shared" si="95"/>
        <v>41550.672974537039</v>
      </c>
    </row>
    <row r="1484" spans="1:20">
      <c r="A1484">
        <v>1482</v>
      </c>
      <c r="B1484" t="s">
        <v>3039</v>
      </c>
      <c r="C1484" t="s">
        <v>3040</v>
      </c>
      <c r="D1484">
        <v>5000</v>
      </c>
      <c r="E1484">
        <v>5</v>
      </c>
      <c r="F1484" t="s">
        <v>363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1579</v>
      </c>
      <c r="O1484" s="8">
        <f>Data!$E1484/Data!$D1484</f>
        <v>1E-3</v>
      </c>
      <c r="P1484" s="2">
        <f>IFERROR(Data!$E1484/Data!$L1484,0)</f>
        <v>5</v>
      </c>
      <c r="Q1484" t="str">
        <f t="shared" si="92"/>
        <v>publishing</v>
      </c>
      <c r="R1484" t="str">
        <f t="shared" si="93"/>
        <v>fiction</v>
      </c>
      <c r="S1484" s="3">
        <f t="shared" si="94"/>
        <v>41159.07708333333</v>
      </c>
      <c r="T1484" s="3">
        <f t="shared" si="95"/>
        <v>41136.60805555556</v>
      </c>
    </row>
    <row r="1485" spans="1:20">
      <c r="A1485">
        <v>1483</v>
      </c>
      <c r="B1485" t="s">
        <v>3041</v>
      </c>
      <c r="C1485" t="s">
        <v>3042</v>
      </c>
      <c r="D1485">
        <v>7000</v>
      </c>
      <c r="E1485">
        <v>50</v>
      </c>
      <c r="F1485" t="s">
        <v>363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1579</v>
      </c>
      <c r="O1485" s="8">
        <f>Data!$E1485/Data!$D1485</f>
        <v>7.1428571428571426E-3</v>
      </c>
      <c r="P1485" s="2">
        <f>IFERROR(Data!$E1485/Data!$L1485,0)</f>
        <v>25</v>
      </c>
      <c r="Q1485" t="str">
        <f t="shared" si="92"/>
        <v>publishing</v>
      </c>
      <c r="R1485" t="str">
        <f t="shared" si="93"/>
        <v>fiction</v>
      </c>
      <c r="S1485" s="3">
        <f t="shared" si="94"/>
        <v>42572.942997685182</v>
      </c>
      <c r="T1485" s="3">
        <f t="shared" si="95"/>
        <v>42547.942997685182</v>
      </c>
    </row>
    <row r="1486" spans="1:20">
      <c r="A1486">
        <v>1484</v>
      </c>
      <c r="B1486" t="s">
        <v>3043</v>
      </c>
      <c r="C1486" t="s">
        <v>3044</v>
      </c>
      <c r="D1486">
        <v>2000</v>
      </c>
      <c r="E1486">
        <v>0</v>
      </c>
      <c r="F1486" t="s">
        <v>363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1579</v>
      </c>
      <c r="O1486" s="8">
        <f>Data!$E1486/Data!$D1486</f>
        <v>0</v>
      </c>
      <c r="P1486" s="2">
        <f>IFERROR(Data!$E1486/Data!$L1486,0)</f>
        <v>0</v>
      </c>
      <c r="Q1486" t="str">
        <f t="shared" si="92"/>
        <v>publishing</v>
      </c>
      <c r="R1486" t="str">
        <f t="shared" si="93"/>
        <v>fiction</v>
      </c>
      <c r="S1486" s="3">
        <f t="shared" si="94"/>
        <v>41111.368750000001</v>
      </c>
      <c r="T1486" s="3">
        <f t="shared" si="95"/>
        <v>41052.950960648144</v>
      </c>
    </row>
    <row r="1487" spans="1:20">
      <c r="A1487">
        <v>1485</v>
      </c>
      <c r="B1487" t="s">
        <v>3045</v>
      </c>
      <c r="C1487" t="s">
        <v>3046</v>
      </c>
      <c r="D1487">
        <v>6700</v>
      </c>
      <c r="E1487">
        <v>150</v>
      </c>
      <c r="F1487" t="s">
        <v>363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1579</v>
      </c>
      <c r="O1487" s="8">
        <f>Data!$E1487/Data!$D1487</f>
        <v>2.2388059701492536E-2</v>
      </c>
      <c r="P1487" s="2">
        <f>IFERROR(Data!$E1487/Data!$L1487,0)</f>
        <v>50</v>
      </c>
      <c r="Q1487" t="str">
        <f t="shared" si="92"/>
        <v>publishing</v>
      </c>
      <c r="R1487" t="str">
        <f t="shared" si="93"/>
        <v>fiction</v>
      </c>
      <c r="S1487" s="3">
        <f t="shared" si="94"/>
        <v>42175.545983796299</v>
      </c>
      <c r="T1487" s="3">
        <f t="shared" si="95"/>
        <v>42130.545983796299</v>
      </c>
    </row>
    <row r="1488" spans="1:20">
      <c r="A1488">
        <v>1486</v>
      </c>
      <c r="B1488" t="s">
        <v>3047</v>
      </c>
      <c r="C1488" t="s">
        <v>3048</v>
      </c>
      <c r="D1488">
        <v>20000</v>
      </c>
      <c r="E1488">
        <v>48</v>
      </c>
      <c r="F1488" t="s">
        <v>363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1579</v>
      </c>
      <c r="O1488" s="8">
        <f>Data!$E1488/Data!$D1488</f>
        <v>2.3999999999999998E-3</v>
      </c>
      <c r="P1488" s="2">
        <f>IFERROR(Data!$E1488/Data!$L1488,0)</f>
        <v>16</v>
      </c>
      <c r="Q1488" t="str">
        <f t="shared" si="92"/>
        <v>publishing</v>
      </c>
      <c r="R1488" t="str">
        <f t="shared" si="93"/>
        <v>fiction</v>
      </c>
      <c r="S1488" s="3">
        <f t="shared" si="94"/>
        <v>42061.918530092589</v>
      </c>
      <c r="T1488" s="3">
        <f t="shared" si="95"/>
        <v>42031.918530092589</v>
      </c>
    </row>
    <row r="1489" spans="1:20">
      <c r="A1489">
        <v>1487</v>
      </c>
      <c r="B1489" t="s">
        <v>3049</v>
      </c>
      <c r="C1489" t="s">
        <v>3050</v>
      </c>
      <c r="D1489">
        <v>10000</v>
      </c>
      <c r="E1489">
        <v>0</v>
      </c>
      <c r="F1489" t="s">
        <v>363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1579</v>
      </c>
      <c r="O1489" s="8">
        <f>Data!$E1489/Data!$D1489</f>
        <v>0</v>
      </c>
      <c r="P1489" s="2">
        <f>IFERROR(Data!$E1489/Data!$L1489,0)</f>
        <v>0</v>
      </c>
      <c r="Q1489" t="str">
        <f t="shared" si="92"/>
        <v>publishing</v>
      </c>
      <c r="R1489" t="str">
        <f t="shared" si="93"/>
        <v>fiction</v>
      </c>
      <c r="S1489" s="3">
        <f t="shared" si="94"/>
        <v>42584.667488425926</v>
      </c>
      <c r="T1489" s="3">
        <f t="shared" si="95"/>
        <v>42554.667488425926</v>
      </c>
    </row>
    <row r="1490" spans="1:20">
      <c r="A1490">
        <v>1488</v>
      </c>
      <c r="B1490" t="s">
        <v>3051</v>
      </c>
      <c r="C1490" t="s">
        <v>3052</v>
      </c>
      <c r="D1490">
        <v>15000</v>
      </c>
      <c r="E1490">
        <v>360</v>
      </c>
      <c r="F1490" t="s">
        <v>363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1579</v>
      </c>
      <c r="O1490" s="8">
        <f>Data!$E1490/Data!$D1490</f>
        <v>2.4E-2</v>
      </c>
      <c r="P1490" s="2">
        <f>IFERROR(Data!$E1490/Data!$L1490,0)</f>
        <v>60</v>
      </c>
      <c r="Q1490" t="str">
        <f t="shared" si="92"/>
        <v>publishing</v>
      </c>
      <c r="R1490" t="str">
        <f t="shared" si="93"/>
        <v>fiction</v>
      </c>
      <c r="S1490" s="3">
        <f t="shared" si="94"/>
        <v>41644.313194444447</v>
      </c>
      <c r="T1490" s="3">
        <f t="shared" si="95"/>
        <v>41614.313194444447</v>
      </c>
    </row>
    <row r="1491" spans="1:20">
      <c r="A1491">
        <v>1489</v>
      </c>
      <c r="B1491" t="s">
        <v>3053</v>
      </c>
      <c r="C1491" t="s">
        <v>3054</v>
      </c>
      <c r="D1491">
        <v>5000</v>
      </c>
      <c r="E1491">
        <v>0</v>
      </c>
      <c r="F1491" t="s">
        <v>363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1579</v>
      </c>
      <c r="O1491" s="8">
        <f>Data!$E1491/Data!$D1491</f>
        <v>0</v>
      </c>
      <c r="P1491" s="2">
        <f>IFERROR(Data!$E1491/Data!$L1491,0)</f>
        <v>0</v>
      </c>
      <c r="Q1491" t="str">
        <f t="shared" si="92"/>
        <v>publishing</v>
      </c>
      <c r="R1491" t="str">
        <f t="shared" si="93"/>
        <v>fiction</v>
      </c>
      <c r="S1491" s="3">
        <f t="shared" si="94"/>
        <v>41228.403379629628</v>
      </c>
      <c r="T1491" s="3">
        <f t="shared" si="95"/>
        <v>41198.361712962964</v>
      </c>
    </row>
    <row r="1492" spans="1:20">
      <c r="A1492">
        <v>1490</v>
      </c>
      <c r="B1492" t="s">
        <v>3055</v>
      </c>
      <c r="C1492" t="s">
        <v>3056</v>
      </c>
      <c r="D1492">
        <v>2900</v>
      </c>
      <c r="E1492">
        <v>895</v>
      </c>
      <c r="F1492" t="s">
        <v>363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1579</v>
      </c>
      <c r="O1492" s="8">
        <f>Data!$E1492/Data!$D1492</f>
        <v>0.30862068965517242</v>
      </c>
      <c r="P1492" s="2">
        <f>IFERROR(Data!$E1492/Data!$L1492,0)</f>
        <v>47.10526315789474</v>
      </c>
      <c r="Q1492" t="str">
        <f t="shared" si="92"/>
        <v>publishing</v>
      </c>
      <c r="R1492" t="str">
        <f t="shared" si="93"/>
        <v>fiction</v>
      </c>
      <c r="S1492" s="3">
        <f t="shared" si="94"/>
        <v>41549.311041666668</v>
      </c>
      <c r="T1492" s="3">
        <f t="shared" si="95"/>
        <v>41520.311041666668</v>
      </c>
    </row>
    <row r="1493" spans="1:20">
      <c r="A1493">
        <v>1491</v>
      </c>
      <c r="B1493" t="s">
        <v>3057</v>
      </c>
      <c r="C1493" t="s">
        <v>3058</v>
      </c>
      <c r="D1493">
        <v>1200</v>
      </c>
      <c r="E1493">
        <v>100</v>
      </c>
      <c r="F1493" t="s">
        <v>363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1579</v>
      </c>
      <c r="O1493" s="8">
        <f>Data!$E1493/Data!$D1493</f>
        <v>8.3333333333333329E-2</v>
      </c>
      <c r="P1493" s="2">
        <f>IFERROR(Data!$E1493/Data!$L1493,0)</f>
        <v>100</v>
      </c>
      <c r="Q1493" t="str">
        <f t="shared" si="92"/>
        <v>publishing</v>
      </c>
      <c r="R1493" t="str">
        <f t="shared" si="93"/>
        <v>fiction</v>
      </c>
      <c r="S1493" s="3">
        <f t="shared" si="94"/>
        <v>42050.401388888888</v>
      </c>
      <c r="T1493" s="3">
        <f t="shared" si="95"/>
        <v>41991.463460648149</v>
      </c>
    </row>
    <row r="1494" spans="1:20">
      <c r="A1494">
        <v>1492</v>
      </c>
      <c r="B1494" t="s">
        <v>3059</v>
      </c>
      <c r="C1494" t="s">
        <v>3060</v>
      </c>
      <c r="D1494">
        <v>4000</v>
      </c>
      <c r="E1494">
        <v>30</v>
      </c>
      <c r="F1494" t="s">
        <v>363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1579</v>
      </c>
      <c r="O1494" s="8">
        <f>Data!$E1494/Data!$D1494</f>
        <v>7.4999999999999997E-3</v>
      </c>
      <c r="P1494" s="2">
        <f>IFERROR(Data!$E1494/Data!$L1494,0)</f>
        <v>15</v>
      </c>
      <c r="Q1494" t="str">
        <f t="shared" si="92"/>
        <v>publishing</v>
      </c>
      <c r="R1494" t="str">
        <f t="shared" si="93"/>
        <v>fiction</v>
      </c>
      <c r="S1494" s="3">
        <f t="shared" si="94"/>
        <v>40712.634791666671</v>
      </c>
      <c r="T1494" s="3">
        <f t="shared" si="95"/>
        <v>40682.634791666671</v>
      </c>
    </row>
    <row r="1495" spans="1:20">
      <c r="A1495">
        <v>1493</v>
      </c>
      <c r="B1495" t="s">
        <v>3061</v>
      </c>
      <c r="C1495" t="s">
        <v>3062</v>
      </c>
      <c r="D1495">
        <v>2400</v>
      </c>
      <c r="E1495">
        <v>0</v>
      </c>
      <c r="F1495" t="s">
        <v>363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1579</v>
      </c>
      <c r="O1495" s="8">
        <f>Data!$E1495/Data!$D1495</f>
        <v>0</v>
      </c>
      <c r="P1495" s="2">
        <f>IFERROR(Data!$E1495/Data!$L1495,0)</f>
        <v>0</v>
      </c>
      <c r="Q1495" t="str">
        <f t="shared" si="92"/>
        <v>publishing</v>
      </c>
      <c r="R1495" t="str">
        <f t="shared" si="93"/>
        <v>fiction</v>
      </c>
      <c r="S1495" s="3">
        <f t="shared" si="94"/>
        <v>41441.616608796299</v>
      </c>
      <c r="T1495" s="3">
        <f t="shared" si="95"/>
        <v>41411.616608796299</v>
      </c>
    </row>
    <row r="1496" spans="1:20">
      <c r="A1496">
        <v>1494</v>
      </c>
      <c r="B1496" t="s">
        <v>3063</v>
      </c>
      <c r="C1496" t="s">
        <v>3064</v>
      </c>
      <c r="D1496">
        <v>5000</v>
      </c>
      <c r="E1496">
        <v>445</v>
      </c>
      <c r="F1496" t="s">
        <v>363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1579</v>
      </c>
      <c r="O1496" s="8">
        <f>Data!$E1496/Data!$D1496</f>
        <v>8.8999999999999996E-2</v>
      </c>
      <c r="P1496" s="2">
        <f>IFERROR(Data!$E1496/Data!$L1496,0)</f>
        <v>40.454545454545453</v>
      </c>
      <c r="Q1496" t="str">
        <f t="shared" si="92"/>
        <v>publishing</v>
      </c>
      <c r="R1496" t="str">
        <f t="shared" si="93"/>
        <v>fiction</v>
      </c>
      <c r="S1496" s="3">
        <f t="shared" si="94"/>
        <v>42097.401388888888</v>
      </c>
      <c r="T1496" s="3">
        <f t="shared" si="95"/>
        <v>42067.472372685181</v>
      </c>
    </row>
    <row r="1497" spans="1:20">
      <c r="A1497">
        <v>1495</v>
      </c>
      <c r="B1497" t="s">
        <v>3065</v>
      </c>
      <c r="C1497" t="s">
        <v>3066</v>
      </c>
      <c r="D1497">
        <v>2000</v>
      </c>
      <c r="E1497">
        <v>0</v>
      </c>
      <c r="F1497" t="s">
        <v>363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1579</v>
      </c>
      <c r="O1497" s="8">
        <f>Data!$E1497/Data!$D1497</f>
        <v>0</v>
      </c>
      <c r="P1497" s="2">
        <f>IFERROR(Data!$E1497/Data!$L1497,0)</f>
        <v>0</v>
      </c>
      <c r="Q1497" t="str">
        <f t="shared" si="92"/>
        <v>publishing</v>
      </c>
      <c r="R1497" t="str">
        <f t="shared" si="93"/>
        <v>fiction</v>
      </c>
      <c r="S1497" s="3">
        <f t="shared" si="94"/>
        <v>40782.539710648147</v>
      </c>
      <c r="T1497" s="3">
        <f t="shared" si="95"/>
        <v>40752.539710648147</v>
      </c>
    </row>
    <row r="1498" spans="1:20">
      <c r="A1498">
        <v>1496</v>
      </c>
      <c r="B1498" t="s">
        <v>3067</v>
      </c>
      <c r="C1498" t="s">
        <v>3068</v>
      </c>
      <c r="D1498">
        <v>1500</v>
      </c>
      <c r="E1498">
        <v>0</v>
      </c>
      <c r="F1498" t="s">
        <v>363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1579</v>
      </c>
      <c r="O1498" s="8">
        <f>Data!$E1498/Data!$D1498</f>
        <v>0</v>
      </c>
      <c r="P1498" s="2">
        <f>IFERROR(Data!$E1498/Data!$L1498,0)</f>
        <v>0</v>
      </c>
      <c r="Q1498" t="str">
        <f t="shared" si="92"/>
        <v>publishing</v>
      </c>
      <c r="R1498" t="str">
        <f t="shared" si="93"/>
        <v>fiction</v>
      </c>
      <c r="S1498" s="3">
        <f t="shared" si="94"/>
        <v>41898.225219907406</v>
      </c>
      <c r="T1498" s="3">
        <f t="shared" si="95"/>
        <v>41838.225219907406</v>
      </c>
    </row>
    <row r="1499" spans="1:20">
      <c r="A1499">
        <v>1497</v>
      </c>
      <c r="B1499" t="s">
        <v>3069</v>
      </c>
      <c r="C1499" t="s">
        <v>3070</v>
      </c>
      <c r="D1499">
        <v>15000</v>
      </c>
      <c r="E1499">
        <v>1</v>
      </c>
      <c r="F1499" t="s">
        <v>363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1579</v>
      </c>
      <c r="O1499" s="8">
        <f>Data!$E1499/Data!$D1499</f>
        <v>6.666666666666667E-5</v>
      </c>
      <c r="P1499" s="2">
        <f>IFERROR(Data!$E1499/Data!$L1499,0)</f>
        <v>1</v>
      </c>
      <c r="Q1499" t="str">
        <f t="shared" si="92"/>
        <v>publishing</v>
      </c>
      <c r="R1499" t="str">
        <f t="shared" si="93"/>
        <v>fiction</v>
      </c>
      <c r="S1499" s="3">
        <f t="shared" si="94"/>
        <v>41486.571527777778</v>
      </c>
      <c r="T1499" s="3">
        <f t="shared" si="95"/>
        <v>41444.39261574074</v>
      </c>
    </row>
    <row r="1500" spans="1:20">
      <c r="A1500">
        <v>1498</v>
      </c>
      <c r="B1500" t="s">
        <v>3071</v>
      </c>
      <c r="C1500" t="s">
        <v>3072</v>
      </c>
      <c r="D1500">
        <v>3000</v>
      </c>
      <c r="E1500">
        <v>57</v>
      </c>
      <c r="F1500" t="s">
        <v>363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1579</v>
      </c>
      <c r="O1500" s="8">
        <f>Data!$E1500/Data!$D1500</f>
        <v>1.9E-2</v>
      </c>
      <c r="P1500" s="2">
        <f>IFERROR(Data!$E1500/Data!$L1500,0)</f>
        <v>19</v>
      </c>
      <c r="Q1500" t="str">
        <f t="shared" si="92"/>
        <v>publishing</v>
      </c>
      <c r="R1500" t="str">
        <f t="shared" si="93"/>
        <v>fiction</v>
      </c>
      <c r="S1500" s="3">
        <f t="shared" si="94"/>
        <v>41885.733541666668</v>
      </c>
      <c r="T1500" s="3">
        <f t="shared" si="95"/>
        <v>41840.733541666668</v>
      </c>
    </row>
    <row r="1501" spans="1:20">
      <c r="A1501">
        <v>1499</v>
      </c>
      <c r="B1501" t="s">
        <v>3073</v>
      </c>
      <c r="C1501" t="s">
        <v>3074</v>
      </c>
      <c r="D1501">
        <v>2000</v>
      </c>
      <c r="E1501">
        <v>5</v>
      </c>
      <c r="F1501" t="s">
        <v>363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1579</v>
      </c>
      <c r="O1501" s="8">
        <f>Data!$E1501/Data!$D1501</f>
        <v>2.5000000000000001E-3</v>
      </c>
      <c r="P1501" s="2">
        <f>IFERROR(Data!$E1501/Data!$L1501,0)</f>
        <v>5</v>
      </c>
      <c r="Q1501" t="str">
        <f t="shared" si="92"/>
        <v>publishing</v>
      </c>
      <c r="R1501" t="str">
        <f t="shared" si="93"/>
        <v>fiction</v>
      </c>
      <c r="S1501" s="3">
        <f t="shared" si="94"/>
        <v>42586.757326388892</v>
      </c>
      <c r="T1501" s="3">
        <f t="shared" si="95"/>
        <v>42526.757326388892</v>
      </c>
    </row>
    <row r="1502" spans="1:20">
      <c r="A1502">
        <v>1500</v>
      </c>
      <c r="B1502" t="s">
        <v>3075</v>
      </c>
      <c r="C1502" t="s">
        <v>3076</v>
      </c>
      <c r="D1502">
        <v>2800</v>
      </c>
      <c r="E1502">
        <v>701</v>
      </c>
      <c r="F1502" t="s">
        <v>363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1579</v>
      </c>
      <c r="O1502" s="8">
        <f>Data!$E1502/Data!$D1502</f>
        <v>0.25035714285714283</v>
      </c>
      <c r="P1502" s="2">
        <f>IFERROR(Data!$E1502/Data!$L1502,0)</f>
        <v>46.733333333333334</v>
      </c>
      <c r="Q1502" t="str">
        <f t="shared" si="92"/>
        <v>publishing</v>
      </c>
      <c r="R1502" t="str">
        <f t="shared" si="93"/>
        <v>fiction</v>
      </c>
      <c r="S1502" s="3">
        <f t="shared" si="94"/>
        <v>41395.654594907406</v>
      </c>
      <c r="T1502" s="3">
        <f t="shared" si="95"/>
        <v>41365.654594907406</v>
      </c>
    </row>
    <row r="1503" spans="1:20">
      <c r="A1503">
        <v>1501</v>
      </c>
      <c r="B1503" t="s">
        <v>3077</v>
      </c>
      <c r="C1503" t="s">
        <v>3078</v>
      </c>
      <c r="D1503">
        <v>52000</v>
      </c>
      <c r="E1503">
        <v>86492</v>
      </c>
      <c r="F1503" t="s">
        <v>22</v>
      </c>
      <c r="G1503" t="s">
        <v>165</v>
      </c>
      <c r="H1503" t="s">
        <v>166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2440</v>
      </c>
      <c r="O1503" s="8">
        <f>Data!$E1503/Data!$D1503</f>
        <v>1.6633076923076924</v>
      </c>
      <c r="P1503" s="2">
        <f>IFERROR(Data!$E1503/Data!$L1503,0)</f>
        <v>97.731073446327684</v>
      </c>
      <c r="Q1503" t="str">
        <f t="shared" si="92"/>
        <v>photography</v>
      </c>
      <c r="R1503" t="str">
        <f t="shared" si="93"/>
        <v>photobooks</v>
      </c>
      <c r="S1503" s="3">
        <f t="shared" si="94"/>
        <v>42193.333599537036</v>
      </c>
      <c r="T1503" s="3">
        <f t="shared" si="95"/>
        <v>42163.333599537036</v>
      </c>
    </row>
    <row r="1504" spans="1:20">
      <c r="A1504">
        <v>1502</v>
      </c>
      <c r="B1504" t="s">
        <v>3079</v>
      </c>
      <c r="C1504" t="s">
        <v>3080</v>
      </c>
      <c r="D1504">
        <v>22000</v>
      </c>
      <c r="E1504">
        <v>22318</v>
      </c>
      <c r="F1504" t="s">
        <v>22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2440</v>
      </c>
      <c r="O1504" s="8">
        <f>Data!$E1504/Data!$D1504</f>
        <v>1.0144545454545455</v>
      </c>
      <c r="P1504" s="2">
        <f>IFERROR(Data!$E1504/Data!$L1504,0)</f>
        <v>67.835866261398181</v>
      </c>
      <c r="Q1504" t="str">
        <f t="shared" si="92"/>
        <v>photography</v>
      </c>
      <c r="R1504" t="str">
        <f t="shared" si="93"/>
        <v>photobooks</v>
      </c>
      <c r="S1504" s="3">
        <f t="shared" si="94"/>
        <v>42454.666666666672</v>
      </c>
      <c r="T1504" s="3">
        <f t="shared" si="95"/>
        <v>42426.292592592596</v>
      </c>
    </row>
    <row r="1505" spans="1:20">
      <c r="A1505">
        <v>1503</v>
      </c>
      <c r="B1505" t="s">
        <v>3081</v>
      </c>
      <c r="C1505" t="s">
        <v>3082</v>
      </c>
      <c r="D1505">
        <v>3750</v>
      </c>
      <c r="E1505">
        <v>4045.93</v>
      </c>
      <c r="F1505" t="s">
        <v>22</v>
      </c>
      <c r="G1505" t="s">
        <v>3083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2440</v>
      </c>
      <c r="O1505" s="8">
        <f>Data!$E1505/Data!$D1505</f>
        <v>1.0789146666666667</v>
      </c>
      <c r="P1505" s="2">
        <f>IFERROR(Data!$E1505/Data!$L1505,0)</f>
        <v>56.98492957746479</v>
      </c>
      <c r="Q1505" t="str">
        <f t="shared" si="92"/>
        <v>photography</v>
      </c>
      <c r="R1505" t="str">
        <f t="shared" si="93"/>
        <v>photobooks</v>
      </c>
      <c r="S1505" s="3">
        <f t="shared" si="94"/>
        <v>42666.097233796296</v>
      </c>
      <c r="T1505" s="3">
        <f t="shared" si="95"/>
        <v>42606.097233796296</v>
      </c>
    </row>
    <row r="1506" spans="1:20">
      <c r="A1506">
        <v>1504</v>
      </c>
      <c r="B1506" t="s">
        <v>3084</v>
      </c>
      <c r="C1506" t="s">
        <v>3085</v>
      </c>
      <c r="D1506">
        <v>6500</v>
      </c>
      <c r="E1506">
        <v>18066</v>
      </c>
      <c r="F1506" t="s">
        <v>22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2440</v>
      </c>
      <c r="O1506" s="8">
        <f>Data!$E1506/Data!$D1506</f>
        <v>2.7793846153846156</v>
      </c>
      <c r="P1506" s="2">
        <f>IFERROR(Data!$E1506/Data!$L1506,0)</f>
        <v>67.159851301115239</v>
      </c>
      <c r="Q1506" t="str">
        <f t="shared" si="92"/>
        <v>photography</v>
      </c>
      <c r="R1506" t="str">
        <f t="shared" si="93"/>
        <v>photobooks</v>
      </c>
      <c r="S1506" s="3">
        <f t="shared" si="94"/>
        <v>41800.106249999997</v>
      </c>
      <c r="T1506" s="3">
        <f t="shared" si="95"/>
        <v>41772.407685185186</v>
      </c>
    </row>
    <row r="1507" spans="1:20">
      <c r="A1507">
        <v>1505</v>
      </c>
      <c r="B1507" t="s">
        <v>3086</v>
      </c>
      <c r="C1507" t="s">
        <v>3087</v>
      </c>
      <c r="D1507">
        <v>16000</v>
      </c>
      <c r="E1507">
        <v>16573</v>
      </c>
      <c r="F1507" t="s">
        <v>22</v>
      </c>
      <c r="G1507" t="s">
        <v>508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2440</v>
      </c>
      <c r="O1507" s="8">
        <f>Data!$E1507/Data!$D1507</f>
        <v>1.0358125</v>
      </c>
      <c r="P1507" s="2">
        <f>IFERROR(Data!$E1507/Data!$L1507,0)</f>
        <v>48.037681159420288</v>
      </c>
      <c r="Q1507" t="str">
        <f t="shared" si="92"/>
        <v>photography</v>
      </c>
      <c r="R1507" t="str">
        <f t="shared" si="93"/>
        <v>photobooks</v>
      </c>
      <c r="S1507" s="3">
        <f t="shared" si="94"/>
        <v>42451.584027777775</v>
      </c>
      <c r="T1507" s="3">
        <f t="shared" si="95"/>
        <v>42414.19332175926</v>
      </c>
    </row>
    <row r="1508" spans="1:20">
      <c r="A1508">
        <v>1506</v>
      </c>
      <c r="B1508" t="s">
        <v>3088</v>
      </c>
      <c r="C1508" t="s">
        <v>3089</v>
      </c>
      <c r="D1508">
        <v>1500</v>
      </c>
      <c r="E1508">
        <v>1671</v>
      </c>
      <c r="F1508" t="s">
        <v>22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2440</v>
      </c>
      <c r="O1508" s="8">
        <f>Data!$E1508/Data!$D1508</f>
        <v>1.1140000000000001</v>
      </c>
      <c r="P1508" s="2">
        <f>IFERROR(Data!$E1508/Data!$L1508,0)</f>
        <v>38.860465116279073</v>
      </c>
      <c r="Q1508" t="str">
        <f t="shared" si="92"/>
        <v>photography</v>
      </c>
      <c r="R1508" t="str">
        <f t="shared" si="93"/>
        <v>photobooks</v>
      </c>
      <c r="S1508" s="3">
        <f t="shared" si="94"/>
        <v>41844.535925925928</v>
      </c>
      <c r="T1508" s="3">
        <f t="shared" si="95"/>
        <v>41814.535925925928</v>
      </c>
    </row>
    <row r="1509" spans="1:20">
      <c r="A1509">
        <v>1507</v>
      </c>
      <c r="B1509" t="s">
        <v>3090</v>
      </c>
      <c r="C1509" t="s">
        <v>3091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2440</v>
      </c>
      <c r="O1509" s="8">
        <f>Data!$E1509/Data!$D1509</f>
        <v>2.15</v>
      </c>
      <c r="P1509" s="2">
        <f>IFERROR(Data!$E1509/Data!$L1509,0)</f>
        <v>78.181818181818187</v>
      </c>
      <c r="Q1509" t="str">
        <f t="shared" si="92"/>
        <v>photography</v>
      </c>
      <c r="R1509" t="str">
        <f t="shared" si="93"/>
        <v>photobooks</v>
      </c>
      <c r="S1509" s="3">
        <f t="shared" si="94"/>
        <v>40313.090277777781</v>
      </c>
      <c r="T1509" s="3">
        <f t="shared" si="95"/>
        <v>40254.200335648151</v>
      </c>
    </row>
    <row r="1510" spans="1:20">
      <c r="A1510">
        <v>1508</v>
      </c>
      <c r="B1510" t="s">
        <v>3092</v>
      </c>
      <c r="C1510" t="s">
        <v>3093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2440</v>
      </c>
      <c r="O1510" s="8">
        <f>Data!$E1510/Data!$D1510</f>
        <v>1.1076216216216217</v>
      </c>
      <c r="P1510" s="2">
        <f>IFERROR(Data!$E1510/Data!$L1510,0)</f>
        <v>97.113744075829388</v>
      </c>
      <c r="Q1510" t="str">
        <f t="shared" si="92"/>
        <v>photography</v>
      </c>
      <c r="R1510" t="str">
        <f t="shared" si="93"/>
        <v>photobooks</v>
      </c>
      <c r="S1510" s="3">
        <f t="shared" si="94"/>
        <v>41817.364363425928</v>
      </c>
      <c r="T1510" s="3">
        <f t="shared" si="95"/>
        <v>41786.364363425928</v>
      </c>
    </row>
    <row r="1511" spans="1:20">
      <c r="A1511">
        <v>1509</v>
      </c>
      <c r="B1511" t="s">
        <v>3094</v>
      </c>
      <c r="C1511" t="s">
        <v>3095</v>
      </c>
      <c r="D1511">
        <v>17500</v>
      </c>
      <c r="E1511">
        <v>21637.22</v>
      </c>
      <c r="F1511" t="s">
        <v>22</v>
      </c>
      <c r="G1511" t="s">
        <v>508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2440</v>
      </c>
      <c r="O1511" s="8">
        <f>Data!$E1511/Data!$D1511</f>
        <v>1.2364125714285714</v>
      </c>
      <c r="P1511" s="2">
        <f>IFERROR(Data!$E1511/Data!$L1511,0)</f>
        <v>110.39397959183674</v>
      </c>
      <c r="Q1511" t="str">
        <f t="shared" si="92"/>
        <v>photography</v>
      </c>
      <c r="R1511" t="str">
        <f t="shared" si="93"/>
        <v>photobooks</v>
      </c>
      <c r="S1511" s="3">
        <f t="shared" si="94"/>
        <v>42780.707638888889</v>
      </c>
      <c r="T1511" s="3">
        <f t="shared" si="95"/>
        <v>42751.283391203702</v>
      </c>
    </row>
    <row r="1512" spans="1:20">
      <c r="A1512">
        <v>1510</v>
      </c>
      <c r="B1512" t="s">
        <v>3096</v>
      </c>
      <c r="C1512" t="s">
        <v>3097</v>
      </c>
      <c r="D1512">
        <v>16000</v>
      </c>
      <c r="E1512">
        <v>16165.6</v>
      </c>
      <c r="F1512" t="s">
        <v>22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2440</v>
      </c>
      <c r="O1512" s="8">
        <f>Data!$E1512/Data!$D1512</f>
        <v>1.0103500000000001</v>
      </c>
      <c r="P1512" s="2">
        <f>IFERROR(Data!$E1512/Data!$L1512,0)</f>
        <v>39.91506172839506</v>
      </c>
      <c r="Q1512" t="str">
        <f t="shared" si="92"/>
        <v>photography</v>
      </c>
      <c r="R1512" t="str">
        <f t="shared" si="93"/>
        <v>photobooks</v>
      </c>
      <c r="S1512" s="3">
        <f t="shared" si="94"/>
        <v>41839.135162037033</v>
      </c>
      <c r="T1512" s="3">
        <f t="shared" si="95"/>
        <v>41809.135162037033</v>
      </c>
    </row>
    <row r="1513" spans="1:20">
      <c r="A1513">
        <v>1511</v>
      </c>
      <c r="B1513" t="s">
        <v>3098</v>
      </c>
      <c r="C1513" t="s">
        <v>3099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2440</v>
      </c>
      <c r="O1513" s="8">
        <f>Data!$E1513/Data!$D1513</f>
        <v>1.1179285714285714</v>
      </c>
      <c r="P1513" s="2">
        <f>IFERROR(Data!$E1513/Data!$L1513,0)</f>
        <v>75.975728155339809</v>
      </c>
      <c r="Q1513" t="str">
        <f t="shared" si="92"/>
        <v>photography</v>
      </c>
      <c r="R1513" t="str">
        <f t="shared" si="93"/>
        <v>photobooks</v>
      </c>
      <c r="S1513" s="3">
        <f t="shared" si="94"/>
        <v>42326.375046296293</v>
      </c>
      <c r="T1513" s="3">
        <f t="shared" si="95"/>
        <v>42296.333379629628</v>
      </c>
    </row>
    <row r="1514" spans="1:20">
      <c r="A1514">
        <v>1512</v>
      </c>
      <c r="B1514" t="s">
        <v>3100</v>
      </c>
      <c r="C1514" t="s">
        <v>3101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2440</v>
      </c>
      <c r="O1514" s="8">
        <f>Data!$E1514/Data!$D1514</f>
        <v>5.5877142857142861</v>
      </c>
      <c r="P1514" s="2">
        <f>IFERROR(Data!$E1514/Data!$L1514,0)</f>
        <v>58.379104477611939</v>
      </c>
      <c r="Q1514" t="str">
        <f t="shared" si="92"/>
        <v>photography</v>
      </c>
      <c r="R1514" t="str">
        <f t="shared" si="93"/>
        <v>photobooks</v>
      </c>
      <c r="S1514" s="3">
        <f t="shared" si="94"/>
        <v>42771.434479166666</v>
      </c>
      <c r="T1514" s="3">
        <f t="shared" si="95"/>
        <v>42741.434479166666</v>
      </c>
    </row>
    <row r="1515" spans="1:20">
      <c r="A1515">
        <v>1513</v>
      </c>
      <c r="B1515" t="s">
        <v>3102</v>
      </c>
      <c r="C1515" t="s">
        <v>3103</v>
      </c>
      <c r="D1515">
        <v>8000</v>
      </c>
      <c r="E1515">
        <v>12001.5</v>
      </c>
      <c r="F1515" t="s">
        <v>22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2440</v>
      </c>
      <c r="O1515" s="8">
        <f>Data!$E1515/Data!$D1515</f>
        <v>1.5001875</v>
      </c>
      <c r="P1515" s="2">
        <f>IFERROR(Data!$E1515/Data!$L1515,0)</f>
        <v>55.82093023255814</v>
      </c>
      <c r="Q1515" t="str">
        <f t="shared" si="92"/>
        <v>photography</v>
      </c>
      <c r="R1515" t="str">
        <f t="shared" si="93"/>
        <v>photobooks</v>
      </c>
      <c r="S1515" s="3">
        <f t="shared" si="94"/>
        <v>41836.387337962966</v>
      </c>
      <c r="T1515" s="3">
        <f t="shared" si="95"/>
        <v>41806.387337962966</v>
      </c>
    </row>
    <row r="1516" spans="1:20">
      <c r="A1516">
        <v>1514</v>
      </c>
      <c r="B1516" t="s">
        <v>3104</v>
      </c>
      <c r="C1516" t="s">
        <v>3105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2440</v>
      </c>
      <c r="O1516" s="8">
        <f>Data!$E1516/Data!$D1516</f>
        <v>1.0647599999999999</v>
      </c>
      <c r="P1516" s="2">
        <f>IFERROR(Data!$E1516/Data!$L1516,0)</f>
        <v>151.24431818181819</v>
      </c>
      <c r="Q1516" t="str">
        <f t="shared" si="92"/>
        <v>photography</v>
      </c>
      <c r="R1516" t="str">
        <f t="shared" si="93"/>
        <v>photobooks</v>
      </c>
      <c r="S1516" s="3">
        <f t="shared" si="94"/>
        <v>42274.347685185188</v>
      </c>
      <c r="T1516" s="3">
        <f t="shared" si="95"/>
        <v>42234.347685185188</v>
      </c>
    </row>
    <row r="1517" spans="1:20">
      <c r="A1517">
        <v>1515</v>
      </c>
      <c r="B1517" t="s">
        <v>3106</v>
      </c>
      <c r="C1517" t="s">
        <v>3107</v>
      </c>
      <c r="D1517">
        <v>300000</v>
      </c>
      <c r="E1517">
        <v>471567</v>
      </c>
      <c r="F1517" t="s">
        <v>22</v>
      </c>
      <c r="G1517" t="s">
        <v>416</v>
      </c>
      <c r="H1517" t="s">
        <v>417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2440</v>
      </c>
      <c r="O1517" s="8">
        <f>Data!$E1517/Data!$D1517</f>
        <v>1.57189</v>
      </c>
      <c r="P1517" s="2">
        <f>IFERROR(Data!$E1517/Data!$L1517,0)</f>
        <v>849.67027027027029</v>
      </c>
      <c r="Q1517" t="str">
        <f t="shared" si="92"/>
        <v>photography</v>
      </c>
      <c r="R1517" t="str">
        <f t="shared" si="93"/>
        <v>photobooks</v>
      </c>
      <c r="S1517" s="3">
        <f t="shared" si="94"/>
        <v>42444.961770833332</v>
      </c>
      <c r="T1517" s="3">
        <f t="shared" si="95"/>
        <v>42415.003437499996</v>
      </c>
    </row>
    <row r="1518" spans="1:20">
      <c r="A1518">
        <v>1516</v>
      </c>
      <c r="B1518" t="s">
        <v>3108</v>
      </c>
      <c r="C1518" t="s">
        <v>3109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2440</v>
      </c>
      <c r="O1518" s="8">
        <f>Data!$E1518/Data!$D1518</f>
        <v>1.0865882352941176</v>
      </c>
      <c r="P1518" s="2">
        <f>IFERROR(Data!$E1518/Data!$L1518,0)</f>
        <v>159.24137931034483</v>
      </c>
      <c r="Q1518" t="str">
        <f t="shared" si="92"/>
        <v>photography</v>
      </c>
      <c r="R1518" t="str">
        <f t="shared" si="93"/>
        <v>photobooks</v>
      </c>
      <c r="S1518" s="3">
        <f t="shared" si="94"/>
        <v>42649.333333333328</v>
      </c>
      <c r="T1518" s="3">
        <f t="shared" si="95"/>
        <v>42619.216342592597</v>
      </c>
    </row>
    <row r="1519" spans="1:20">
      <c r="A1519">
        <v>1517</v>
      </c>
      <c r="B1519" t="s">
        <v>3110</v>
      </c>
      <c r="C1519" t="s">
        <v>3111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2440</v>
      </c>
      <c r="O1519" s="8">
        <f>Data!$E1519/Data!$D1519</f>
        <v>1.6197999999999999</v>
      </c>
      <c r="P1519" s="2">
        <f>IFERROR(Data!$E1519/Data!$L1519,0)</f>
        <v>39.507317073170732</v>
      </c>
      <c r="Q1519" t="str">
        <f t="shared" si="92"/>
        <v>photography</v>
      </c>
      <c r="R1519" t="str">
        <f t="shared" si="93"/>
        <v>photobooks</v>
      </c>
      <c r="S1519" s="3">
        <f t="shared" si="94"/>
        <v>41979</v>
      </c>
      <c r="T1519" s="3">
        <f t="shared" si="95"/>
        <v>41948.31658564815</v>
      </c>
    </row>
    <row r="1520" spans="1:20">
      <c r="A1520">
        <v>1518</v>
      </c>
      <c r="B1520" t="s">
        <v>3112</v>
      </c>
      <c r="C1520" t="s">
        <v>3113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2440</v>
      </c>
      <c r="O1520" s="8">
        <f>Data!$E1520/Data!$D1520</f>
        <v>2.0536666666666665</v>
      </c>
      <c r="P1520" s="2">
        <f>IFERROR(Data!$E1520/Data!$L1520,0)</f>
        <v>130.52966101694915</v>
      </c>
      <c r="Q1520" t="str">
        <f t="shared" si="92"/>
        <v>photography</v>
      </c>
      <c r="R1520" t="str">
        <f t="shared" si="93"/>
        <v>photobooks</v>
      </c>
      <c r="S1520" s="3">
        <f t="shared" si="94"/>
        <v>41790.5700462963</v>
      </c>
      <c r="T1520" s="3">
        <f t="shared" si="95"/>
        <v>41760.5700462963</v>
      </c>
    </row>
    <row r="1521" spans="1:20">
      <c r="A1521">
        <v>1519</v>
      </c>
      <c r="B1521" t="s">
        <v>3114</v>
      </c>
      <c r="C1521" t="s">
        <v>3115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2440</v>
      </c>
      <c r="O1521" s="8">
        <f>Data!$E1521/Data!$D1521</f>
        <v>1.033638888888889</v>
      </c>
      <c r="P1521" s="2">
        <f>IFERROR(Data!$E1521/Data!$L1521,0)</f>
        <v>64.156896551724131</v>
      </c>
      <c r="Q1521" t="str">
        <f t="shared" si="92"/>
        <v>photography</v>
      </c>
      <c r="R1521" t="str">
        <f t="shared" si="93"/>
        <v>photobooks</v>
      </c>
      <c r="S1521" s="3">
        <f t="shared" si="94"/>
        <v>41810.665972222225</v>
      </c>
      <c r="T1521" s="3">
        <f t="shared" si="95"/>
        <v>41782.491701388892</v>
      </c>
    </row>
    <row r="1522" spans="1:20">
      <c r="A1522">
        <v>1520</v>
      </c>
      <c r="B1522" t="s">
        <v>3116</v>
      </c>
      <c r="C1522" t="s">
        <v>3117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2440</v>
      </c>
      <c r="O1522" s="8">
        <f>Data!$E1522/Data!$D1522</f>
        <v>1.0347222222222223</v>
      </c>
      <c r="P1522" s="2">
        <f>IFERROR(Data!$E1522/Data!$L1522,0)</f>
        <v>111.52694610778443</v>
      </c>
      <c r="Q1522" t="str">
        <f t="shared" si="92"/>
        <v>photography</v>
      </c>
      <c r="R1522" t="str">
        <f t="shared" si="93"/>
        <v>photobooks</v>
      </c>
      <c r="S1522" s="3">
        <f t="shared" si="94"/>
        <v>41991.916666666672</v>
      </c>
      <c r="T1522" s="3">
        <f t="shared" si="95"/>
        <v>41955.607789351852</v>
      </c>
    </row>
    <row r="1523" spans="1:20">
      <c r="A1523">
        <v>1521</v>
      </c>
      <c r="B1523" t="s">
        <v>3118</v>
      </c>
      <c r="C1523" t="s">
        <v>3119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2440</v>
      </c>
      <c r="O1523" s="8">
        <f>Data!$E1523/Data!$D1523</f>
        <v>1.0681333333333334</v>
      </c>
      <c r="P1523" s="2">
        <f>IFERROR(Data!$E1523/Data!$L1523,0)</f>
        <v>170.44680851063831</v>
      </c>
      <c r="Q1523" t="str">
        <f t="shared" si="92"/>
        <v>photography</v>
      </c>
      <c r="R1523" t="str">
        <f t="shared" si="93"/>
        <v>photobooks</v>
      </c>
      <c r="S1523" s="3">
        <f t="shared" si="94"/>
        <v>42527.917719907404</v>
      </c>
      <c r="T1523" s="3">
        <f t="shared" si="95"/>
        <v>42492.917719907404</v>
      </c>
    </row>
    <row r="1524" spans="1:20">
      <c r="A1524">
        <v>1522</v>
      </c>
      <c r="B1524" t="s">
        <v>3120</v>
      </c>
      <c r="C1524" t="s">
        <v>3121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2440</v>
      </c>
      <c r="O1524" s="8">
        <f>Data!$E1524/Data!$D1524</f>
        <v>1.3896574712643677</v>
      </c>
      <c r="P1524" s="2">
        <f>IFERROR(Data!$E1524/Data!$L1524,0)</f>
        <v>133.7391592920354</v>
      </c>
      <c r="Q1524" t="str">
        <f t="shared" si="92"/>
        <v>photography</v>
      </c>
      <c r="R1524" t="str">
        <f t="shared" si="93"/>
        <v>photobooks</v>
      </c>
      <c r="S1524" s="3">
        <f t="shared" si="94"/>
        <v>41929.580312500002</v>
      </c>
      <c r="T1524" s="3">
        <f t="shared" si="95"/>
        <v>41899.580312500002</v>
      </c>
    </row>
    <row r="1525" spans="1:20">
      <c r="A1525">
        <v>1523</v>
      </c>
      <c r="B1525" t="s">
        <v>3122</v>
      </c>
      <c r="C1525" t="s">
        <v>3123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2440</v>
      </c>
      <c r="O1525" s="8">
        <f>Data!$E1525/Data!$D1525</f>
        <v>1.2484324324324325</v>
      </c>
      <c r="P1525" s="2">
        <f>IFERROR(Data!$E1525/Data!$L1525,0)</f>
        <v>95.834024896265561</v>
      </c>
      <c r="Q1525" t="str">
        <f t="shared" si="92"/>
        <v>photography</v>
      </c>
      <c r="R1525" t="str">
        <f t="shared" si="93"/>
        <v>photobooks</v>
      </c>
      <c r="S1525" s="3">
        <f t="shared" si="94"/>
        <v>41995.75</v>
      </c>
      <c r="T1525" s="3">
        <f t="shared" si="95"/>
        <v>41964.501342592594</v>
      </c>
    </row>
    <row r="1526" spans="1:20">
      <c r="A1526">
        <v>1524</v>
      </c>
      <c r="B1526" t="s">
        <v>3124</v>
      </c>
      <c r="C1526" t="s">
        <v>3125</v>
      </c>
      <c r="D1526">
        <v>3000</v>
      </c>
      <c r="E1526">
        <v>6210</v>
      </c>
      <c r="F1526" t="s">
        <v>22</v>
      </c>
      <c r="G1526" t="s">
        <v>482</v>
      </c>
      <c r="H1526" t="s">
        <v>483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2440</v>
      </c>
      <c r="O1526" s="8">
        <f>Data!$E1526/Data!$D1526</f>
        <v>2.0699999999999998</v>
      </c>
      <c r="P1526" s="2">
        <f>IFERROR(Data!$E1526/Data!$L1526,0)</f>
        <v>221.78571428571428</v>
      </c>
      <c r="Q1526" t="str">
        <f t="shared" si="92"/>
        <v>photography</v>
      </c>
      <c r="R1526" t="str">
        <f t="shared" si="93"/>
        <v>photobooks</v>
      </c>
      <c r="S1526" s="3">
        <f t="shared" si="94"/>
        <v>42786.251041666663</v>
      </c>
      <c r="T1526" s="3">
        <f t="shared" si="95"/>
        <v>42756.251041666663</v>
      </c>
    </row>
    <row r="1527" spans="1:20">
      <c r="A1527">
        <v>1525</v>
      </c>
      <c r="B1527" t="s">
        <v>3126</v>
      </c>
      <c r="C1527" t="s">
        <v>3127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2440</v>
      </c>
      <c r="O1527" s="8">
        <f>Data!$E1527/Data!$D1527</f>
        <v>1.7400576923076922</v>
      </c>
      <c r="P1527" s="2">
        <f>IFERROR(Data!$E1527/Data!$L1527,0)</f>
        <v>32.315357142857138</v>
      </c>
      <c r="Q1527" t="str">
        <f t="shared" si="92"/>
        <v>photography</v>
      </c>
      <c r="R1527" t="str">
        <f t="shared" si="93"/>
        <v>photobooks</v>
      </c>
      <c r="S1527" s="3">
        <f t="shared" si="94"/>
        <v>42600.452986111108</v>
      </c>
      <c r="T1527" s="3">
        <f t="shared" si="95"/>
        <v>42570.452986111108</v>
      </c>
    </row>
    <row r="1528" spans="1:20">
      <c r="A1528">
        <v>1526</v>
      </c>
      <c r="B1528" t="s">
        <v>3128</v>
      </c>
      <c r="C1528" t="s">
        <v>3129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2440</v>
      </c>
      <c r="O1528" s="8">
        <f>Data!$E1528/Data!$D1528</f>
        <v>1.2032608695652174</v>
      </c>
      <c r="P1528" s="2">
        <f>IFERROR(Data!$E1528/Data!$L1528,0)</f>
        <v>98.839285714285708</v>
      </c>
      <c r="Q1528" t="str">
        <f t="shared" si="92"/>
        <v>photography</v>
      </c>
      <c r="R1528" t="str">
        <f t="shared" si="93"/>
        <v>photobooks</v>
      </c>
      <c r="S1528" s="3">
        <f t="shared" si="94"/>
        <v>42388.026006944448</v>
      </c>
      <c r="T1528" s="3">
        <f t="shared" si="95"/>
        <v>42339.026006944448</v>
      </c>
    </row>
    <row r="1529" spans="1:20">
      <c r="A1529">
        <v>1527</v>
      </c>
      <c r="B1529" t="s">
        <v>3130</v>
      </c>
      <c r="C1529" t="s">
        <v>3131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2440</v>
      </c>
      <c r="O1529" s="8">
        <f>Data!$E1529/Data!$D1529</f>
        <v>1.1044428571428573</v>
      </c>
      <c r="P1529" s="2">
        <f>IFERROR(Data!$E1529/Data!$L1529,0)</f>
        <v>55.222142857142863</v>
      </c>
      <c r="Q1529" t="str">
        <f t="shared" si="92"/>
        <v>photography</v>
      </c>
      <c r="R1529" t="str">
        <f t="shared" si="93"/>
        <v>photobooks</v>
      </c>
      <c r="S1529" s="3">
        <f t="shared" si="94"/>
        <v>42808.308865740735</v>
      </c>
      <c r="T1529" s="3">
        <f t="shared" si="95"/>
        <v>42780.350532407407</v>
      </c>
    </row>
    <row r="1530" spans="1:20">
      <c r="A1530">
        <v>1528</v>
      </c>
      <c r="B1530" t="s">
        <v>3132</v>
      </c>
      <c r="C1530" t="s">
        <v>3133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2440</v>
      </c>
      <c r="O1530" s="8">
        <f>Data!$E1530/Data!$D1530</f>
        <v>2.8156666666666665</v>
      </c>
      <c r="P1530" s="2">
        <f>IFERROR(Data!$E1530/Data!$L1530,0)</f>
        <v>52.793750000000003</v>
      </c>
      <c r="Q1530" t="str">
        <f t="shared" si="92"/>
        <v>photography</v>
      </c>
      <c r="R1530" t="str">
        <f t="shared" si="93"/>
        <v>photobooks</v>
      </c>
      <c r="S1530" s="3">
        <f t="shared" si="94"/>
        <v>42766.75</v>
      </c>
      <c r="T1530" s="3">
        <f t="shared" si="95"/>
        <v>42736.482893518521</v>
      </c>
    </row>
    <row r="1531" spans="1:20">
      <c r="A1531">
        <v>1529</v>
      </c>
      <c r="B1531" t="s">
        <v>3134</v>
      </c>
      <c r="C1531" t="s">
        <v>3135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2440</v>
      </c>
      <c r="O1531" s="8">
        <f>Data!$E1531/Data!$D1531</f>
        <v>1.0067894736842105</v>
      </c>
      <c r="P1531" s="2">
        <f>IFERROR(Data!$E1531/Data!$L1531,0)</f>
        <v>135.66666666666666</v>
      </c>
      <c r="Q1531" t="str">
        <f t="shared" si="92"/>
        <v>photography</v>
      </c>
      <c r="R1531" t="str">
        <f t="shared" si="93"/>
        <v>photobooks</v>
      </c>
      <c r="S1531" s="3">
        <f t="shared" si="94"/>
        <v>42082.337037037039</v>
      </c>
      <c r="T1531" s="3">
        <f t="shared" si="95"/>
        <v>42052.378703703704</v>
      </c>
    </row>
    <row r="1532" spans="1:20">
      <c r="A1532">
        <v>1530</v>
      </c>
      <c r="B1532" t="s">
        <v>3136</v>
      </c>
      <c r="C1532" t="s">
        <v>3137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2440</v>
      </c>
      <c r="O1532" s="8">
        <f>Data!$E1532/Data!$D1532</f>
        <v>1.3482571428571428</v>
      </c>
      <c r="P1532" s="2">
        <f>IFERROR(Data!$E1532/Data!$L1532,0)</f>
        <v>53.991990846681922</v>
      </c>
      <c r="Q1532" t="str">
        <f t="shared" si="92"/>
        <v>photography</v>
      </c>
      <c r="R1532" t="str">
        <f t="shared" si="93"/>
        <v>photobooks</v>
      </c>
      <c r="S1532" s="3">
        <f t="shared" si="94"/>
        <v>42300.517303240747</v>
      </c>
      <c r="T1532" s="3">
        <f t="shared" si="95"/>
        <v>42275.517303240747</v>
      </c>
    </row>
    <row r="1533" spans="1:20">
      <c r="A1533">
        <v>1531</v>
      </c>
      <c r="B1533" t="s">
        <v>3138</v>
      </c>
      <c r="C1533" t="s">
        <v>3139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2440</v>
      </c>
      <c r="O1533" s="8">
        <f>Data!$E1533/Data!$D1533</f>
        <v>1.7595744680851064</v>
      </c>
      <c r="P1533" s="2">
        <f>IFERROR(Data!$E1533/Data!$L1533,0)</f>
        <v>56.643835616438359</v>
      </c>
      <c r="Q1533" t="str">
        <f t="shared" si="92"/>
        <v>photography</v>
      </c>
      <c r="R1533" t="str">
        <f t="shared" si="93"/>
        <v>photobooks</v>
      </c>
      <c r="S1533" s="3">
        <f t="shared" si="94"/>
        <v>41973.875</v>
      </c>
      <c r="T1533" s="3">
        <f t="shared" si="95"/>
        <v>41941.552384259259</v>
      </c>
    </row>
    <row r="1534" spans="1:20">
      <c r="A1534">
        <v>1532</v>
      </c>
      <c r="B1534" t="s">
        <v>3140</v>
      </c>
      <c r="C1534" t="s">
        <v>3141</v>
      </c>
      <c r="D1534">
        <v>5000</v>
      </c>
      <c r="E1534">
        <v>24201</v>
      </c>
      <c r="F1534" t="s">
        <v>22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2440</v>
      </c>
      <c r="O1534" s="8">
        <f>Data!$E1534/Data!$D1534</f>
        <v>4.8402000000000003</v>
      </c>
      <c r="P1534" s="2">
        <f>IFERROR(Data!$E1534/Data!$L1534,0)</f>
        <v>82.316326530612244</v>
      </c>
      <c r="Q1534" t="str">
        <f t="shared" si="92"/>
        <v>photography</v>
      </c>
      <c r="R1534" t="str">
        <f t="shared" si="93"/>
        <v>photobooks</v>
      </c>
      <c r="S1534" s="3">
        <f t="shared" si="94"/>
        <v>42415.375</v>
      </c>
      <c r="T1534" s="3">
        <f t="shared" si="95"/>
        <v>42391.225289351853</v>
      </c>
    </row>
    <row r="1535" spans="1:20">
      <c r="A1535">
        <v>1533</v>
      </c>
      <c r="B1535" t="s">
        <v>3142</v>
      </c>
      <c r="C1535" t="s">
        <v>3143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2440</v>
      </c>
      <c r="O1535" s="8">
        <f>Data!$E1535/Data!$D1535</f>
        <v>1.4514</v>
      </c>
      <c r="P1535" s="2">
        <f>IFERROR(Data!$E1535/Data!$L1535,0)</f>
        <v>88.26081081081081</v>
      </c>
      <c r="Q1535" t="str">
        <f t="shared" si="92"/>
        <v>photography</v>
      </c>
      <c r="R1535" t="str">
        <f t="shared" si="93"/>
        <v>photobooks</v>
      </c>
      <c r="S1535" s="3">
        <f t="shared" si="94"/>
        <v>42491.915972222225</v>
      </c>
      <c r="T1535" s="3">
        <f t="shared" si="95"/>
        <v>42442.75204861111</v>
      </c>
    </row>
    <row r="1536" spans="1:20">
      <c r="A1536">
        <v>1534</v>
      </c>
      <c r="B1536" t="s">
        <v>3144</v>
      </c>
      <c r="C1536" t="s">
        <v>3145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2440</v>
      </c>
      <c r="O1536" s="8">
        <f>Data!$E1536/Data!$D1536</f>
        <v>4.1773333333333333</v>
      </c>
      <c r="P1536" s="2">
        <f>IFERROR(Data!$E1536/Data!$L1536,0)</f>
        <v>84.905149051490511</v>
      </c>
      <c r="Q1536" t="str">
        <f t="shared" si="92"/>
        <v>photography</v>
      </c>
      <c r="R1536" t="str">
        <f t="shared" si="93"/>
        <v>photobooks</v>
      </c>
      <c r="S1536" s="3">
        <f t="shared" si="94"/>
        <v>42251.42432870371</v>
      </c>
      <c r="T1536" s="3">
        <f t="shared" si="95"/>
        <v>42221.42432870371</v>
      </c>
    </row>
    <row r="1537" spans="1:20">
      <c r="A1537">
        <v>1535</v>
      </c>
      <c r="B1537" t="s">
        <v>3146</v>
      </c>
      <c r="C1537" t="s">
        <v>3147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2440</v>
      </c>
      <c r="O1537" s="8">
        <f>Data!$E1537/Data!$D1537</f>
        <v>1.3242499999999999</v>
      </c>
      <c r="P1537" s="2">
        <f>IFERROR(Data!$E1537/Data!$L1537,0)</f>
        <v>48.154545454545456</v>
      </c>
      <c r="Q1537" t="str">
        <f t="shared" si="92"/>
        <v>photography</v>
      </c>
      <c r="R1537" t="str">
        <f t="shared" si="93"/>
        <v>photobooks</v>
      </c>
      <c r="S1537" s="3">
        <f t="shared" si="94"/>
        <v>42513.666666666672</v>
      </c>
      <c r="T1537" s="3">
        <f t="shared" si="95"/>
        <v>42484.579062500001</v>
      </c>
    </row>
    <row r="1538" spans="1:20">
      <c r="A1538">
        <v>1536</v>
      </c>
      <c r="B1538" t="s">
        <v>3148</v>
      </c>
      <c r="C1538" t="s">
        <v>3149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2440</v>
      </c>
      <c r="O1538" s="8">
        <f>Data!$E1538/Data!$D1538</f>
        <v>2.5030841666666666</v>
      </c>
      <c r="P1538" s="2">
        <f>IFERROR(Data!$E1538/Data!$L1538,0)</f>
        <v>66.015406593406595</v>
      </c>
      <c r="Q1538" t="str">
        <f t="shared" si="92"/>
        <v>photography</v>
      </c>
      <c r="R1538" t="str">
        <f t="shared" si="93"/>
        <v>photobooks</v>
      </c>
      <c r="S1538" s="3">
        <f t="shared" si="94"/>
        <v>42243.552199074074</v>
      </c>
      <c r="T1538" s="3">
        <f t="shared" si="95"/>
        <v>42213.552199074074</v>
      </c>
    </row>
    <row r="1539" spans="1:20">
      <c r="A1539">
        <v>1537</v>
      </c>
      <c r="B1539" t="s">
        <v>3150</v>
      </c>
      <c r="C1539" t="s">
        <v>3151</v>
      </c>
      <c r="D1539">
        <v>12000</v>
      </c>
      <c r="E1539">
        <v>21588</v>
      </c>
      <c r="F1539" t="s">
        <v>22</v>
      </c>
      <c r="G1539" t="s">
        <v>508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2440</v>
      </c>
      <c r="O1539" s="8">
        <f>Data!$E1539/Data!$D1539</f>
        <v>1.7989999999999999</v>
      </c>
      <c r="P1539" s="2">
        <f>IFERROR(Data!$E1539/Data!$L1539,0)</f>
        <v>96.375</v>
      </c>
      <c r="Q1539" t="str">
        <f t="shared" ref="Q1539:Q1602" si="96">LEFT(N1539,SEARCH("/",N1539,1)-1)</f>
        <v>photography</v>
      </c>
      <c r="R1539" t="str">
        <f t="shared" ref="R1539:R1602" si="97">RIGHT(N1539,LEN(N1539)-SEARCH("/",N1539,1))</f>
        <v>photobooks</v>
      </c>
      <c r="S1539" s="3">
        <f t="shared" ref="S1539:S1602" si="98">(((I1539/60)/60)/24)+DATE(1970,1,1)+(-6/24)</f>
        <v>42588.5</v>
      </c>
      <c r="T1539" s="3">
        <f t="shared" ref="T1539:T1602" si="99">(((J1539/60)/60)/24)+DATE(1970,1,1)+(-6/24)</f>
        <v>42552.065127314811</v>
      </c>
    </row>
    <row r="1540" spans="1:20">
      <c r="A1540">
        <v>1538</v>
      </c>
      <c r="B1540" t="s">
        <v>3152</v>
      </c>
      <c r="C1540" t="s">
        <v>3153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2440</v>
      </c>
      <c r="O1540" s="8">
        <f>Data!$E1540/Data!$D1540</f>
        <v>1.0262857142857142</v>
      </c>
      <c r="P1540" s="2">
        <f>IFERROR(Data!$E1540/Data!$L1540,0)</f>
        <v>156.17391304347825</v>
      </c>
      <c r="Q1540" t="str">
        <f t="shared" si="96"/>
        <v>photography</v>
      </c>
      <c r="R1540" t="str">
        <f t="shared" si="97"/>
        <v>photobooks</v>
      </c>
      <c r="S1540" s="3">
        <f t="shared" si="98"/>
        <v>42026.532060185185</v>
      </c>
      <c r="T1540" s="3">
        <f t="shared" si="99"/>
        <v>41981.532060185185</v>
      </c>
    </row>
    <row r="1541" spans="1:20">
      <c r="A1541">
        <v>1539</v>
      </c>
      <c r="B1541" t="s">
        <v>3154</v>
      </c>
      <c r="C1541" t="s">
        <v>3155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2440</v>
      </c>
      <c r="O1541" s="8">
        <f>Data!$E1541/Data!$D1541</f>
        <v>1.359861</v>
      </c>
      <c r="P1541" s="2">
        <f>IFERROR(Data!$E1541/Data!$L1541,0)</f>
        <v>95.764859154929582</v>
      </c>
      <c r="Q1541" t="str">
        <f t="shared" si="96"/>
        <v>photography</v>
      </c>
      <c r="R1541" t="str">
        <f t="shared" si="97"/>
        <v>photobooks</v>
      </c>
      <c r="S1541" s="3">
        <f t="shared" si="98"/>
        <v>42738.669201388882</v>
      </c>
      <c r="T1541" s="3">
        <f t="shared" si="99"/>
        <v>42705.669201388882</v>
      </c>
    </row>
    <row r="1542" spans="1:20">
      <c r="A1542">
        <v>1540</v>
      </c>
      <c r="B1542" t="s">
        <v>3156</v>
      </c>
      <c r="C1542" t="s">
        <v>3157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2440</v>
      </c>
      <c r="O1542" s="8">
        <f>Data!$E1542/Data!$D1542</f>
        <v>1.1786666666666668</v>
      </c>
      <c r="P1542" s="2">
        <f>IFERROR(Data!$E1542/Data!$L1542,0)</f>
        <v>180.40816326530611</v>
      </c>
      <c r="Q1542" t="str">
        <f t="shared" si="96"/>
        <v>photography</v>
      </c>
      <c r="R1542" t="str">
        <f t="shared" si="97"/>
        <v>photobooks</v>
      </c>
      <c r="S1542" s="3">
        <f t="shared" si="98"/>
        <v>41968.802083333328</v>
      </c>
      <c r="T1542" s="3">
        <f t="shared" si="99"/>
        <v>41938.75712962963</v>
      </c>
    </row>
    <row r="1543" spans="1:20">
      <c r="A1543">
        <v>1541</v>
      </c>
      <c r="B1543" t="s">
        <v>3158</v>
      </c>
      <c r="C1543" t="s">
        <v>3159</v>
      </c>
      <c r="D1543">
        <v>18000</v>
      </c>
      <c r="E1543">
        <v>6</v>
      </c>
      <c r="F1543" t="s">
        <v>363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3160</v>
      </c>
      <c r="O1543" s="8">
        <f>Data!$E1543/Data!$D1543</f>
        <v>3.3333333333333332E-4</v>
      </c>
      <c r="P1543" s="2">
        <f>IFERROR(Data!$E1543/Data!$L1543,0)</f>
        <v>3</v>
      </c>
      <c r="Q1543" t="str">
        <f t="shared" si="96"/>
        <v>photography</v>
      </c>
      <c r="R1543" t="str">
        <f t="shared" si="97"/>
        <v>nature</v>
      </c>
      <c r="S1543" s="3">
        <f t="shared" si="98"/>
        <v>42004.462245370371</v>
      </c>
      <c r="T1543" s="3">
        <f t="shared" si="99"/>
        <v>41974.462245370371</v>
      </c>
    </row>
    <row r="1544" spans="1:20">
      <c r="A1544">
        <v>1542</v>
      </c>
      <c r="B1544" t="s">
        <v>3161</v>
      </c>
      <c r="C1544" t="s">
        <v>3162</v>
      </c>
      <c r="D1544">
        <v>500</v>
      </c>
      <c r="E1544">
        <v>20</v>
      </c>
      <c r="F1544" t="s">
        <v>363</v>
      </c>
      <c r="G1544" t="s">
        <v>165</v>
      </c>
      <c r="H1544" t="s">
        <v>166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3160</v>
      </c>
      <c r="O1544" s="8">
        <f>Data!$E1544/Data!$D1544</f>
        <v>0.04</v>
      </c>
      <c r="P1544" s="2">
        <f>IFERROR(Data!$E1544/Data!$L1544,0)</f>
        <v>20</v>
      </c>
      <c r="Q1544" t="str">
        <f t="shared" si="96"/>
        <v>photography</v>
      </c>
      <c r="R1544" t="str">
        <f t="shared" si="97"/>
        <v>nature</v>
      </c>
      <c r="S1544" s="3">
        <f t="shared" si="98"/>
        <v>42185.746527777781</v>
      </c>
      <c r="T1544" s="3">
        <f t="shared" si="99"/>
        <v>42170.746527777781</v>
      </c>
    </row>
    <row r="1545" spans="1:20">
      <c r="A1545">
        <v>1543</v>
      </c>
      <c r="B1545" t="s">
        <v>3163</v>
      </c>
      <c r="C1545" t="s">
        <v>3164</v>
      </c>
      <c r="D1545">
        <v>2250</v>
      </c>
      <c r="E1545">
        <v>10</v>
      </c>
      <c r="F1545" t="s">
        <v>363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3160</v>
      </c>
      <c r="O1545" s="8">
        <f>Data!$E1545/Data!$D1545</f>
        <v>4.4444444444444444E-3</v>
      </c>
      <c r="P1545" s="2">
        <f>IFERROR(Data!$E1545/Data!$L1545,0)</f>
        <v>10</v>
      </c>
      <c r="Q1545" t="str">
        <f t="shared" si="96"/>
        <v>photography</v>
      </c>
      <c r="R1545" t="str">
        <f t="shared" si="97"/>
        <v>nature</v>
      </c>
      <c r="S1545" s="3">
        <f t="shared" si="98"/>
        <v>41965.301319444443</v>
      </c>
      <c r="T1545" s="3">
        <f t="shared" si="99"/>
        <v>41935.259652777779</v>
      </c>
    </row>
    <row r="1546" spans="1:20">
      <c r="A1546">
        <v>1544</v>
      </c>
      <c r="B1546" t="s">
        <v>3165</v>
      </c>
      <c r="C1546" t="s">
        <v>3166</v>
      </c>
      <c r="D1546">
        <v>1000</v>
      </c>
      <c r="E1546">
        <v>0</v>
      </c>
      <c r="F1546" t="s">
        <v>363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3160</v>
      </c>
      <c r="O1546" s="8">
        <f>Data!$E1546/Data!$D1546</f>
        <v>0</v>
      </c>
      <c r="P1546" s="2">
        <f>IFERROR(Data!$E1546/Data!$L1546,0)</f>
        <v>0</v>
      </c>
      <c r="Q1546" t="str">
        <f t="shared" si="96"/>
        <v>photography</v>
      </c>
      <c r="R1546" t="str">
        <f t="shared" si="97"/>
        <v>nature</v>
      </c>
      <c r="S1546" s="3">
        <f t="shared" si="98"/>
        <v>42094.762499999997</v>
      </c>
      <c r="T1546" s="3">
        <f t="shared" si="99"/>
        <v>42052.801203703704</v>
      </c>
    </row>
    <row r="1547" spans="1:20">
      <c r="A1547">
        <v>1545</v>
      </c>
      <c r="B1547" t="s">
        <v>3167</v>
      </c>
      <c r="C1547" t="s">
        <v>3168</v>
      </c>
      <c r="D1547">
        <v>3000</v>
      </c>
      <c r="E1547">
        <v>1</v>
      </c>
      <c r="F1547" t="s">
        <v>363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3160</v>
      </c>
      <c r="O1547" s="8">
        <f>Data!$E1547/Data!$D1547</f>
        <v>3.3333333333333332E-4</v>
      </c>
      <c r="P1547" s="2">
        <f>IFERROR(Data!$E1547/Data!$L1547,0)</f>
        <v>1</v>
      </c>
      <c r="Q1547" t="str">
        <f t="shared" si="96"/>
        <v>photography</v>
      </c>
      <c r="R1547" t="str">
        <f t="shared" si="97"/>
        <v>nature</v>
      </c>
      <c r="S1547" s="3">
        <f t="shared" si="98"/>
        <v>42065.636111111111</v>
      </c>
      <c r="T1547" s="3">
        <f t="shared" si="99"/>
        <v>42031.634652777779</v>
      </c>
    </row>
    <row r="1548" spans="1:20">
      <c r="A1548">
        <v>1546</v>
      </c>
      <c r="B1548" t="s">
        <v>3169</v>
      </c>
      <c r="C1548" t="s">
        <v>3170</v>
      </c>
      <c r="D1548">
        <v>1000</v>
      </c>
      <c r="E1548">
        <v>289</v>
      </c>
      <c r="F1548" t="s">
        <v>363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3160</v>
      </c>
      <c r="O1548" s="8">
        <f>Data!$E1548/Data!$D1548</f>
        <v>0.28899999999999998</v>
      </c>
      <c r="P1548" s="2">
        <f>IFERROR(Data!$E1548/Data!$L1548,0)</f>
        <v>26.272727272727273</v>
      </c>
      <c r="Q1548" t="str">
        <f t="shared" si="96"/>
        <v>photography</v>
      </c>
      <c r="R1548" t="str">
        <f t="shared" si="97"/>
        <v>nature</v>
      </c>
      <c r="S1548" s="3">
        <f t="shared" si="98"/>
        <v>41898.962951388887</v>
      </c>
      <c r="T1548" s="3">
        <f t="shared" si="99"/>
        <v>41838.962951388887</v>
      </c>
    </row>
    <row r="1549" spans="1:20">
      <c r="A1549">
        <v>1547</v>
      </c>
      <c r="B1549" t="s">
        <v>3171</v>
      </c>
      <c r="C1549" t="s">
        <v>3172</v>
      </c>
      <c r="D1549">
        <v>20</v>
      </c>
      <c r="E1549">
        <v>0</v>
      </c>
      <c r="F1549" t="s">
        <v>363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3160</v>
      </c>
      <c r="O1549" s="8">
        <f>Data!$E1549/Data!$D1549</f>
        <v>0</v>
      </c>
      <c r="P1549" s="2">
        <f>IFERROR(Data!$E1549/Data!$L1549,0)</f>
        <v>0</v>
      </c>
      <c r="Q1549" t="str">
        <f t="shared" si="96"/>
        <v>photography</v>
      </c>
      <c r="R1549" t="str">
        <f t="shared" si="97"/>
        <v>nature</v>
      </c>
      <c r="S1549" s="3">
        <f t="shared" si="98"/>
        <v>42789.176875000005</v>
      </c>
      <c r="T1549" s="3">
        <f t="shared" si="99"/>
        <v>42782.176875000005</v>
      </c>
    </row>
    <row r="1550" spans="1:20">
      <c r="A1550">
        <v>1548</v>
      </c>
      <c r="B1550" t="s">
        <v>3173</v>
      </c>
      <c r="C1550" t="s">
        <v>3174</v>
      </c>
      <c r="D1550">
        <v>700</v>
      </c>
      <c r="E1550">
        <v>60</v>
      </c>
      <c r="F1550" t="s">
        <v>363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3160</v>
      </c>
      <c r="O1550" s="8">
        <f>Data!$E1550/Data!$D1550</f>
        <v>8.5714285714285715E-2</v>
      </c>
      <c r="P1550" s="2">
        <f>IFERROR(Data!$E1550/Data!$L1550,0)</f>
        <v>60</v>
      </c>
      <c r="Q1550" t="str">
        <f t="shared" si="96"/>
        <v>photography</v>
      </c>
      <c r="R1550" t="str">
        <f t="shared" si="97"/>
        <v>nature</v>
      </c>
      <c r="S1550" s="3">
        <f t="shared" si="98"/>
        <v>42316.673842592587</v>
      </c>
      <c r="T1550" s="3">
        <f t="shared" si="99"/>
        <v>42286.63217592593</v>
      </c>
    </row>
    <row r="1551" spans="1:20">
      <c r="A1551">
        <v>1549</v>
      </c>
      <c r="B1551" t="s">
        <v>3175</v>
      </c>
      <c r="C1551" t="s">
        <v>3176</v>
      </c>
      <c r="D1551">
        <v>500</v>
      </c>
      <c r="E1551">
        <v>170</v>
      </c>
      <c r="F1551" t="s">
        <v>363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3160</v>
      </c>
      <c r="O1551" s="8">
        <f>Data!$E1551/Data!$D1551</f>
        <v>0.34</v>
      </c>
      <c r="P1551" s="2">
        <f>IFERROR(Data!$E1551/Data!$L1551,0)</f>
        <v>28.333333333333332</v>
      </c>
      <c r="Q1551" t="str">
        <f t="shared" si="96"/>
        <v>photography</v>
      </c>
      <c r="R1551" t="str">
        <f t="shared" si="97"/>
        <v>nature</v>
      </c>
      <c r="S1551" s="3">
        <f t="shared" si="98"/>
        <v>42310.927766203706</v>
      </c>
      <c r="T1551" s="3">
        <f t="shared" si="99"/>
        <v>42280.886099537034</v>
      </c>
    </row>
    <row r="1552" spans="1:20">
      <c r="A1552">
        <v>1550</v>
      </c>
      <c r="B1552" t="s">
        <v>3177</v>
      </c>
      <c r="C1552" t="s">
        <v>3178</v>
      </c>
      <c r="D1552">
        <v>750</v>
      </c>
      <c r="E1552">
        <v>101</v>
      </c>
      <c r="F1552" t="s">
        <v>363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3160</v>
      </c>
      <c r="O1552" s="8">
        <f>Data!$E1552/Data!$D1552</f>
        <v>0.13466666666666666</v>
      </c>
      <c r="P1552" s="2">
        <f>IFERROR(Data!$E1552/Data!$L1552,0)</f>
        <v>14.428571428571429</v>
      </c>
      <c r="Q1552" t="str">
        <f t="shared" si="96"/>
        <v>photography</v>
      </c>
      <c r="R1552" t="str">
        <f t="shared" si="97"/>
        <v>nature</v>
      </c>
      <c r="S1552" s="3">
        <f t="shared" si="98"/>
        <v>42502.199467592596</v>
      </c>
      <c r="T1552" s="3">
        <f t="shared" si="99"/>
        <v>42472.199467592596</v>
      </c>
    </row>
    <row r="1553" spans="1:20">
      <c r="A1553">
        <v>1551</v>
      </c>
      <c r="B1553" t="s">
        <v>3179</v>
      </c>
      <c r="C1553" t="s">
        <v>3180</v>
      </c>
      <c r="D1553">
        <v>3500</v>
      </c>
      <c r="E1553">
        <v>0</v>
      </c>
      <c r="F1553" t="s">
        <v>363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3160</v>
      </c>
      <c r="O1553" s="8">
        <f>Data!$E1553/Data!$D1553</f>
        <v>0</v>
      </c>
      <c r="P1553" s="2">
        <f>IFERROR(Data!$E1553/Data!$L1553,0)</f>
        <v>0</v>
      </c>
      <c r="Q1553" t="str">
        <f t="shared" si="96"/>
        <v>photography</v>
      </c>
      <c r="R1553" t="str">
        <f t="shared" si="97"/>
        <v>nature</v>
      </c>
      <c r="S1553" s="3">
        <f t="shared" si="98"/>
        <v>42151.574525462958</v>
      </c>
      <c r="T1553" s="3">
        <f t="shared" si="99"/>
        <v>42121.574525462958</v>
      </c>
    </row>
    <row r="1554" spans="1:20">
      <c r="A1554">
        <v>1552</v>
      </c>
      <c r="B1554" t="s">
        <v>3181</v>
      </c>
      <c r="C1554" t="s">
        <v>3182</v>
      </c>
      <c r="D1554">
        <v>4300</v>
      </c>
      <c r="E1554">
        <v>2115</v>
      </c>
      <c r="F1554" t="s">
        <v>363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3160</v>
      </c>
      <c r="O1554" s="8">
        <f>Data!$E1554/Data!$D1554</f>
        <v>0.49186046511627907</v>
      </c>
      <c r="P1554" s="2">
        <f>IFERROR(Data!$E1554/Data!$L1554,0)</f>
        <v>132.1875</v>
      </c>
      <c r="Q1554" t="str">
        <f t="shared" si="96"/>
        <v>photography</v>
      </c>
      <c r="R1554" t="str">
        <f t="shared" si="97"/>
        <v>nature</v>
      </c>
      <c r="S1554" s="3">
        <f t="shared" si="98"/>
        <v>41912.915972222225</v>
      </c>
      <c r="T1554" s="3">
        <f t="shared" si="99"/>
        <v>41892.438750000001</v>
      </c>
    </row>
    <row r="1555" spans="1:20">
      <c r="A1555">
        <v>1553</v>
      </c>
      <c r="B1555" t="s">
        <v>3183</v>
      </c>
      <c r="C1555" t="s">
        <v>3184</v>
      </c>
      <c r="D1555">
        <v>6000</v>
      </c>
      <c r="E1555">
        <v>0</v>
      </c>
      <c r="F1555" t="s">
        <v>363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3160</v>
      </c>
      <c r="O1555" s="8">
        <f>Data!$E1555/Data!$D1555</f>
        <v>0</v>
      </c>
      <c r="P1555" s="2">
        <f>IFERROR(Data!$E1555/Data!$L1555,0)</f>
        <v>0</v>
      </c>
      <c r="Q1555" t="str">
        <f t="shared" si="96"/>
        <v>photography</v>
      </c>
      <c r="R1555" t="str">
        <f t="shared" si="97"/>
        <v>nature</v>
      </c>
      <c r="S1555" s="3">
        <f t="shared" si="98"/>
        <v>42249.032951388886</v>
      </c>
      <c r="T1555" s="3">
        <f t="shared" si="99"/>
        <v>42219.032951388886</v>
      </c>
    </row>
    <row r="1556" spans="1:20">
      <c r="A1556">
        <v>1554</v>
      </c>
      <c r="B1556" t="s">
        <v>3185</v>
      </c>
      <c r="C1556" t="s">
        <v>3186</v>
      </c>
      <c r="D1556">
        <v>20000</v>
      </c>
      <c r="E1556">
        <v>0</v>
      </c>
      <c r="F1556" t="s">
        <v>363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3160</v>
      </c>
      <c r="O1556" s="8">
        <f>Data!$E1556/Data!$D1556</f>
        <v>0</v>
      </c>
      <c r="P1556" s="2">
        <f>IFERROR(Data!$E1556/Data!$L1556,0)</f>
        <v>0</v>
      </c>
      <c r="Q1556" t="str">
        <f t="shared" si="96"/>
        <v>photography</v>
      </c>
      <c r="R1556" t="str">
        <f t="shared" si="97"/>
        <v>nature</v>
      </c>
      <c r="S1556" s="3">
        <f t="shared" si="98"/>
        <v>42218.002199074079</v>
      </c>
      <c r="T1556" s="3">
        <f t="shared" si="99"/>
        <v>42188.002199074079</v>
      </c>
    </row>
    <row r="1557" spans="1:20">
      <c r="A1557">
        <v>1555</v>
      </c>
      <c r="B1557" t="s">
        <v>3187</v>
      </c>
      <c r="C1557" t="s">
        <v>3188</v>
      </c>
      <c r="D1557">
        <v>750</v>
      </c>
      <c r="E1557">
        <v>0</v>
      </c>
      <c r="F1557" t="s">
        <v>363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3160</v>
      </c>
      <c r="O1557" s="8">
        <f>Data!$E1557/Data!$D1557</f>
        <v>0</v>
      </c>
      <c r="P1557" s="2">
        <f>IFERROR(Data!$E1557/Data!$L1557,0)</f>
        <v>0</v>
      </c>
      <c r="Q1557" t="str">
        <f t="shared" si="96"/>
        <v>photography</v>
      </c>
      <c r="R1557" t="str">
        <f t="shared" si="97"/>
        <v>nature</v>
      </c>
      <c r="S1557" s="3">
        <f t="shared" si="98"/>
        <v>42264.458333333328</v>
      </c>
      <c r="T1557" s="3">
        <f t="shared" si="99"/>
        <v>42241.363796296297</v>
      </c>
    </row>
    <row r="1558" spans="1:20">
      <c r="A1558">
        <v>1556</v>
      </c>
      <c r="B1558" t="s">
        <v>3189</v>
      </c>
      <c r="C1558" t="s">
        <v>3190</v>
      </c>
      <c r="D1558">
        <v>1500</v>
      </c>
      <c r="E1558">
        <v>677</v>
      </c>
      <c r="F1558" t="s">
        <v>363</v>
      </c>
      <c r="G1558" t="s">
        <v>165</v>
      </c>
      <c r="H1558" t="s">
        <v>166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3160</v>
      </c>
      <c r="O1558" s="8">
        <f>Data!$E1558/Data!$D1558</f>
        <v>0.45133333333333331</v>
      </c>
      <c r="P1558" s="2">
        <f>IFERROR(Data!$E1558/Data!$L1558,0)</f>
        <v>56.416666666666664</v>
      </c>
      <c r="Q1558" t="str">
        <f t="shared" si="96"/>
        <v>photography</v>
      </c>
      <c r="R1558" t="str">
        <f t="shared" si="97"/>
        <v>nature</v>
      </c>
      <c r="S1558" s="3">
        <f t="shared" si="98"/>
        <v>42554.903055555551</v>
      </c>
      <c r="T1558" s="3">
        <f t="shared" si="99"/>
        <v>42524.903055555551</v>
      </c>
    </row>
    <row r="1559" spans="1:20">
      <c r="A1559">
        <v>1557</v>
      </c>
      <c r="B1559" t="s">
        <v>3191</v>
      </c>
      <c r="C1559" t="s">
        <v>3192</v>
      </c>
      <c r="D1559">
        <v>2500</v>
      </c>
      <c r="E1559">
        <v>100</v>
      </c>
      <c r="F1559" t="s">
        <v>363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3160</v>
      </c>
      <c r="O1559" s="8">
        <f>Data!$E1559/Data!$D1559</f>
        <v>0.04</v>
      </c>
      <c r="P1559" s="2">
        <f>IFERROR(Data!$E1559/Data!$L1559,0)</f>
        <v>100</v>
      </c>
      <c r="Q1559" t="str">
        <f t="shared" si="96"/>
        <v>photography</v>
      </c>
      <c r="R1559" t="str">
        <f t="shared" si="97"/>
        <v>nature</v>
      </c>
      <c r="S1559" s="3">
        <f t="shared" si="98"/>
        <v>41902.40315972222</v>
      </c>
      <c r="T1559" s="3">
        <f t="shared" si="99"/>
        <v>41871.40315972222</v>
      </c>
    </row>
    <row r="1560" spans="1:20">
      <c r="A1560">
        <v>1558</v>
      </c>
      <c r="B1560" t="s">
        <v>3193</v>
      </c>
      <c r="C1560" t="s">
        <v>3194</v>
      </c>
      <c r="D1560">
        <v>750</v>
      </c>
      <c r="E1560">
        <v>35</v>
      </c>
      <c r="F1560" t="s">
        <v>363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3160</v>
      </c>
      <c r="O1560" s="8">
        <f>Data!$E1560/Data!$D1560</f>
        <v>4.6666666666666669E-2</v>
      </c>
      <c r="P1560" s="2">
        <f>IFERROR(Data!$E1560/Data!$L1560,0)</f>
        <v>11.666666666666666</v>
      </c>
      <c r="Q1560" t="str">
        <f t="shared" si="96"/>
        <v>photography</v>
      </c>
      <c r="R1560" t="str">
        <f t="shared" si="97"/>
        <v>nature</v>
      </c>
      <c r="S1560" s="3">
        <f t="shared" si="98"/>
        <v>42244.258333333331</v>
      </c>
      <c r="T1560" s="3">
        <f t="shared" si="99"/>
        <v>42185.147673611107</v>
      </c>
    </row>
    <row r="1561" spans="1:20">
      <c r="A1561">
        <v>1559</v>
      </c>
      <c r="B1561" t="s">
        <v>3195</v>
      </c>
      <c r="C1561" t="s">
        <v>3196</v>
      </c>
      <c r="D1561">
        <v>15000</v>
      </c>
      <c r="E1561">
        <v>50</v>
      </c>
      <c r="F1561" t="s">
        <v>363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3160</v>
      </c>
      <c r="O1561" s="8">
        <f>Data!$E1561/Data!$D1561</f>
        <v>3.3333333333333335E-3</v>
      </c>
      <c r="P1561" s="2">
        <f>IFERROR(Data!$E1561/Data!$L1561,0)</f>
        <v>50</v>
      </c>
      <c r="Q1561" t="str">
        <f t="shared" si="96"/>
        <v>photography</v>
      </c>
      <c r="R1561" t="str">
        <f t="shared" si="97"/>
        <v>nature</v>
      </c>
      <c r="S1561" s="3">
        <f t="shared" si="98"/>
        <v>42122.80322916666</v>
      </c>
      <c r="T1561" s="3">
        <f t="shared" si="99"/>
        <v>42107.80322916666</v>
      </c>
    </row>
    <row r="1562" spans="1:20">
      <c r="A1562">
        <v>1560</v>
      </c>
      <c r="B1562" t="s">
        <v>3197</v>
      </c>
      <c r="C1562" t="s">
        <v>3198</v>
      </c>
      <c r="D1562">
        <v>2500</v>
      </c>
      <c r="E1562">
        <v>94</v>
      </c>
      <c r="F1562" t="s">
        <v>363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3160</v>
      </c>
      <c r="O1562" s="8">
        <f>Data!$E1562/Data!$D1562</f>
        <v>3.7600000000000001E-2</v>
      </c>
      <c r="P1562" s="2">
        <f>IFERROR(Data!$E1562/Data!$L1562,0)</f>
        <v>23.5</v>
      </c>
      <c r="Q1562" t="str">
        <f t="shared" si="96"/>
        <v>photography</v>
      </c>
      <c r="R1562" t="str">
        <f t="shared" si="97"/>
        <v>nature</v>
      </c>
      <c r="S1562" s="3">
        <f t="shared" si="98"/>
        <v>41955.812418981484</v>
      </c>
      <c r="T1562" s="3">
        <f t="shared" si="99"/>
        <v>41935.770752314813</v>
      </c>
    </row>
    <row r="1563" spans="1:20">
      <c r="A1563">
        <v>1561</v>
      </c>
      <c r="B1563" t="s">
        <v>3199</v>
      </c>
      <c r="C1563" t="s">
        <v>3200</v>
      </c>
      <c r="D1563">
        <v>10000</v>
      </c>
      <c r="E1563">
        <v>67</v>
      </c>
      <c r="F1563" t="s">
        <v>278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3201</v>
      </c>
      <c r="O1563" s="8">
        <f>Data!$E1563/Data!$D1563</f>
        <v>6.7000000000000002E-3</v>
      </c>
      <c r="P1563" s="2">
        <f>IFERROR(Data!$E1563/Data!$L1563,0)</f>
        <v>67</v>
      </c>
      <c r="Q1563" t="str">
        <f t="shared" si="96"/>
        <v>publishing</v>
      </c>
      <c r="R1563" t="str">
        <f t="shared" si="97"/>
        <v>art books</v>
      </c>
      <c r="S1563" s="3">
        <f t="shared" si="98"/>
        <v>41584.833368055559</v>
      </c>
      <c r="T1563" s="3">
        <f t="shared" si="99"/>
        <v>41554.791701388887</v>
      </c>
    </row>
    <row r="1564" spans="1:20">
      <c r="A1564">
        <v>1562</v>
      </c>
      <c r="B1564" t="s">
        <v>3202</v>
      </c>
      <c r="C1564" t="s">
        <v>3203</v>
      </c>
      <c r="D1564">
        <v>4000</v>
      </c>
      <c r="E1564">
        <v>0</v>
      </c>
      <c r="F1564" t="s">
        <v>278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3201</v>
      </c>
      <c r="O1564" s="8">
        <f>Data!$E1564/Data!$D1564</f>
        <v>0</v>
      </c>
      <c r="P1564" s="2">
        <f>IFERROR(Data!$E1564/Data!$L1564,0)</f>
        <v>0</v>
      </c>
      <c r="Q1564" t="str">
        <f t="shared" si="96"/>
        <v>publishing</v>
      </c>
      <c r="R1564" t="str">
        <f t="shared" si="97"/>
        <v>art books</v>
      </c>
      <c r="S1564" s="3">
        <f t="shared" si="98"/>
        <v>40148.784722222219</v>
      </c>
      <c r="T1564" s="3">
        <f t="shared" si="99"/>
        <v>40079.316157407404</v>
      </c>
    </row>
    <row r="1565" spans="1:20">
      <c r="A1565">
        <v>1563</v>
      </c>
      <c r="B1565" t="s">
        <v>3204</v>
      </c>
      <c r="C1565" t="s">
        <v>3205</v>
      </c>
      <c r="D1565">
        <v>6000</v>
      </c>
      <c r="E1565">
        <v>85</v>
      </c>
      <c r="F1565" t="s">
        <v>278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3201</v>
      </c>
      <c r="O1565" s="8">
        <f>Data!$E1565/Data!$D1565</f>
        <v>1.4166666666666666E-2</v>
      </c>
      <c r="P1565" s="2">
        <f>IFERROR(Data!$E1565/Data!$L1565,0)</f>
        <v>42.5</v>
      </c>
      <c r="Q1565" t="str">
        <f t="shared" si="96"/>
        <v>publishing</v>
      </c>
      <c r="R1565" t="str">
        <f t="shared" si="97"/>
        <v>art books</v>
      </c>
      <c r="S1565" s="3">
        <f t="shared" si="98"/>
        <v>41712.450821759259</v>
      </c>
      <c r="T1565" s="3">
        <f t="shared" si="99"/>
        <v>41652.492488425924</v>
      </c>
    </row>
    <row r="1566" spans="1:20">
      <c r="A1566">
        <v>1564</v>
      </c>
      <c r="B1566" t="s">
        <v>3206</v>
      </c>
      <c r="C1566" t="s">
        <v>3207</v>
      </c>
      <c r="D1566">
        <v>10000</v>
      </c>
      <c r="E1566">
        <v>10</v>
      </c>
      <c r="F1566" t="s">
        <v>278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3201</v>
      </c>
      <c r="O1566" s="8">
        <f>Data!$E1566/Data!$D1566</f>
        <v>1E-3</v>
      </c>
      <c r="P1566" s="2">
        <f>IFERROR(Data!$E1566/Data!$L1566,0)</f>
        <v>10</v>
      </c>
      <c r="Q1566" t="str">
        <f t="shared" si="96"/>
        <v>publishing</v>
      </c>
      <c r="R1566" t="str">
        <f t="shared" si="97"/>
        <v>art books</v>
      </c>
      <c r="S1566" s="3">
        <f t="shared" si="98"/>
        <v>42152.586805555555</v>
      </c>
      <c r="T1566" s="3">
        <f t="shared" si="99"/>
        <v>42121.117002314815</v>
      </c>
    </row>
    <row r="1567" spans="1:20">
      <c r="A1567">
        <v>1565</v>
      </c>
      <c r="B1567" t="s">
        <v>3208</v>
      </c>
      <c r="C1567" t="s">
        <v>3209</v>
      </c>
      <c r="D1567">
        <v>4000</v>
      </c>
      <c r="E1567">
        <v>100</v>
      </c>
      <c r="F1567" t="s">
        <v>278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3201</v>
      </c>
      <c r="O1567" s="8">
        <f>Data!$E1567/Data!$D1567</f>
        <v>2.5000000000000001E-2</v>
      </c>
      <c r="P1567" s="2">
        <f>IFERROR(Data!$E1567/Data!$L1567,0)</f>
        <v>100</v>
      </c>
      <c r="Q1567" t="str">
        <f t="shared" si="96"/>
        <v>publishing</v>
      </c>
      <c r="R1567" t="str">
        <f t="shared" si="97"/>
        <v>art books</v>
      </c>
      <c r="S1567" s="3">
        <f t="shared" si="98"/>
        <v>40702.479872685188</v>
      </c>
      <c r="T1567" s="3">
        <f t="shared" si="99"/>
        <v>40672.479872685188</v>
      </c>
    </row>
    <row r="1568" spans="1:20">
      <c r="A1568">
        <v>1566</v>
      </c>
      <c r="B1568" t="s">
        <v>3210</v>
      </c>
      <c r="C1568" t="s">
        <v>3211</v>
      </c>
      <c r="D1568">
        <v>30000</v>
      </c>
      <c r="E1568">
        <v>6375</v>
      </c>
      <c r="F1568" t="s">
        <v>278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3201</v>
      </c>
      <c r="O1568" s="8">
        <f>Data!$E1568/Data!$D1568</f>
        <v>0.21249999999999999</v>
      </c>
      <c r="P1568" s="2">
        <f>IFERROR(Data!$E1568/Data!$L1568,0)</f>
        <v>108.05084745762711</v>
      </c>
      <c r="Q1568" t="str">
        <f t="shared" si="96"/>
        <v>publishing</v>
      </c>
      <c r="R1568" t="str">
        <f t="shared" si="97"/>
        <v>art books</v>
      </c>
      <c r="S1568" s="3">
        <f t="shared" si="98"/>
        <v>42578.666666666672</v>
      </c>
      <c r="T1568" s="3">
        <f t="shared" si="99"/>
        <v>42549.666712962964</v>
      </c>
    </row>
    <row r="1569" spans="1:20">
      <c r="A1569">
        <v>1567</v>
      </c>
      <c r="B1569" t="s">
        <v>3212</v>
      </c>
      <c r="C1569" t="s">
        <v>3213</v>
      </c>
      <c r="D1569">
        <v>8500</v>
      </c>
      <c r="E1569">
        <v>350</v>
      </c>
      <c r="F1569" t="s">
        <v>278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3201</v>
      </c>
      <c r="O1569" s="8">
        <f>Data!$E1569/Data!$D1569</f>
        <v>4.1176470588235294E-2</v>
      </c>
      <c r="P1569" s="2">
        <f>IFERROR(Data!$E1569/Data!$L1569,0)</f>
        <v>26.923076923076923</v>
      </c>
      <c r="Q1569" t="str">
        <f t="shared" si="96"/>
        <v>publishing</v>
      </c>
      <c r="R1569" t="str">
        <f t="shared" si="97"/>
        <v>art books</v>
      </c>
      <c r="S1569" s="3">
        <f t="shared" si="98"/>
        <v>41686.75</v>
      </c>
      <c r="T1569" s="3">
        <f t="shared" si="99"/>
        <v>41671.686863425923</v>
      </c>
    </row>
    <row r="1570" spans="1:20">
      <c r="A1570">
        <v>1568</v>
      </c>
      <c r="B1570" t="s">
        <v>3214</v>
      </c>
      <c r="C1570" t="s">
        <v>3215</v>
      </c>
      <c r="D1570">
        <v>25000</v>
      </c>
      <c r="E1570">
        <v>3410</v>
      </c>
      <c r="F1570" t="s">
        <v>278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3201</v>
      </c>
      <c r="O1570" s="8">
        <f>Data!$E1570/Data!$D1570</f>
        <v>0.13639999999999999</v>
      </c>
      <c r="P1570" s="2">
        <f>IFERROR(Data!$E1570/Data!$L1570,0)</f>
        <v>155</v>
      </c>
      <c r="Q1570" t="str">
        <f t="shared" si="96"/>
        <v>publishing</v>
      </c>
      <c r="R1570" t="str">
        <f t="shared" si="97"/>
        <v>art books</v>
      </c>
      <c r="S1570" s="3">
        <f t="shared" si="98"/>
        <v>41996.812326388885</v>
      </c>
      <c r="T1570" s="3">
        <f t="shared" si="99"/>
        <v>41961.812326388885</v>
      </c>
    </row>
    <row r="1571" spans="1:20">
      <c r="A1571">
        <v>1569</v>
      </c>
      <c r="B1571" t="s">
        <v>3216</v>
      </c>
      <c r="C1571" t="s">
        <v>3217</v>
      </c>
      <c r="D1571">
        <v>30000</v>
      </c>
      <c r="E1571">
        <v>0</v>
      </c>
      <c r="F1571" t="s">
        <v>278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3201</v>
      </c>
      <c r="O1571" s="8">
        <f>Data!$E1571/Data!$D1571</f>
        <v>0</v>
      </c>
      <c r="P1571" s="2">
        <f>IFERROR(Data!$E1571/Data!$L1571,0)</f>
        <v>0</v>
      </c>
      <c r="Q1571" t="str">
        <f t="shared" si="96"/>
        <v>publishing</v>
      </c>
      <c r="R1571" t="str">
        <f t="shared" si="97"/>
        <v>art books</v>
      </c>
      <c r="S1571" s="3">
        <f t="shared" si="98"/>
        <v>41419.429560185185</v>
      </c>
      <c r="T1571" s="3">
        <f t="shared" si="99"/>
        <v>41389.429560185185</v>
      </c>
    </row>
    <row r="1572" spans="1:20">
      <c r="A1572">
        <v>1570</v>
      </c>
      <c r="B1572" t="s">
        <v>3218</v>
      </c>
      <c r="C1572" t="s">
        <v>3219</v>
      </c>
      <c r="D1572">
        <v>6000</v>
      </c>
      <c r="E1572">
        <v>2484</v>
      </c>
      <c r="F1572" t="s">
        <v>278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3201</v>
      </c>
      <c r="O1572" s="8">
        <f>Data!$E1572/Data!$D1572</f>
        <v>0.41399999999999998</v>
      </c>
      <c r="P1572" s="2">
        <f>IFERROR(Data!$E1572/Data!$L1572,0)</f>
        <v>47.769230769230766</v>
      </c>
      <c r="Q1572" t="str">
        <f t="shared" si="96"/>
        <v>publishing</v>
      </c>
      <c r="R1572" t="str">
        <f t="shared" si="97"/>
        <v>art books</v>
      </c>
      <c r="S1572" s="3">
        <f t="shared" si="98"/>
        <v>42468.521782407406</v>
      </c>
      <c r="T1572" s="3">
        <f t="shared" si="99"/>
        <v>42438.563449074078</v>
      </c>
    </row>
    <row r="1573" spans="1:20">
      <c r="A1573">
        <v>1571</v>
      </c>
      <c r="B1573" t="s">
        <v>3220</v>
      </c>
      <c r="C1573" t="s">
        <v>3221</v>
      </c>
      <c r="D1573">
        <v>12100</v>
      </c>
      <c r="E1573">
        <v>80</v>
      </c>
      <c r="F1573" t="s">
        <v>278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3201</v>
      </c>
      <c r="O1573" s="8">
        <f>Data!$E1573/Data!$D1573</f>
        <v>6.6115702479338841E-3</v>
      </c>
      <c r="P1573" s="2">
        <f>IFERROR(Data!$E1573/Data!$L1573,0)</f>
        <v>20</v>
      </c>
      <c r="Q1573" t="str">
        <f t="shared" si="96"/>
        <v>publishing</v>
      </c>
      <c r="R1573" t="str">
        <f t="shared" si="97"/>
        <v>art books</v>
      </c>
      <c r="S1573" s="3">
        <f t="shared" si="98"/>
        <v>42174.519479166673</v>
      </c>
      <c r="T1573" s="3">
        <f t="shared" si="99"/>
        <v>42144.519479166673</v>
      </c>
    </row>
    <row r="1574" spans="1:20">
      <c r="A1574">
        <v>1572</v>
      </c>
      <c r="B1574" t="s">
        <v>3222</v>
      </c>
      <c r="C1574" t="s">
        <v>3223</v>
      </c>
      <c r="D1574">
        <v>2500</v>
      </c>
      <c r="E1574">
        <v>125</v>
      </c>
      <c r="F1574" t="s">
        <v>278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3201</v>
      </c>
      <c r="O1574" s="8">
        <f>Data!$E1574/Data!$D1574</f>
        <v>0.05</v>
      </c>
      <c r="P1574" s="2">
        <f>IFERROR(Data!$E1574/Data!$L1574,0)</f>
        <v>41.666666666666664</v>
      </c>
      <c r="Q1574" t="str">
        <f t="shared" si="96"/>
        <v>publishing</v>
      </c>
      <c r="R1574" t="str">
        <f t="shared" si="97"/>
        <v>art books</v>
      </c>
      <c r="S1574" s="3">
        <f t="shared" si="98"/>
        <v>42428.749305555553</v>
      </c>
      <c r="T1574" s="3">
        <f t="shared" si="99"/>
        <v>42403.783090277779</v>
      </c>
    </row>
    <row r="1575" spans="1:20">
      <c r="A1575">
        <v>1573</v>
      </c>
      <c r="B1575" t="s">
        <v>3224</v>
      </c>
      <c r="C1575" t="s">
        <v>3225</v>
      </c>
      <c r="D1575">
        <v>9000</v>
      </c>
      <c r="E1575">
        <v>223</v>
      </c>
      <c r="F1575" t="s">
        <v>278</v>
      </c>
      <c r="G1575" t="s">
        <v>165</v>
      </c>
      <c r="H1575" t="s">
        <v>166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3201</v>
      </c>
      <c r="O1575" s="8">
        <f>Data!$E1575/Data!$D1575</f>
        <v>2.4777777777777777E-2</v>
      </c>
      <c r="P1575" s="2">
        <f>IFERROR(Data!$E1575/Data!$L1575,0)</f>
        <v>74.333333333333329</v>
      </c>
      <c r="Q1575" t="str">
        <f t="shared" si="96"/>
        <v>publishing</v>
      </c>
      <c r="R1575" t="str">
        <f t="shared" si="97"/>
        <v>art books</v>
      </c>
      <c r="S1575" s="3">
        <f t="shared" si="98"/>
        <v>42825.915972222225</v>
      </c>
      <c r="T1575" s="3">
        <f t="shared" si="99"/>
        <v>42785.750023148154</v>
      </c>
    </row>
    <row r="1576" spans="1:20">
      <c r="A1576">
        <v>1574</v>
      </c>
      <c r="B1576" t="s">
        <v>3226</v>
      </c>
      <c r="C1576" t="s">
        <v>3227</v>
      </c>
      <c r="D1576">
        <v>10000</v>
      </c>
      <c r="E1576">
        <v>506</v>
      </c>
      <c r="F1576" t="s">
        <v>278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3201</v>
      </c>
      <c r="O1576" s="8">
        <f>Data!$E1576/Data!$D1576</f>
        <v>5.0599999999999999E-2</v>
      </c>
      <c r="P1576" s="2">
        <f>IFERROR(Data!$E1576/Data!$L1576,0)</f>
        <v>84.333333333333329</v>
      </c>
      <c r="Q1576" t="str">
        <f t="shared" si="96"/>
        <v>publishing</v>
      </c>
      <c r="R1576" t="str">
        <f t="shared" si="97"/>
        <v>art books</v>
      </c>
      <c r="S1576" s="3">
        <f t="shared" si="98"/>
        <v>42052.677418981482</v>
      </c>
      <c r="T1576" s="3">
        <f t="shared" si="99"/>
        <v>42017.677418981482</v>
      </c>
    </row>
    <row r="1577" spans="1:20">
      <c r="A1577">
        <v>1575</v>
      </c>
      <c r="B1577" t="s">
        <v>3228</v>
      </c>
      <c r="C1577" t="s">
        <v>3229</v>
      </c>
      <c r="D1577">
        <v>10000</v>
      </c>
      <c r="E1577">
        <v>2291</v>
      </c>
      <c r="F1577" t="s">
        <v>278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3201</v>
      </c>
      <c r="O1577" s="8">
        <f>Data!$E1577/Data!$D1577</f>
        <v>0.2291</v>
      </c>
      <c r="P1577" s="2">
        <f>IFERROR(Data!$E1577/Data!$L1577,0)</f>
        <v>65.457142857142856</v>
      </c>
      <c r="Q1577" t="str">
        <f t="shared" si="96"/>
        <v>publishing</v>
      </c>
      <c r="R1577" t="str">
        <f t="shared" si="97"/>
        <v>art books</v>
      </c>
      <c r="S1577" s="3">
        <f t="shared" si="98"/>
        <v>41829.274259259262</v>
      </c>
      <c r="T1577" s="3">
        <f t="shared" si="99"/>
        <v>41799.274259259262</v>
      </c>
    </row>
    <row r="1578" spans="1:20">
      <c r="A1578">
        <v>1576</v>
      </c>
      <c r="B1578" t="s">
        <v>3230</v>
      </c>
      <c r="C1578" t="s">
        <v>3231</v>
      </c>
      <c r="D1578">
        <v>5000</v>
      </c>
      <c r="E1578">
        <v>650</v>
      </c>
      <c r="F1578" t="s">
        <v>278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3201</v>
      </c>
      <c r="O1578" s="8">
        <f>Data!$E1578/Data!$D1578</f>
        <v>0.13</v>
      </c>
      <c r="P1578" s="2">
        <f>IFERROR(Data!$E1578/Data!$L1578,0)</f>
        <v>65</v>
      </c>
      <c r="Q1578" t="str">
        <f t="shared" si="96"/>
        <v>publishing</v>
      </c>
      <c r="R1578" t="str">
        <f t="shared" si="97"/>
        <v>art books</v>
      </c>
      <c r="S1578" s="3">
        <f t="shared" si="98"/>
        <v>42185.629259259258</v>
      </c>
      <c r="T1578" s="3">
        <f t="shared" si="99"/>
        <v>42140.629259259258</v>
      </c>
    </row>
    <row r="1579" spans="1:20">
      <c r="A1579">
        <v>1577</v>
      </c>
      <c r="B1579" t="s">
        <v>3232</v>
      </c>
      <c r="C1579" t="s">
        <v>3233</v>
      </c>
      <c r="D1579">
        <v>10000</v>
      </c>
      <c r="E1579">
        <v>55</v>
      </c>
      <c r="F1579" t="s">
        <v>278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3201</v>
      </c>
      <c r="O1579" s="8">
        <f>Data!$E1579/Data!$D1579</f>
        <v>5.4999999999999997E-3</v>
      </c>
      <c r="P1579" s="2">
        <f>IFERROR(Data!$E1579/Data!$L1579,0)</f>
        <v>27.5</v>
      </c>
      <c r="Q1579" t="str">
        <f t="shared" si="96"/>
        <v>publishing</v>
      </c>
      <c r="R1579" t="str">
        <f t="shared" si="97"/>
        <v>art books</v>
      </c>
      <c r="S1579" s="3">
        <f t="shared" si="98"/>
        <v>41114.597777777781</v>
      </c>
      <c r="T1579" s="3">
        <f t="shared" si="99"/>
        <v>41054.597777777781</v>
      </c>
    </row>
    <row r="1580" spans="1:20">
      <c r="A1580">
        <v>1578</v>
      </c>
      <c r="B1580" t="s">
        <v>3234</v>
      </c>
      <c r="C1580" t="s">
        <v>3235</v>
      </c>
      <c r="D1580">
        <v>1897</v>
      </c>
      <c r="E1580">
        <v>205</v>
      </c>
      <c r="F1580" t="s">
        <v>278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3201</v>
      </c>
      <c r="O1580" s="8">
        <f>Data!$E1580/Data!$D1580</f>
        <v>0.10806536636794939</v>
      </c>
      <c r="P1580" s="2">
        <f>IFERROR(Data!$E1580/Data!$L1580,0)</f>
        <v>51.25</v>
      </c>
      <c r="Q1580" t="str">
        <f t="shared" si="96"/>
        <v>publishing</v>
      </c>
      <c r="R1580" t="str">
        <f t="shared" si="97"/>
        <v>art books</v>
      </c>
      <c r="S1580" s="3">
        <f t="shared" si="98"/>
        <v>40422.833333333336</v>
      </c>
      <c r="T1580" s="3">
        <f t="shared" si="99"/>
        <v>40398.815868055557</v>
      </c>
    </row>
    <row r="1581" spans="1:20">
      <c r="A1581">
        <v>1579</v>
      </c>
      <c r="B1581" t="s">
        <v>3236</v>
      </c>
      <c r="C1581" t="s">
        <v>3237</v>
      </c>
      <c r="D1581">
        <v>3333</v>
      </c>
      <c r="E1581">
        <v>28</v>
      </c>
      <c r="F1581" t="s">
        <v>278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3201</v>
      </c>
      <c r="O1581" s="8">
        <f>Data!$E1581/Data!$D1581</f>
        <v>8.4008400840084006E-3</v>
      </c>
      <c r="P1581" s="2">
        <f>IFERROR(Data!$E1581/Data!$L1581,0)</f>
        <v>14</v>
      </c>
      <c r="Q1581" t="str">
        <f t="shared" si="96"/>
        <v>publishing</v>
      </c>
      <c r="R1581" t="str">
        <f t="shared" si="97"/>
        <v>art books</v>
      </c>
      <c r="S1581" s="3">
        <f t="shared" si="98"/>
        <v>41514.746423611112</v>
      </c>
      <c r="T1581" s="3">
        <f t="shared" si="99"/>
        <v>41481.746423611112</v>
      </c>
    </row>
    <row r="1582" spans="1:20">
      <c r="A1582">
        <v>1580</v>
      </c>
      <c r="B1582" t="s">
        <v>3238</v>
      </c>
      <c r="C1582" t="s">
        <v>3239</v>
      </c>
      <c r="D1582">
        <v>1750</v>
      </c>
      <c r="E1582">
        <v>0</v>
      </c>
      <c r="F1582" t="s">
        <v>278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3201</v>
      </c>
      <c r="O1582" s="8">
        <f>Data!$E1582/Data!$D1582</f>
        <v>0</v>
      </c>
      <c r="P1582" s="2">
        <f>IFERROR(Data!$E1582/Data!$L1582,0)</f>
        <v>0</v>
      </c>
      <c r="Q1582" t="str">
        <f t="shared" si="96"/>
        <v>publishing</v>
      </c>
      <c r="R1582" t="str">
        <f t="shared" si="97"/>
        <v>art books</v>
      </c>
      <c r="S1582" s="3">
        <f t="shared" si="98"/>
        <v>41049.800069444449</v>
      </c>
      <c r="T1582" s="3">
        <f t="shared" si="99"/>
        <v>40989.800069444449</v>
      </c>
    </row>
    <row r="1583" spans="1:20">
      <c r="A1583">
        <v>1581</v>
      </c>
      <c r="B1583" t="s">
        <v>3240</v>
      </c>
      <c r="C1583" t="s">
        <v>3241</v>
      </c>
      <c r="D1583">
        <v>1000</v>
      </c>
      <c r="E1583">
        <v>5</v>
      </c>
      <c r="F1583" t="s">
        <v>363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3242</v>
      </c>
      <c r="O1583" s="8">
        <f>Data!$E1583/Data!$D1583</f>
        <v>5.0000000000000001E-3</v>
      </c>
      <c r="P1583" s="2">
        <f>IFERROR(Data!$E1583/Data!$L1583,0)</f>
        <v>5</v>
      </c>
      <c r="Q1583" t="str">
        <f t="shared" si="96"/>
        <v>photography</v>
      </c>
      <c r="R1583" t="str">
        <f t="shared" si="97"/>
        <v>places</v>
      </c>
      <c r="S1583" s="3">
        <f t="shared" si="98"/>
        <v>42357.198958333334</v>
      </c>
      <c r="T1583" s="3">
        <f t="shared" si="99"/>
        <v>42325.198958333334</v>
      </c>
    </row>
    <row r="1584" spans="1:20">
      <c r="A1584">
        <v>1582</v>
      </c>
      <c r="B1584" t="s">
        <v>3243</v>
      </c>
      <c r="C1584" t="s">
        <v>3244</v>
      </c>
      <c r="D1584">
        <v>1000</v>
      </c>
      <c r="E1584">
        <v>93</v>
      </c>
      <c r="F1584" t="s">
        <v>363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3242</v>
      </c>
      <c r="O1584" s="8">
        <f>Data!$E1584/Data!$D1584</f>
        <v>9.2999999999999999E-2</v>
      </c>
      <c r="P1584" s="2">
        <f>IFERROR(Data!$E1584/Data!$L1584,0)</f>
        <v>31</v>
      </c>
      <c r="Q1584" t="str">
        <f t="shared" si="96"/>
        <v>photography</v>
      </c>
      <c r="R1584" t="str">
        <f t="shared" si="97"/>
        <v>places</v>
      </c>
      <c r="S1584" s="3">
        <f t="shared" si="98"/>
        <v>42303.638888888891</v>
      </c>
      <c r="T1584" s="3">
        <f t="shared" si="99"/>
        <v>42246.539965277778</v>
      </c>
    </row>
    <row r="1585" spans="1:20">
      <c r="A1585">
        <v>1583</v>
      </c>
      <c r="B1585" t="s">
        <v>3245</v>
      </c>
      <c r="C1585" t="s">
        <v>3246</v>
      </c>
      <c r="D1585">
        <v>20000</v>
      </c>
      <c r="E1585">
        <v>15</v>
      </c>
      <c r="F1585" t="s">
        <v>363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3242</v>
      </c>
      <c r="O1585" s="8">
        <f>Data!$E1585/Data!$D1585</f>
        <v>7.5000000000000002E-4</v>
      </c>
      <c r="P1585" s="2">
        <f>IFERROR(Data!$E1585/Data!$L1585,0)</f>
        <v>15</v>
      </c>
      <c r="Q1585" t="str">
        <f t="shared" si="96"/>
        <v>photography</v>
      </c>
      <c r="R1585" t="str">
        <f t="shared" si="97"/>
        <v>places</v>
      </c>
      <c r="S1585" s="3">
        <f t="shared" si="98"/>
        <v>41907.654988425929</v>
      </c>
      <c r="T1585" s="3">
        <f t="shared" si="99"/>
        <v>41877.654988425929</v>
      </c>
    </row>
    <row r="1586" spans="1:20">
      <c r="A1586">
        <v>1584</v>
      </c>
      <c r="B1586" t="s">
        <v>3247</v>
      </c>
      <c r="C1586" t="s">
        <v>3248</v>
      </c>
      <c r="D1586">
        <v>1200</v>
      </c>
      <c r="E1586">
        <v>0</v>
      </c>
      <c r="F1586" t="s">
        <v>363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3242</v>
      </c>
      <c r="O1586" s="8">
        <f>Data!$E1586/Data!$D1586</f>
        <v>0</v>
      </c>
      <c r="P1586" s="2">
        <f>IFERROR(Data!$E1586/Data!$L1586,0)</f>
        <v>0</v>
      </c>
      <c r="Q1586" t="str">
        <f t="shared" si="96"/>
        <v>photography</v>
      </c>
      <c r="R1586" t="str">
        <f t="shared" si="97"/>
        <v>places</v>
      </c>
      <c r="S1586" s="3">
        <f t="shared" si="98"/>
        <v>41789.399317129632</v>
      </c>
      <c r="T1586" s="3">
        <f t="shared" si="99"/>
        <v>41779.399317129632</v>
      </c>
    </row>
    <row r="1587" spans="1:20">
      <c r="A1587">
        <v>1585</v>
      </c>
      <c r="B1587" t="s">
        <v>3249</v>
      </c>
      <c r="C1587" t="s">
        <v>3250</v>
      </c>
      <c r="D1587">
        <v>2000</v>
      </c>
      <c r="E1587">
        <v>1580</v>
      </c>
      <c r="F1587" t="s">
        <v>363</v>
      </c>
      <c r="G1587" t="s">
        <v>165</v>
      </c>
      <c r="H1587" t="s">
        <v>166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3242</v>
      </c>
      <c r="O1587" s="8">
        <f>Data!$E1587/Data!$D1587</f>
        <v>0.79</v>
      </c>
      <c r="P1587" s="2">
        <f>IFERROR(Data!$E1587/Data!$L1587,0)</f>
        <v>131.66666666666666</v>
      </c>
      <c r="Q1587" t="str">
        <f t="shared" si="96"/>
        <v>photography</v>
      </c>
      <c r="R1587" t="str">
        <f t="shared" si="97"/>
        <v>places</v>
      </c>
      <c r="S1587" s="3">
        <f t="shared" si="98"/>
        <v>42729.208333333328</v>
      </c>
      <c r="T1587" s="3">
        <f t="shared" si="99"/>
        <v>42707.645462962959</v>
      </c>
    </row>
    <row r="1588" spans="1:20">
      <c r="A1588">
        <v>1586</v>
      </c>
      <c r="B1588" t="s">
        <v>3251</v>
      </c>
      <c r="C1588" t="s">
        <v>3252</v>
      </c>
      <c r="D1588">
        <v>1500</v>
      </c>
      <c r="E1588">
        <v>0</v>
      </c>
      <c r="F1588" t="s">
        <v>363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3242</v>
      </c>
      <c r="O1588" s="8">
        <f>Data!$E1588/Data!$D1588</f>
        <v>0</v>
      </c>
      <c r="P1588" s="2">
        <f>IFERROR(Data!$E1588/Data!$L1588,0)</f>
        <v>0</v>
      </c>
      <c r="Q1588" t="str">
        <f t="shared" si="96"/>
        <v>photography</v>
      </c>
      <c r="R1588" t="str">
        <f t="shared" si="97"/>
        <v>places</v>
      </c>
      <c r="S1588" s="3">
        <f t="shared" si="98"/>
        <v>42098.812754629631</v>
      </c>
      <c r="T1588" s="3">
        <f t="shared" si="99"/>
        <v>42068.854421296302</v>
      </c>
    </row>
    <row r="1589" spans="1:20">
      <c r="A1589">
        <v>1587</v>
      </c>
      <c r="B1589" t="s">
        <v>3253</v>
      </c>
      <c r="C1589" t="s">
        <v>3254</v>
      </c>
      <c r="D1589">
        <v>7500</v>
      </c>
      <c r="E1589">
        <v>1</v>
      </c>
      <c r="F1589" t="s">
        <v>363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3242</v>
      </c>
      <c r="O1589" s="8">
        <f>Data!$E1589/Data!$D1589</f>
        <v>1.3333333333333334E-4</v>
      </c>
      <c r="P1589" s="2">
        <f>IFERROR(Data!$E1589/Data!$L1589,0)</f>
        <v>1</v>
      </c>
      <c r="Q1589" t="str">
        <f t="shared" si="96"/>
        <v>photography</v>
      </c>
      <c r="R1589" t="str">
        <f t="shared" si="97"/>
        <v>places</v>
      </c>
      <c r="S1589" s="3">
        <f t="shared" si="98"/>
        <v>41986.700983796298</v>
      </c>
      <c r="T1589" s="3">
        <f t="shared" si="99"/>
        <v>41956.700983796298</v>
      </c>
    </row>
    <row r="1590" spans="1:20">
      <c r="A1590">
        <v>1588</v>
      </c>
      <c r="B1590" t="s">
        <v>3255</v>
      </c>
      <c r="C1590" t="s">
        <v>3256</v>
      </c>
      <c r="D1590">
        <v>516</v>
      </c>
      <c r="E1590">
        <v>0</v>
      </c>
      <c r="F1590" t="s">
        <v>363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3242</v>
      </c>
      <c r="O1590" s="8">
        <f>Data!$E1590/Data!$D1590</f>
        <v>0</v>
      </c>
      <c r="P1590" s="2">
        <f>IFERROR(Data!$E1590/Data!$L1590,0)</f>
        <v>0</v>
      </c>
      <c r="Q1590" t="str">
        <f t="shared" si="96"/>
        <v>photography</v>
      </c>
      <c r="R1590" t="str">
        <f t="shared" si="97"/>
        <v>places</v>
      </c>
      <c r="S1590" s="3">
        <f t="shared" si="98"/>
        <v>42035.591666666667</v>
      </c>
      <c r="T1590" s="3">
        <f t="shared" si="99"/>
        <v>42004.99998842593</v>
      </c>
    </row>
    <row r="1591" spans="1:20">
      <c r="A1591">
        <v>1589</v>
      </c>
      <c r="B1591" t="s">
        <v>3257</v>
      </c>
      <c r="C1591" t="s">
        <v>3258</v>
      </c>
      <c r="D1591">
        <v>1200</v>
      </c>
      <c r="E1591">
        <v>0</v>
      </c>
      <c r="F1591" t="s">
        <v>363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3242</v>
      </c>
      <c r="O1591" s="8">
        <f>Data!$E1591/Data!$D1591</f>
        <v>0</v>
      </c>
      <c r="P1591" s="2">
        <f>IFERROR(Data!$E1591/Data!$L1591,0)</f>
        <v>0</v>
      </c>
      <c r="Q1591" t="str">
        <f t="shared" si="96"/>
        <v>photography</v>
      </c>
      <c r="R1591" t="str">
        <f t="shared" si="97"/>
        <v>places</v>
      </c>
      <c r="S1591" s="3">
        <f t="shared" si="98"/>
        <v>42286.734791666662</v>
      </c>
      <c r="T1591" s="3">
        <f t="shared" si="99"/>
        <v>42256.734791666662</v>
      </c>
    </row>
    <row r="1592" spans="1:20">
      <c r="A1592">
        <v>1590</v>
      </c>
      <c r="B1592" t="s">
        <v>3259</v>
      </c>
      <c r="C1592" t="s">
        <v>3260</v>
      </c>
      <c r="D1592">
        <v>60000</v>
      </c>
      <c r="E1592">
        <v>1020</v>
      </c>
      <c r="F1592" t="s">
        <v>363</v>
      </c>
      <c r="G1592" t="s">
        <v>1230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3242</v>
      </c>
      <c r="O1592" s="8">
        <f>Data!$E1592/Data!$D1592</f>
        <v>1.7000000000000001E-2</v>
      </c>
      <c r="P1592" s="2">
        <f>IFERROR(Data!$E1592/Data!$L1592,0)</f>
        <v>510</v>
      </c>
      <c r="Q1592" t="str">
        <f t="shared" si="96"/>
        <v>photography</v>
      </c>
      <c r="R1592" t="str">
        <f t="shared" si="97"/>
        <v>places</v>
      </c>
      <c r="S1592" s="3">
        <f t="shared" si="98"/>
        <v>42270.607222222221</v>
      </c>
      <c r="T1592" s="3">
        <f t="shared" si="99"/>
        <v>42240.607222222221</v>
      </c>
    </row>
    <row r="1593" spans="1:20">
      <c r="A1593">
        <v>1591</v>
      </c>
      <c r="B1593" t="s">
        <v>3261</v>
      </c>
      <c r="C1593" t="s">
        <v>3262</v>
      </c>
      <c r="D1593">
        <v>14000</v>
      </c>
      <c r="E1593">
        <v>4092</v>
      </c>
      <c r="F1593" t="s">
        <v>363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3242</v>
      </c>
      <c r="O1593" s="8">
        <f>Data!$E1593/Data!$D1593</f>
        <v>0.29228571428571426</v>
      </c>
      <c r="P1593" s="2">
        <f>IFERROR(Data!$E1593/Data!$L1593,0)</f>
        <v>44.478260869565219</v>
      </c>
      <c r="Q1593" t="str">
        <f t="shared" si="96"/>
        <v>photography</v>
      </c>
      <c r="R1593" t="str">
        <f t="shared" si="97"/>
        <v>places</v>
      </c>
      <c r="S1593" s="3">
        <f t="shared" si="98"/>
        <v>42463.43450231482</v>
      </c>
      <c r="T1593" s="3">
        <f t="shared" si="99"/>
        <v>42433.476168981477</v>
      </c>
    </row>
    <row r="1594" spans="1:20">
      <c r="A1594">
        <v>1592</v>
      </c>
      <c r="B1594" t="s">
        <v>3263</v>
      </c>
      <c r="C1594" t="s">
        <v>3264</v>
      </c>
      <c r="D1594">
        <v>25</v>
      </c>
      <c r="E1594">
        <v>0</v>
      </c>
      <c r="F1594" t="s">
        <v>363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3242</v>
      </c>
      <c r="O1594" s="8">
        <f>Data!$E1594/Data!$D1594</f>
        <v>0</v>
      </c>
      <c r="P1594" s="2">
        <f>IFERROR(Data!$E1594/Data!$L1594,0)</f>
        <v>0</v>
      </c>
      <c r="Q1594" t="str">
        <f t="shared" si="96"/>
        <v>photography</v>
      </c>
      <c r="R1594" t="str">
        <f t="shared" si="97"/>
        <v>places</v>
      </c>
      <c r="S1594" s="3">
        <f t="shared" si="98"/>
        <v>42090.781076388885</v>
      </c>
      <c r="T1594" s="3">
        <f t="shared" si="99"/>
        <v>42045.822743055556</v>
      </c>
    </row>
    <row r="1595" spans="1:20">
      <c r="A1595">
        <v>1593</v>
      </c>
      <c r="B1595" t="s">
        <v>3265</v>
      </c>
      <c r="C1595" t="s">
        <v>3266</v>
      </c>
      <c r="D1595">
        <v>22000</v>
      </c>
      <c r="E1595">
        <v>3</v>
      </c>
      <c r="F1595" t="s">
        <v>363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3242</v>
      </c>
      <c r="O1595" s="8">
        <f>Data!$E1595/Data!$D1595</f>
        <v>1.3636363636363637E-4</v>
      </c>
      <c r="P1595" s="2">
        <f>IFERROR(Data!$E1595/Data!$L1595,0)</f>
        <v>1</v>
      </c>
      <c r="Q1595" t="str">
        <f t="shared" si="96"/>
        <v>photography</v>
      </c>
      <c r="R1595" t="str">
        <f t="shared" si="97"/>
        <v>places</v>
      </c>
      <c r="S1595" s="3">
        <f t="shared" si="98"/>
        <v>42063.595543981486</v>
      </c>
      <c r="T1595" s="3">
        <f t="shared" si="99"/>
        <v>42033.595543981486</v>
      </c>
    </row>
    <row r="1596" spans="1:20">
      <c r="A1596">
        <v>1594</v>
      </c>
      <c r="B1596" t="s">
        <v>3267</v>
      </c>
      <c r="C1596" t="s">
        <v>3268</v>
      </c>
      <c r="D1596">
        <v>1000</v>
      </c>
      <c r="E1596">
        <v>205</v>
      </c>
      <c r="F1596" t="s">
        <v>363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3242</v>
      </c>
      <c r="O1596" s="8">
        <f>Data!$E1596/Data!$D1596</f>
        <v>0.20499999999999999</v>
      </c>
      <c r="P1596" s="2">
        <f>IFERROR(Data!$E1596/Data!$L1596,0)</f>
        <v>20.5</v>
      </c>
      <c r="Q1596" t="str">
        <f t="shared" si="96"/>
        <v>photography</v>
      </c>
      <c r="R1596" t="str">
        <f t="shared" si="97"/>
        <v>places</v>
      </c>
      <c r="S1596" s="3">
        <f t="shared" si="98"/>
        <v>42505.431249999994</v>
      </c>
      <c r="T1596" s="3">
        <f t="shared" si="99"/>
        <v>42445.462754629625</v>
      </c>
    </row>
    <row r="1597" spans="1:20">
      <c r="A1597">
        <v>1595</v>
      </c>
      <c r="B1597" t="s">
        <v>3269</v>
      </c>
      <c r="C1597" t="s">
        <v>3270</v>
      </c>
      <c r="D1597">
        <v>100000</v>
      </c>
      <c r="E1597">
        <v>280</v>
      </c>
      <c r="F1597" t="s">
        <v>363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3242</v>
      </c>
      <c r="O1597" s="8">
        <f>Data!$E1597/Data!$D1597</f>
        <v>2.8E-3</v>
      </c>
      <c r="P1597" s="2">
        <f>IFERROR(Data!$E1597/Data!$L1597,0)</f>
        <v>40</v>
      </c>
      <c r="Q1597" t="str">
        <f t="shared" si="96"/>
        <v>photography</v>
      </c>
      <c r="R1597" t="str">
        <f t="shared" si="97"/>
        <v>places</v>
      </c>
      <c r="S1597" s="3">
        <f t="shared" si="98"/>
        <v>41808.592361111114</v>
      </c>
      <c r="T1597" s="3">
        <f t="shared" si="99"/>
        <v>41779.800092592595</v>
      </c>
    </row>
    <row r="1598" spans="1:20">
      <c r="A1598">
        <v>1596</v>
      </c>
      <c r="B1598" t="s">
        <v>3271</v>
      </c>
      <c r="C1598" t="s">
        <v>3272</v>
      </c>
      <c r="D1598">
        <v>3250</v>
      </c>
      <c r="E1598">
        <v>75</v>
      </c>
      <c r="F1598" t="s">
        <v>363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3242</v>
      </c>
      <c r="O1598" s="8">
        <f>Data!$E1598/Data!$D1598</f>
        <v>2.3076923076923078E-2</v>
      </c>
      <c r="P1598" s="2">
        <f>IFERROR(Data!$E1598/Data!$L1598,0)</f>
        <v>25</v>
      </c>
      <c r="Q1598" t="str">
        <f t="shared" si="96"/>
        <v>photography</v>
      </c>
      <c r="R1598" t="str">
        <f t="shared" si="97"/>
        <v>places</v>
      </c>
      <c r="S1598" s="3">
        <f t="shared" si="98"/>
        <v>41986.221863425926</v>
      </c>
      <c r="T1598" s="3">
        <f t="shared" si="99"/>
        <v>41941.180196759262</v>
      </c>
    </row>
    <row r="1599" spans="1:20">
      <c r="A1599">
        <v>1597</v>
      </c>
      <c r="B1599" t="s">
        <v>3273</v>
      </c>
      <c r="C1599" t="s">
        <v>3274</v>
      </c>
      <c r="D1599">
        <v>15000</v>
      </c>
      <c r="E1599">
        <v>0</v>
      </c>
      <c r="F1599" t="s">
        <v>363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3242</v>
      </c>
      <c r="O1599" s="8">
        <f>Data!$E1599/Data!$D1599</f>
        <v>0</v>
      </c>
      <c r="P1599" s="2">
        <f>IFERROR(Data!$E1599/Data!$L1599,0)</f>
        <v>0</v>
      </c>
      <c r="Q1599" t="str">
        <f t="shared" si="96"/>
        <v>photography</v>
      </c>
      <c r="R1599" t="str">
        <f t="shared" si="97"/>
        <v>places</v>
      </c>
      <c r="S1599" s="3">
        <f t="shared" si="98"/>
        <v>42633.104131944448</v>
      </c>
      <c r="T1599" s="3">
        <f t="shared" si="99"/>
        <v>42603.104131944448</v>
      </c>
    </row>
    <row r="1600" spans="1:20">
      <c r="A1600">
        <v>1598</v>
      </c>
      <c r="B1600" t="s">
        <v>3275</v>
      </c>
      <c r="C1600" t="s">
        <v>3276</v>
      </c>
      <c r="D1600">
        <v>800</v>
      </c>
      <c r="E1600">
        <v>1</v>
      </c>
      <c r="F1600" t="s">
        <v>363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3242</v>
      </c>
      <c r="O1600" s="8">
        <f>Data!$E1600/Data!$D1600</f>
        <v>1.25E-3</v>
      </c>
      <c r="P1600" s="2">
        <f>IFERROR(Data!$E1600/Data!$L1600,0)</f>
        <v>1</v>
      </c>
      <c r="Q1600" t="str">
        <f t="shared" si="96"/>
        <v>photography</v>
      </c>
      <c r="R1600" t="str">
        <f t="shared" si="97"/>
        <v>places</v>
      </c>
      <c r="S1600" s="3">
        <f t="shared" si="98"/>
        <v>42211.417337962965</v>
      </c>
      <c r="T1600" s="3">
        <f t="shared" si="99"/>
        <v>42151.417337962965</v>
      </c>
    </row>
    <row r="1601" spans="1:20">
      <c r="A1601">
        <v>1599</v>
      </c>
      <c r="B1601" t="s">
        <v>3277</v>
      </c>
      <c r="C1601" t="s">
        <v>3278</v>
      </c>
      <c r="D1601">
        <v>500</v>
      </c>
      <c r="E1601">
        <v>0</v>
      </c>
      <c r="F1601" t="s">
        <v>363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3242</v>
      </c>
      <c r="O1601" s="8">
        <f>Data!$E1601/Data!$D1601</f>
        <v>0</v>
      </c>
      <c r="P1601" s="2">
        <f>IFERROR(Data!$E1601/Data!$L1601,0)</f>
        <v>0</v>
      </c>
      <c r="Q1601" t="str">
        <f t="shared" si="96"/>
        <v>photography</v>
      </c>
      <c r="R1601" t="str">
        <f t="shared" si="97"/>
        <v>places</v>
      </c>
      <c r="S1601" s="3">
        <f t="shared" si="98"/>
        <v>42468.247407407413</v>
      </c>
      <c r="T1601" s="3">
        <f t="shared" si="99"/>
        <v>42438.28907407407</v>
      </c>
    </row>
    <row r="1602" spans="1:20">
      <c r="A1602">
        <v>1600</v>
      </c>
      <c r="B1602" t="s">
        <v>3279</v>
      </c>
      <c r="C1602" t="s">
        <v>3280</v>
      </c>
      <c r="D1602">
        <v>5000</v>
      </c>
      <c r="E1602">
        <v>367</v>
      </c>
      <c r="F1602" t="s">
        <v>363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3242</v>
      </c>
      <c r="O1602" s="8">
        <f>Data!$E1602/Data!$D1602</f>
        <v>7.3400000000000007E-2</v>
      </c>
      <c r="P1602" s="2">
        <f>IFERROR(Data!$E1602/Data!$L1602,0)</f>
        <v>40.777777777777779</v>
      </c>
      <c r="Q1602" t="str">
        <f t="shared" si="96"/>
        <v>photography</v>
      </c>
      <c r="R1602" t="str">
        <f t="shared" si="97"/>
        <v>places</v>
      </c>
      <c r="S1602" s="3">
        <f t="shared" si="98"/>
        <v>41834.96597222222</v>
      </c>
      <c r="T1602" s="3">
        <f t="shared" si="99"/>
        <v>41790.807314814818</v>
      </c>
    </row>
    <row r="1603" spans="1:20">
      <c r="A1603">
        <v>1601</v>
      </c>
      <c r="B1603" t="s">
        <v>3281</v>
      </c>
      <c r="C1603" t="s">
        <v>3282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1620</v>
      </c>
      <c r="O1603" s="8">
        <f>Data!$E1603/Data!$D1603</f>
        <v>1.082492</v>
      </c>
      <c r="P1603" s="2">
        <f>IFERROR(Data!$E1603/Data!$L1603,0)</f>
        <v>48.325535714285714</v>
      </c>
      <c r="Q1603" t="str">
        <f t="shared" ref="Q1603:Q1666" si="100">LEFT(N1603,SEARCH("/",N1603,1)-1)</f>
        <v>music</v>
      </c>
      <c r="R1603" t="str">
        <f t="shared" ref="R1603:R1666" si="101">RIGHT(N1603,LEN(N1603)-SEARCH("/",N1603,1))</f>
        <v>rock</v>
      </c>
      <c r="S1603" s="3">
        <f t="shared" ref="S1603:S1666" si="102">(((I1603/60)/60)/24)+DATE(1970,1,1)+(-6/24)</f>
        <v>40667.842974537038</v>
      </c>
      <c r="T1603" s="3">
        <f t="shared" ref="T1603:T1666" si="103">(((J1603/60)/60)/24)+DATE(1970,1,1)+(-6/24)</f>
        <v>40637.842974537038</v>
      </c>
    </row>
    <row r="1604" spans="1:20">
      <c r="A1604">
        <v>1602</v>
      </c>
      <c r="B1604" t="s">
        <v>3283</v>
      </c>
      <c r="C1604" t="s">
        <v>3284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1620</v>
      </c>
      <c r="O1604" s="8">
        <f>Data!$E1604/Data!$D1604</f>
        <v>1.0016666666666667</v>
      </c>
      <c r="P1604" s="2">
        <f>IFERROR(Data!$E1604/Data!$L1604,0)</f>
        <v>46.953125</v>
      </c>
      <c r="Q1604" t="str">
        <f t="shared" si="100"/>
        <v>music</v>
      </c>
      <c r="R1604" t="str">
        <f t="shared" si="101"/>
        <v>rock</v>
      </c>
      <c r="S1604" s="3">
        <f t="shared" si="102"/>
        <v>40830.708333333336</v>
      </c>
      <c r="T1604" s="3">
        <f t="shared" si="103"/>
        <v>40788.047650462962</v>
      </c>
    </row>
    <row r="1605" spans="1:20">
      <c r="A1605">
        <v>1603</v>
      </c>
      <c r="B1605" t="s">
        <v>3285</v>
      </c>
      <c r="C1605" t="s">
        <v>3286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1620</v>
      </c>
      <c r="O1605" s="8">
        <f>Data!$E1605/Data!$D1605</f>
        <v>1.0003299999999999</v>
      </c>
      <c r="P1605" s="2">
        <f>IFERROR(Data!$E1605/Data!$L1605,0)</f>
        <v>66.688666666666663</v>
      </c>
      <c r="Q1605" t="str">
        <f t="shared" si="100"/>
        <v>music</v>
      </c>
      <c r="R1605" t="str">
        <f t="shared" si="101"/>
        <v>rock</v>
      </c>
      <c r="S1605" s="3">
        <f t="shared" si="102"/>
        <v>40935.919664351852</v>
      </c>
      <c r="T1605" s="3">
        <f t="shared" si="103"/>
        <v>40875.919664351852</v>
      </c>
    </row>
    <row r="1606" spans="1:20">
      <c r="A1606">
        <v>1604</v>
      </c>
      <c r="B1606" t="s">
        <v>3287</v>
      </c>
      <c r="C1606" t="s">
        <v>3288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1620</v>
      </c>
      <c r="O1606" s="8">
        <f>Data!$E1606/Data!$D1606</f>
        <v>1.2210714285714286</v>
      </c>
      <c r="P1606" s="2">
        <f>IFERROR(Data!$E1606/Data!$L1606,0)</f>
        <v>48.842857142857142</v>
      </c>
      <c r="Q1606" t="str">
        <f t="shared" si="100"/>
        <v>music</v>
      </c>
      <c r="R1606" t="str">
        <f t="shared" si="101"/>
        <v>rock</v>
      </c>
      <c r="S1606" s="3">
        <f t="shared" si="102"/>
        <v>40985.55364583333</v>
      </c>
      <c r="T1606" s="3">
        <f t="shared" si="103"/>
        <v>40945.595312500001</v>
      </c>
    </row>
    <row r="1607" spans="1:20">
      <c r="A1607">
        <v>1605</v>
      </c>
      <c r="B1607" t="s">
        <v>3289</v>
      </c>
      <c r="C1607" t="s">
        <v>3290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1620</v>
      </c>
      <c r="O1607" s="8">
        <f>Data!$E1607/Data!$D1607</f>
        <v>1.0069333333333335</v>
      </c>
      <c r="P1607" s="2">
        <f>IFERROR(Data!$E1607/Data!$L1607,0)</f>
        <v>137.30909090909091</v>
      </c>
      <c r="Q1607" t="str">
        <f t="shared" si="100"/>
        <v>music</v>
      </c>
      <c r="R1607" t="str">
        <f t="shared" si="101"/>
        <v>rock</v>
      </c>
      <c r="S1607" s="3">
        <f t="shared" si="102"/>
        <v>40756.041666666664</v>
      </c>
      <c r="T1607" s="3">
        <f t="shared" si="103"/>
        <v>40746.762881944444</v>
      </c>
    </row>
    <row r="1608" spans="1:20">
      <c r="A1608">
        <v>1606</v>
      </c>
      <c r="B1608" t="s">
        <v>3291</v>
      </c>
      <c r="C1608" t="s">
        <v>3292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1620</v>
      </c>
      <c r="O1608" s="8">
        <f>Data!$E1608/Data!$D1608</f>
        <v>1.01004125</v>
      </c>
      <c r="P1608" s="2">
        <f>IFERROR(Data!$E1608/Data!$L1608,0)</f>
        <v>87.829673913043479</v>
      </c>
      <c r="Q1608" t="str">
        <f t="shared" si="100"/>
        <v>music</v>
      </c>
      <c r="R1608" t="str">
        <f t="shared" si="101"/>
        <v>rock</v>
      </c>
      <c r="S1608" s="3">
        <f t="shared" si="102"/>
        <v>40625.819884259261</v>
      </c>
      <c r="T1608" s="3">
        <f t="shared" si="103"/>
        <v>40535.861550925925</v>
      </c>
    </row>
    <row r="1609" spans="1:20">
      <c r="A1609">
        <v>1607</v>
      </c>
      <c r="B1609" t="s">
        <v>3293</v>
      </c>
      <c r="C1609" t="s">
        <v>3294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1620</v>
      </c>
      <c r="O1609" s="8">
        <f>Data!$E1609/Data!$D1609</f>
        <v>1.4511000000000001</v>
      </c>
      <c r="P1609" s="2">
        <f>IFERROR(Data!$E1609/Data!$L1609,0)</f>
        <v>70.785365853658533</v>
      </c>
      <c r="Q1609" t="str">
        <f t="shared" si="100"/>
        <v>music</v>
      </c>
      <c r="R1609" t="str">
        <f t="shared" si="101"/>
        <v>rock</v>
      </c>
      <c r="S1609" s="3">
        <f t="shared" si="102"/>
        <v>41074.55846064815</v>
      </c>
      <c r="T1609" s="3">
        <f t="shared" si="103"/>
        <v>41053.55846064815</v>
      </c>
    </row>
    <row r="1610" spans="1:20">
      <c r="A1610">
        <v>1608</v>
      </c>
      <c r="B1610" t="s">
        <v>3295</v>
      </c>
      <c r="C1610" t="s">
        <v>3296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1620</v>
      </c>
      <c r="O1610" s="8">
        <f>Data!$E1610/Data!$D1610</f>
        <v>1.0125</v>
      </c>
      <c r="P1610" s="2">
        <f>IFERROR(Data!$E1610/Data!$L1610,0)</f>
        <v>52.826086956521742</v>
      </c>
      <c r="Q1610" t="str">
        <f t="shared" si="100"/>
        <v>music</v>
      </c>
      <c r="R1610" t="str">
        <f t="shared" si="101"/>
        <v>rock</v>
      </c>
      <c r="S1610" s="3">
        <f t="shared" si="102"/>
        <v>41639.976388888892</v>
      </c>
      <c r="T1610" s="3">
        <f t="shared" si="103"/>
        <v>41607.58085648148</v>
      </c>
    </row>
    <row r="1611" spans="1:20">
      <c r="A1611">
        <v>1609</v>
      </c>
      <c r="B1611" t="s">
        <v>3297</v>
      </c>
      <c r="C1611" t="s">
        <v>3298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1620</v>
      </c>
      <c r="O1611" s="8">
        <f>Data!$E1611/Data!$D1611</f>
        <v>1.1833333333333333</v>
      </c>
      <c r="P1611" s="2">
        <f>IFERROR(Data!$E1611/Data!$L1611,0)</f>
        <v>443.75</v>
      </c>
      <c r="Q1611" t="str">
        <f t="shared" si="100"/>
        <v>music</v>
      </c>
      <c r="R1611" t="str">
        <f t="shared" si="101"/>
        <v>rock</v>
      </c>
      <c r="S1611" s="3">
        <f t="shared" si="102"/>
        <v>40849.083333333336</v>
      </c>
      <c r="T1611" s="3">
        <f t="shared" si="103"/>
        <v>40795.751261574071</v>
      </c>
    </row>
    <row r="1612" spans="1:20">
      <c r="A1612">
        <v>1610</v>
      </c>
      <c r="B1612" t="s">
        <v>3299</v>
      </c>
      <c r="C1612" t="s">
        <v>3300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1620</v>
      </c>
      <c r="O1612" s="8">
        <f>Data!$E1612/Data!$D1612</f>
        <v>2.7185000000000001</v>
      </c>
      <c r="P1612" s="2">
        <f>IFERROR(Data!$E1612/Data!$L1612,0)</f>
        <v>48.544642857142854</v>
      </c>
      <c r="Q1612" t="str">
        <f t="shared" si="100"/>
        <v>music</v>
      </c>
      <c r="R1612" t="str">
        <f t="shared" si="101"/>
        <v>rock</v>
      </c>
      <c r="S1612" s="3">
        <f t="shared" si="102"/>
        <v>41258.674884259257</v>
      </c>
      <c r="T1612" s="3">
        <f t="shared" si="103"/>
        <v>41228.674884259257</v>
      </c>
    </row>
    <row r="1613" spans="1:20">
      <c r="A1613">
        <v>1611</v>
      </c>
      <c r="B1613" t="s">
        <v>3301</v>
      </c>
      <c r="C1613" t="s">
        <v>3302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1620</v>
      </c>
      <c r="O1613" s="8">
        <f>Data!$E1613/Data!$D1613</f>
        <v>1.25125</v>
      </c>
      <c r="P1613" s="2">
        <f>IFERROR(Data!$E1613/Data!$L1613,0)</f>
        <v>37.074074074074076</v>
      </c>
      <c r="Q1613" t="str">
        <f t="shared" si="100"/>
        <v>music</v>
      </c>
      <c r="R1613" t="str">
        <f t="shared" si="101"/>
        <v>rock</v>
      </c>
      <c r="S1613" s="3">
        <f t="shared" si="102"/>
        <v>41429.75037037037</v>
      </c>
      <c r="T1613" s="3">
        <f t="shared" si="103"/>
        <v>41408.75037037037</v>
      </c>
    </row>
    <row r="1614" spans="1:20">
      <c r="A1614">
        <v>1612</v>
      </c>
      <c r="B1614" t="s">
        <v>3303</v>
      </c>
      <c r="C1614" t="s">
        <v>3304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1620</v>
      </c>
      <c r="O1614" s="8">
        <f>Data!$E1614/Data!$D1614</f>
        <v>1.1000000000000001</v>
      </c>
      <c r="P1614" s="2">
        <f>IFERROR(Data!$E1614/Data!$L1614,0)</f>
        <v>50</v>
      </c>
      <c r="Q1614" t="str">
        <f t="shared" si="100"/>
        <v>music</v>
      </c>
      <c r="R1614" t="str">
        <f t="shared" si="101"/>
        <v>rock</v>
      </c>
      <c r="S1614" s="3">
        <f t="shared" si="102"/>
        <v>41276.624814814815</v>
      </c>
      <c r="T1614" s="3">
        <f t="shared" si="103"/>
        <v>41246.624814814815</v>
      </c>
    </row>
    <row r="1615" spans="1:20">
      <c r="A1615">
        <v>1613</v>
      </c>
      <c r="B1615" t="s">
        <v>3305</v>
      </c>
      <c r="C1615" t="s">
        <v>3306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1620</v>
      </c>
      <c r="O1615" s="8">
        <f>Data!$E1615/Data!$D1615</f>
        <v>1.0149999999999999</v>
      </c>
      <c r="P1615" s="2">
        <f>IFERROR(Data!$E1615/Data!$L1615,0)</f>
        <v>39.03846153846154</v>
      </c>
      <c r="Q1615" t="str">
        <f t="shared" si="100"/>
        <v>music</v>
      </c>
      <c r="R1615" t="str">
        <f t="shared" si="101"/>
        <v>rock</v>
      </c>
      <c r="S1615" s="3">
        <f t="shared" si="102"/>
        <v>41111.819467592592</v>
      </c>
      <c r="T1615" s="3">
        <f t="shared" si="103"/>
        <v>41081.819467592592</v>
      </c>
    </row>
    <row r="1616" spans="1:20">
      <c r="A1616">
        <v>1614</v>
      </c>
      <c r="B1616" t="s">
        <v>3307</v>
      </c>
      <c r="C1616" t="s">
        <v>3308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1620</v>
      </c>
      <c r="O1616" s="8">
        <f>Data!$E1616/Data!$D1616</f>
        <v>1.0269999999999999</v>
      </c>
      <c r="P1616" s="2">
        <f>IFERROR(Data!$E1616/Data!$L1616,0)</f>
        <v>66.688311688311686</v>
      </c>
      <c r="Q1616" t="str">
        <f t="shared" si="100"/>
        <v>music</v>
      </c>
      <c r="R1616" t="str">
        <f t="shared" si="101"/>
        <v>rock</v>
      </c>
      <c r="S1616" s="3">
        <f t="shared" si="102"/>
        <v>41854.458333333336</v>
      </c>
      <c r="T1616" s="3">
        <f t="shared" si="103"/>
        <v>41794.731122685182</v>
      </c>
    </row>
    <row r="1617" spans="1:20">
      <c r="A1617">
        <v>1615</v>
      </c>
      <c r="B1617" t="s">
        <v>3309</v>
      </c>
      <c r="C1617" t="s">
        <v>3310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1620</v>
      </c>
      <c r="O1617" s="8">
        <f>Data!$E1617/Data!$D1617</f>
        <v>1.1412500000000001</v>
      </c>
      <c r="P1617" s="2">
        <f>IFERROR(Data!$E1617/Data!$L1617,0)</f>
        <v>67.132352941176464</v>
      </c>
      <c r="Q1617" t="str">
        <f t="shared" si="100"/>
        <v>music</v>
      </c>
      <c r="R1617" t="str">
        <f t="shared" si="101"/>
        <v>rock</v>
      </c>
      <c r="S1617" s="3">
        <f t="shared" si="102"/>
        <v>40889.842546296299</v>
      </c>
      <c r="T1617" s="3">
        <f t="shared" si="103"/>
        <v>40844.800879629627</v>
      </c>
    </row>
    <row r="1618" spans="1:20">
      <c r="A1618">
        <v>1616</v>
      </c>
      <c r="B1618" t="s">
        <v>3311</v>
      </c>
      <c r="C1618" t="s">
        <v>3312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1620</v>
      </c>
      <c r="O1618" s="8">
        <f>Data!$E1618/Data!$D1618</f>
        <v>1.042</v>
      </c>
      <c r="P1618" s="2">
        <f>IFERROR(Data!$E1618/Data!$L1618,0)</f>
        <v>66.369426751592357</v>
      </c>
      <c r="Q1618" t="str">
        <f t="shared" si="100"/>
        <v>music</v>
      </c>
      <c r="R1618" t="str">
        <f t="shared" si="101"/>
        <v>rock</v>
      </c>
      <c r="S1618" s="3">
        <f t="shared" si="102"/>
        <v>41235.666666666664</v>
      </c>
      <c r="T1618" s="3">
        <f t="shared" si="103"/>
        <v>41194.465520833335</v>
      </c>
    </row>
    <row r="1619" spans="1:20">
      <c r="A1619">
        <v>1617</v>
      </c>
      <c r="B1619" t="s">
        <v>3313</v>
      </c>
      <c r="C1619" t="s">
        <v>3314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1620</v>
      </c>
      <c r="O1619" s="8">
        <f>Data!$E1619/Data!$D1619</f>
        <v>1.4585714285714286</v>
      </c>
      <c r="P1619" s="2">
        <f>IFERROR(Data!$E1619/Data!$L1619,0)</f>
        <v>64.620253164556956</v>
      </c>
      <c r="Q1619" t="str">
        <f t="shared" si="100"/>
        <v>music</v>
      </c>
      <c r="R1619" t="str">
        <f t="shared" si="101"/>
        <v>rock</v>
      </c>
      <c r="S1619" s="3">
        <f t="shared" si="102"/>
        <v>41579.541666666664</v>
      </c>
      <c r="T1619" s="3">
        <f t="shared" si="103"/>
        <v>41546.414212962962</v>
      </c>
    </row>
    <row r="1620" spans="1:20">
      <c r="A1620">
        <v>1618</v>
      </c>
      <c r="B1620" t="s">
        <v>3315</v>
      </c>
      <c r="C1620" t="s">
        <v>3316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1620</v>
      </c>
      <c r="O1620" s="8">
        <f>Data!$E1620/Data!$D1620</f>
        <v>1.0506666666666666</v>
      </c>
      <c r="P1620" s="2">
        <f>IFERROR(Data!$E1620/Data!$L1620,0)</f>
        <v>58.370370370370374</v>
      </c>
      <c r="Q1620" t="str">
        <f t="shared" si="100"/>
        <v>music</v>
      </c>
      <c r="R1620" t="str">
        <f t="shared" si="101"/>
        <v>rock</v>
      </c>
      <c r="S1620" s="3">
        <f t="shared" si="102"/>
        <v>41341.404340277775</v>
      </c>
      <c r="T1620" s="3">
        <f t="shared" si="103"/>
        <v>41301.404340277775</v>
      </c>
    </row>
    <row r="1621" spans="1:20">
      <c r="A1621">
        <v>1619</v>
      </c>
      <c r="B1621" t="s">
        <v>3317</v>
      </c>
      <c r="C1621" t="s">
        <v>3318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1620</v>
      </c>
      <c r="O1621" s="8">
        <f>Data!$E1621/Data!$D1621</f>
        <v>1.3333333333333333</v>
      </c>
      <c r="P1621" s="2">
        <f>IFERROR(Data!$E1621/Data!$L1621,0)</f>
        <v>86.956521739130437</v>
      </c>
      <c r="Q1621" t="str">
        <f t="shared" si="100"/>
        <v>music</v>
      </c>
      <c r="R1621" t="str">
        <f t="shared" si="101"/>
        <v>rock</v>
      </c>
      <c r="S1621" s="3">
        <f t="shared" si="102"/>
        <v>41896.93618055556</v>
      </c>
      <c r="T1621" s="3">
        <f t="shared" si="103"/>
        <v>41875.93618055556</v>
      </c>
    </row>
    <row r="1622" spans="1:20">
      <c r="A1622">
        <v>1620</v>
      </c>
      <c r="B1622" t="s">
        <v>3319</v>
      </c>
      <c r="C1622" t="s">
        <v>3320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1620</v>
      </c>
      <c r="O1622" s="8">
        <f>Data!$E1622/Data!$D1622</f>
        <v>1.1299999999999999</v>
      </c>
      <c r="P1622" s="2">
        <f>IFERROR(Data!$E1622/Data!$L1622,0)</f>
        <v>66.470588235294116</v>
      </c>
      <c r="Q1622" t="str">
        <f t="shared" si="100"/>
        <v>music</v>
      </c>
      <c r="R1622" t="str">
        <f t="shared" si="101"/>
        <v>rock</v>
      </c>
      <c r="S1622" s="3">
        <f t="shared" si="102"/>
        <v>41328.089583333334</v>
      </c>
      <c r="T1622" s="3">
        <f t="shared" si="103"/>
        <v>41321.089583333334</v>
      </c>
    </row>
    <row r="1623" spans="1:20">
      <c r="A1623">
        <v>1621</v>
      </c>
      <c r="B1623" t="s">
        <v>3321</v>
      </c>
      <c r="C1623" t="s">
        <v>3322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1620</v>
      </c>
      <c r="O1623" s="8">
        <f>Data!$E1623/Data!$D1623</f>
        <v>1.212</v>
      </c>
      <c r="P1623" s="2">
        <f>IFERROR(Data!$E1623/Data!$L1623,0)</f>
        <v>163.78378378378378</v>
      </c>
      <c r="Q1623" t="str">
        <f t="shared" si="100"/>
        <v>music</v>
      </c>
      <c r="R1623" t="str">
        <f t="shared" si="101"/>
        <v>rock</v>
      </c>
      <c r="S1623" s="3">
        <f t="shared" si="102"/>
        <v>41056.915972222225</v>
      </c>
      <c r="T1623" s="3">
        <f t="shared" si="103"/>
        <v>41003.35665509259</v>
      </c>
    </row>
    <row r="1624" spans="1:20">
      <c r="A1624">
        <v>1622</v>
      </c>
      <c r="B1624" t="s">
        <v>3323</v>
      </c>
      <c r="C1624" t="s">
        <v>3324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1620</v>
      </c>
      <c r="O1624" s="8">
        <f>Data!$E1624/Data!$D1624</f>
        <v>1.0172463768115942</v>
      </c>
      <c r="P1624" s="2">
        <f>IFERROR(Data!$E1624/Data!$L1624,0)</f>
        <v>107.98461538461538</v>
      </c>
      <c r="Q1624" t="str">
        <f t="shared" si="100"/>
        <v>music</v>
      </c>
      <c r="R1624" t="str">
        <f t="shared" si="101"/>
        <v>rock</v>
      </c>
      <c r="S1624" s="3">
        <f t="shared" si="102"/>
        <v>41990.082638888889</v>
      </c>
      <c r="T1624" s="3">
        <f t="shared" si="103"/>
        <v>41950.04483796296</v>
      </c>
    </row>
    <row r="1625" spans="1:20">
      <c r="A1625">
        <v>1623</v>
      </c>
      <c r="B1625" t="s">
        <v>3325</v>
      </c>
      <c r="C1625" t="s">
        <v>3326</v>
      </c>
      <c r="D1625">
        <v>750</v>
      </c>
      <c r="E1625">
        <v>758</v>
      </c>
      <c r="F1625" t="s">
        <v>22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1620</v>
      </c>
      <c r="O1625" s="8">
        <f>Data!$E1625/Data!$D1625</f>
        <v>1.0106666666666666</v>
      </c>
      <c r="P1625" s="2">
        <f>IFERROR(Data!$E1625/Data!$L1625,0)</f>
        <v>42.111111111111114</v>
      </c>
      <c r="Q1625" t="str">
        <f t="shared" si="100"/>
        <v>music</v>
      </c>
      <c r="R1625" t="str">
        <f t="shared" si="101"/>
        <v>rock</v>
      </c>
      <c r="S1625" s="3">
        <f t="shared" si="102"/>
        <v>41513.438530092593</v>
      </c>
      <c r="T1625" s="3">
        <f t="shared" si="103"/>
        <v>41453.438530092593</v>
      </c>
    </row>
    <row r="1626" spans="1:20">
      <c r="A1626">
        <v>1624</v>
      </c>
      <c r="B1626" t="s">
        <v>3327</v>
      </c>
      <c r="C1626" t="s">
        <v>3328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1620</v>
      </c>
      <c r="O1626" s="8">
        <f>Data!$E1626/Data!$D1626</f>
        <v>1.18</v>
      </c>
      <c r="P1626" s="2">
        <f>IFERROR(Data!$E1626/Data!$L1626,0)</f>
        <v>47.2</v>
      </c>
      <c r="Q1626" t="str">
        <f t="shared" si="100"/>
        <v>music</v>
      </c>
      <c r="R1626" t="str">
        <f t="shared" si="101"/>
        <v>rock</v>
      </c>
      <c r="S1626" s="3">
        <f t="shared" si="102"/>
        <v>41283.117303240739</v>
      </c>
      <c r="T1626" s="3">
        <f t="shared" si="103"/>
        <v>41243.117303240739</v>
      </c>
    </row>
    <row r="1627" spans="1:20">
      <c r="A1627">
        <v>1625</v>
      </c>
      <c r="B1627" t="s">
        <v>3329</v>
      </c>
      <c r="C1627" t="s">
        <v>3330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1620</v>
      </c>
      <c r="O1627" s="8">
        <f>Data!$E1627/Data!$D1627</f>
        <v>1.5533333333333332</v>
      </c>
      <c r="P1627" s="2">
        <f>IFERROR(Data!$E1627/Data!$L1627,0)</f>
        <v>112.01923076923077</v>
      </c>
      <c r="Q1627" t="str">
        <f t="shared" si="100"/>
        <v>music</v>
      </c>
      <c r="R1627" t="str">
        <f t="shared" si="101"/>
        <v>rock</v>
      </c>
      <c r="S1627" s="3">
        <f t="shared" si="102"/>
        <v>41163.449687500004</v>
      </c>
      <c r="T1627" s="3">
        <f t="shared" si="103"/>
        <v>41135.449687500004</v>
      </c>
    </row>
    <row r="1628" spans="1:20">
      <c r="A1628">
        <v>1626</v>
      </c>
      <c r="B1628" t="s">
        <v>3331</v>
      </c>
      <c r="C1628" t="s">
        <v>3332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1620</v>
      </c>
      <c r="O1628" s="8">
        <f>Data!$E1628/Data!$D1628</f>
        <v>1.0118750000000001</v>
      </c>
      <c r="P1628" s="2">
        <f>IFERROR(Data!$E1628/Data!$L1628,0)</f>
        <v>74.953703703703709</v>
      </c>
      <c r="Q1628" t="str">
        <f t="shared" si="100"/>
        <v>music</v>
      </c>
      <c r="R1628" t="str">
        <f t="shared" si="101"/>
        <v>rock</v>
      </c>
      <c r="S1628" s="3">
        <f t="shared" si="102"/>
        <v>41609.639664351853</v>
      </c>
      <c r="T1628" s="3">
        <f t="shared" si="103"/>
        <v>41579.597997685189</v>
      </c>
    </row>
    <row r="1629" spans="1:20">
      <c r="A1629">
        <v>1627</v>
      </c>
      <c r="B1629" t="s">
        <v>3333</v>
      </c>
      <c r="C1629" t="s">
        <v>3334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1620</v>
      </c>
      <c r="O1629" s="8">
        <f>Data!$E1629/Data!$D1629</f>
        <v>1.17</v>
      </c>
      <c r="P1629" s="2">
        <f>IFERROR(Data!$E1629/Data!$L1629,0)</f>
        <v>61.578947368421055</v>
      </c>
      <c r="Q1629" t="str">
        <f t="shared" si="100"/>
        <v>music</v>
      </c>
      <c r="R1629" t="str">
        <f t="shared" si="101"/>
        <v>rock</v>
      </c>
      <c r="S1629" s="3">
        <f t="shared" si="102"/>
        <v>41238.957638888889</v>
      </c>
      <c r="T1629" s="3">
        <f t="shared" si="103"/>
        <v>41205.457048611112</v>
      </c>
    </row>
    <row r="1630" spans="1:20">
      <c r="A1630">
        <v>1628</v>
      </c>
      <c r="B1630" t="s">
        <v>3335</v>
      </c>
      <c r="C1630" t="s">
        <v>3336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1620</v>
      </c>
      <c r="O1630" s="8">
        <f>Data!$E1630/Data!$D1630</f>
        <v>1.00925</v>
      </c>
      <c r="P1630" s="2">
        <f>IFERROR(Data!$E1630/Data!$L1630,0)</f>
        <v>45.875</v>
      </c>
      <c r="Q1630" t="str">
        <f t="shared" si="100"/>
        <v>music</v>
      </c>
      <c r="R1630" t="str">
        <f t="shared" si="101"/>
        <v>rock</v>
      </c>
      <c r="S1630" s="3">
        <f t="shared" si="102"/>
        <v>41807.487060185187</v>
      </c>
      <c r="T1630" s="3">
        <f t="shared" si="103"/>
        <v>41774.487060185187</v>
      </c>
    </row>
    <row r="1631" spans="1:20">
      <c r="A1631">
        <v>1629</v>
      </c>
      <c r="B1631" t="s">
        <v>3337</v>
      </c>
      <c r="C1631" t="s">
        <v>3338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1620</v>
      </c>
      <c r="O1631" s="8">
        <f>Data!$E1631/Data!$D1631</f>
        <v>1.0366666666666666</v>
      </c>
      <c r="P1631" s="2">
        <f>IFERROR(Data!$E1631/Data!$L1631,0)</f>
        <v>75.853658536585371</v>
      </c>
      <c r="Q1631" t="str">
        <f t="shared" si="100"/>
        <v>music</v>
      </c>
      <c r="R1631" t="str">
        <f t="shared" si="101"/>
        <v>rock</v>
      </c>
      <c r="S1631" s="3">
        <f t="shared" si="102"/>
        <v>41690.617280092592</v>
      </c>
      <c r="T1631" s="3">
        <f t="shared" si="103"/>
        <v>41645.617280092592</v>
      </c>
    </row>
    <row r="1632" spans="1:20">
      <c r="A1632">
        <v>1630</v>
      </c>
      <c r="B1632" t="s">
        <v>3339</v>
      </c>
      <c r="C1632" t="s">
        <v>3340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1620</v>
      </c>
      <c r="O1632" s="8">
        <f>Data!$E1632/Data!$D1632</f>
        <v>2.6524999999999999</v>
      </c>
      <c r="P1632" s="2">
        <f>IFERROR(Data!$E1632/Data!$L1632,0)</f>
        <v>84.206349206349202</v>
      </c>
      <c r="Q1632" t="str">
        <f t="shared" si="100"/>
        <v>music</v>
      </c>
      <c r="R1632" t="str">
        <f t="shared" si="101"/>
        <v>rock</v>
      </c>
      <c r="S1632" s="3">
        <f t="shared" si="102"/>
        <v>40970.040972222225</v>
      </c>
      <c r="T1632" s="3">
        <f t="shared" si="103"/>
        <v>40939.587673611109</v>
      </c>
    </row>
    <row r="1633" spans="1:20">
      <c r="A1633">
        <v>1631</v>
      </c>
      <c r="B1633" t="s">
        <v>3341</v>
      </c>
      <c r="C1633" t="s">
        <v>3342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1620</v>
      </c>
      <c r="O1633" s="8">
        <f>Data!$E1633/Data!$D1633</f>
        <v>1.5590999999999999</v>
      </c>
      <c r="P1633" s="2">
        <f>IFERROR(Data!$E1633/Data!$L1633,0)</f>
        <v>117.22556390977444</v>
      </c>
      <c r="Q1633" t="str">
        <f t="shared" si="100"/>
        <v>music</v>
      </c>
      <c r="R1633" t="str">
        <f t="shared" si="101"/>
        <v>rock</v>
      </c>
      <c r="S1633" s="3">
        <f t="shared" si="102"/>
        <v>41194.609502314815</v>
      </c>
      <c r="T1633" s="3">
        <f t="shared" si="103"/>
        <v>41164.609502314815</v>
      </c>
    </row>
    <row r="1634" spans="1:20">
      <c r="A1634">
        <v>1632</v>
      </c>
      <c r="B1634" t="s">
        <v>3343</v>
      </c>
      <c r="C1634" t="s">
        <v>3344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1620</v>
      </c>
      <c r="O1634" s="8">
        <f>Data!$E1634/Data!$D1634</f>
        <v>1.0162500000000001</v>
      </c>
      <c r="P1634" s="2">
        <f>IFERROR(Data!$E1634/Data!$L1634,0)</f>
        <v>86.489361702127653</v>
      </c>
      <c r="Q1634" t="str">
        <f t="shared" si="100"/>
        <v>music</v>
      </c>
      <c r="R1634" t="str">
        <f t="shared" si="101"/>
        <v>rock</v>
      </c>
      <c r="S1634" s="3">
        <f t="shared" si="102"/>
        <v>40810.090902777774</v>
      </c>
      <c r="T1634" s="3">
        <f t="shared" si="103"/>
        <v>40750.090902777774</v>
      </c>
    </row>
    <row r="1635" spans="1:20">
      <c r="A1635">
        <v>1633</v>
      </c>
      <c r="B1635" t="s">
        <v>3345</v>
      </c>
      <c r="C1635" t="s">
        <v>3346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1620</v>
      </c>
      <c r="O1635" s="8">
        <f>Data!$E1635/Data!$D1635</f>
        <v>1</v>
      </c>
      <c r="P1635" s="2">
        <f>IFERROR(Data!$E1635/Data!$L1635,0)</f>
        <v>172.41379310344828</v>
      </c>
      <c r="Q1635" t="str">
        <f t="shared" si="100"/>
        <v>music</v>
      </c>
      <c r="R1635" t="str">
        <f t="shared" si="101"/>
        <v>rock</v>
      </c>
      <c r="S1635" s="3">
        <f t="shared" si="102"/>
        <v>40923.958333333336</v>
      </c>
      <c r="T1635" s="3">
        <f t="shared" si="103"/>
        <v>40896.633750000001</v>
      </c>
    </row>
    <row r="1636" spans="1:20">
      <c r="A1636">
        <v>1634</v>
      </c>
      <c r="B1636" t="s">
        <v>3347</v>
      </c>
      <c r="C1636" t="s">
        <v>3348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1620</v>
      </c>
      <c r="O1636" s="8">
        <f>Data!$E1636/Data!$D1636</f>
        <v>1.0049999999999999</v>
      </c>
      <c r="P1636" s="2">
        <f>IFERROR(Data!$E1636/Data!$L1636,0)</f>
        <v>62.8125</v>
      </c>
      <c r="Q1636" t="str">
        <f t="shared" si="100"/>
        <v>music</v>
      </c>
      <c r="R1636" t="str">
        <f t="shared" si="101"/>
        <v>rock</v>
      </c>
      <c r="S1636" s="3">
        <f t="shared" si="102"/>
        <v>40695.999305555553</v>
      </c>
      <c r="T1636" s="3">
        <f t="shared" si="103"/>
        <v>40657.939826388887</v>
      </c>
    </row>
    <row r="1637" spans="1:20">
      <c r="A1637">
        <v>1635</v>
      </c>
      <c r="B1637" t="s">
        <v>3349</v>
      </c>
      <c r="C1637" t="s">
        <v>3350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1620</v>
      </c>
      <c r="O1637" s="8">
        <f>Data!$E1637/Data!$D1637</f>
        <v>1.2529999999999999</v>
      </c>
      <c r="P1637" s="2">
        <f>IFERROR(Data!$E1637/Data!$L1637,0)</f>
        <v>67.729729729729726</v>
      </c>
      <c r="Q1637" t="str">
        <f t="shared" si="100"/>
        <v>music</v>
      </c>
      <c r="R1637" t="str">
        <f t="shared" si="101"/>
        <v>rock</v>
      </c>
      <c r="S1637" s="3">
        <f t="shared" si="102"/>
        <v>42562.618761574078</v>
      </c>
      <c r="T1637" s="3">
        <f t="shared" si="103"/>
        <v>42502.618761574078</v>
      </c>
    </row>
    <row r="1638" spans="1:20">
      <c r="A1638">
        <v>1636</v>
      </c>
      <c r="B1638" t="s">
        <v>3351</v>
      </c>
      <c r="C1638" t="s">
        <v>3352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1620</v>
      </c>
      <c r="O1638" s="8">
        <f>Data!$E1638/Data!$D1638</f>
        <v>1.0355555555555556</v>
      </c>
      <c r="P1638" s="2">
        <f>IFERROR(Data!$E1638/Data!$L1638,0)</f>
        <v>53.5632183908046</v>
      </c>
      <c r="Q1638" t="str">
        <f t="shared" si="100"/>
        <v>music</v>
      </c>
      <c r="R1638" t="str">
        <f t="shared" si="101"/>
        <v>rock</v>
      </c>
      <c r="S1638" s="3">
        <f t="shared" si="102"/>
        <v>40705.916666666664</v>
      </c>
      <c r="T1638" s="3">
        <f t="shared" si="103"/>
        <v>40662.83666666667</v>
      </c>
    </row>
    <row r="1639" spans="1:20">
      <c r="A1639">
        <v>1637</v>
      </c>
      <c r="B1639" t="s">
        <v>3353</v>
      </c>
      <c r="C1639" t="s">
        <v>3354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1620</v>
      </c>
      <c r="O1639" s="8">
        <f>Data!$E1639/Data!$D1639</f>
        <v>1.038</v>
      </c>
      <c r="P1639" s="2">
        <f>IFERROR(Data!$E1639/Data!$L1639,0)</f>
        <v>34.6</v>
      </c>
      <c r="Q1639" t="str">
        <f t="shared" si="100"/>
        <v>music</v>
      </c>
      <c r="R1639" t="str">
        <f t="shared" si="101"/>
        <v>rock</v>
      </c>
      <c r="S1639" s="3">
        <f t="shared" si="102"/>
        <v>40178.73541666667</v>
      </c>
      <c r="T1639" s="3">
        <f t="shared" si="103"/>
        <v>40122.501620370371</v>
      </c>
    </row>
    <row r="1640" spans="1:20">
      <c r="A1640">
        <v>1638</v>
      </c>
      <c r="B1640" t="s">
        <v>3355</v>
      </c>
      <c r="C1640" t="s">
        <v>3356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1620</v>
      </c>
      <c r="O1640" s="8">
        <f>Data!$E1640/Data!$D1640</f>
        <v>1.05</v>
      </c>
      <c r="P1640" s="2">
        <f>IFERROR(Data!$E1640/Data!$L1640,0)</f>
        <v>38.888888888888886</v>
      </c>
      <c r="Q1640" t="str">
        <f t="shared" si="100"/>
        <v>music</v>
      </c>
      <c r="R1640" t="str">
        <f t="shared" si="101"/>
        <v>rock</v>
      </c>
      <c r="S1640" s="3">
        <f t="shared" si="102"/>
        <v>41333.642361111109</v>
      </c>
      <c r="T1640" s="3">
        <f t="shared" si="103"/>
        <v>41288.43712962963</v>
      </c>
    </row>
    <row r="1641" spans="1:20">
      <c r="A1641">
        <v>1639</v>
      </c>
      <c r="B1641" t="s">
        <v>3357</v>
      </c>
      <c r="C1641" t="s">
        <v>3358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1620</v>
      </c>
      <c r="O1641" s="8">
        <f>Data!$E1641/Data!$D1641</f>
        <v>1</v>
      </c>
      <c r="P1641" s="2">
        <f>IFERROR(Data!$E1641/Data!$L1641,0)</f>
        <v>94.736842105263165</v>
      </c>
      <c r="Q1641" t="str">
        <f t="shared" si="100"/>
        <v>music</v>
      </c>
      <c r="R1641" t="str">
        <f t="shared" si="101"/>
        <v>rock</v>
      </c>
      <c r="S1641" s="3">
        <f t="shared" si="102"/>
        <v>40971.402372685188</v>
      </c>
      <c r="T1641" s="3">
        <f t="shared" si="103"/>
        <v>40941.402372685188</v>
      </c>
    </row>
    <row r="1642" spans="1:20">
      <c r="A1642">
        <v>1640</v>
      </c>
      <c r="B1642" t="s">
        <v>3359</v>
      </c>
      <c r="C1642" t="s">
        <v>3360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1620</v>
      </c>
      <c r="O1642" s="8">
        <f>Data!$E1642/Data!$D1642</f>
        <v>1.6986000000000001</v>
      </c>
      <c r="P1642" s="2">
        <f>IFERROR(Data!$E1642/Data!$L1642,0)</f>
        <v>39.967058823529413</v>
      </c>
      <c r="Q1642" t="str">
        <f t="shared" si="100"/>
        <v>music</v>
      </c>
      <c r="R1642" t="str">
        <f t="shared" si="101"/>
        <v>rock</v>
      </c>
      <c r="S1642" s="3">
        <f t="shared" si="102"/>
        <v>40392.832638888889</v>
      </c>
      <c r="T1642" s="3">
        <f t="shared" si="103"/>
        <v>40378.98096064815</v>
      </c>
    </row>
    <row r="1643" spans="1:20">
      <c r="A1643">
        <v>1641</v>
      </c>
      <c r="B1643" t="s">
        <v>3361</v>
      </c>
      <c r="C1643" t="s">
        <v>3362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3363</v>
      </c>
      <c r="O1643" s="8">
        <f>Data!$E1643/Data!$D1643</f>
        <v>1.014</v>
      </c>
      <c r="P1643" s="2">
        <f>IFERROR(Data!$E1643/Data!$L1643,0)</f>
        <v>97.5</v>
      </c>
      <c r="Q1643" t="str">
        <f t="shared" si="100"/>
        <v>music</v>
      </c>
      <c r="R1643" t="str">
        <f t="shared" si="101"/>
        <v>pop</v>
      </c>
      <c r="S1643" s="3">
        <f t="shared" si="102"/>
        <v>41992.346574074079</v>
      </c>
      <c r="T1643" s="3">
        <f t="shared" si="103"/>
        <v>41962.346574074079</v>
      </c>
    </row>
    <row r="1644" spans="1:20">
      <c r="A1644">
        <v>1642</v>
      </c>
      <c r="B1644" t="s">
        <v>3364</v>
      </c>
      <c r="C1644" t="s">
        <v>3365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3363</v>
      </c>
      <c r="O1644" s="8">
        <f>Data!$E1644/Data!$D1644</f>
        <v>1</v>
      </c>
      <c r="P1644" s="2">
        <f>IFERROR(Data!$E1644/Data!$L1644,0)</f>
        <v>42.857142857142854</v>
      </c>
      <c r="Q1644" t="str">
        <f t="shared" si="100"/>
        <v>music</v>
      </c>
      <c r="R1644" t="str">
        <f t="shared" si="101"/>
        <v>pop</v>
      </c>
      <c r="S1644" s="3">
        <f t="shared" si="102"/>
        <v>40707.774618055555</v>
      </c>
      <c r="T1644" s="3">
        <f t="shared" si="103"/>
        <v>40687.774618055555</v>
      </c>
    </row>
    <row r="1645" spans="1:20">
      <c r="A1645">
        <v>1643</v>
      </c>
      <c r="B1645" t="s">
        <v>3366</v>
      </c>
      <c r="C1645" t="s">
        <v>3367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3363</v>
      </c>
      <c r="O1645" s="8">
        <f>Data!$E1645/Data!$D1645</f>
        <v>1.2470000000000001</v>
      </c>
      <c r="P1645" s="2">
        <f>IFERROR(Data!$E1645/Data!$L1645,0)</f>
        <v>168.51351351351352</v>
      </c>
      <c r="Q1645" t="str">
        <f t="shared" si="100"/>
        <v>music</v>
      </c>
      <c r="R1645" t="str">
        <f t="shared" si="101"/>
        <v>pop</v>
      </c>
      <c r="S1645" s="3">
        <f t="shared" si="102"/>
        <v>41176.574212962965</v>
      </c>
      <c r="T1645" s="3">
        <f t="shared" si="103"/>
        <v>41146.574212962965</v>
      </c>
    </row>
    <row r="1646" spans="1:20">
      <c r="A1646">
        <v>1644</v>
      </c>
      <c r="B1646" t="s">
        <v>3368</v>
      </c>
      <c r="C1646" t="s">
        <v>3369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3363</v>
      </c>
      <c r="O1646" s="8">
        <f>Data!$E1646/Data!$D1646</f>
        <v>1.095</v>
      </c>
      <c r="P1646" s="2">
        <f>IFERROR(Data!$E1646/Data!$L1646,0)</f>
        <v>85.546875</v>
      </c>
      <c r="Q1646" t="str">
        <f t="shared" si="100"/>
        <v>music</v>
      </c>
      <c r="R1646" t="str">
        <f t="shared" si="101"/>
        <v>pop</v>
      </c>
      <c r="S1646" s="3">
        <f t="shared" si="102"/>
        <v>41234.851388888892</v>
      </c>
      <c r="T1646" s="3">
        <f t="shared" si="103"/>
        <v>41174.80972222222</v>
      </c>
    </row>
    <row r="1647" spans="1:20">
      <c r="A1647">
        <v>1645</v>
      </c>
      <c r="B1647" t="s">
        <v>3370</v>
      </c>
      <c r="C1647" t="s">
        <v>3371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3363</v>
      </c>
      <c r="O1647" s="8">
        <f>Data!$E1647/Data!$D1647</f>
        <v>1.1080000000000001</v>
      </c>
      <c r="P1647" s="2">
        <f>IFERROR(Data!$E1647/Data!$L1647,0)</f>
        <v>554</v>
      </c>
      <c r="Q1647" t="str">
        <f t="shared" si="100"/>
        <v>music</v>
      </c>
      <c r="R1647" t="str">
        <f t="shared" si="101"/>
        <v>pop</v>
      </c>
      <c r="S1647" s="3">
        <f t="shared" si="102"/>
        <v>41535.367361111108</v>
      </c>
      <c r="T1647" s="3">
        <f t="shared" si="103"/>
        <v>41521.367361111108</v>
      </c>
    </row>
    <row r="1648" spans="1:20">
      <c r="A1648">
        <v>1646</v>
      </c>
      <c r="B1648" t="s">
        <v>3372</v>
      </c>
      <c r="C1648" t="s">
        <v>3373</v>
      </c>
      <c r="D1648">
        <v>2000</v>
      </c>
      <c r="E1648">
        <v>2204</v>
      </c>
      <c r="F1648" t="s">
        <v>22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3363</v>
      </c>
      <c r="O1648" s="8">
        <f>Data!$E1648/Data!$D1648</f>
        <v>1.1020000000000001</v>
      </c>
      <c r="P1648" s="2">
        <f>IFERROR(Data!$E1648/Data!$L1648,0)</f>
        <v>26.554216867469879</v>
      </c>
      <c r="Q1648" t="str">
        <f t="shared" si="100"/>
        <v>music</v>
      </c>
      <c r="R1648" t="str">
        <f t="shared" si="101"/>
        <v>pop</v>
      </c>
      <c r="S1648" s="3">
        <f t="shared" si="102"/>
        <v>41865.507638888892</v>
      </c>
      <c r="T1648" s="3">
        <f t="shared" si="103"/>
        <v>41833.200266203705</v>
      </c>
    </row>
    <row r="1649" spans="1:20">
      <c r="A1649">
        <v>1647</v>
      </c>
      <c r="B1649" t="s">
        <v>3374</v>
      </c>
      <c r="C1649" t="s">
        <v>3375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3363</v>
      </c>
      <c r="O1649" s="8">
        <f>Data!$E1649/Data!$D1649</f>
        <v>1.0471999999999999</v>
      </c>
      <c r="P1649" s="2">
        <f>IFERROR(Data!$E1649/Data!$L1649,0)</f>
        <v>113.82608695652173</v>
      </c>
      <c r="Q1649" t="str">
        <f t="shared" si="100"/>
        <v>music</v>
      </c>
      <c r="R1649" t="str">
        <f t="shared" si="101"/>
        <v>pop</v>
      </c>
      <c r="S1649" s="3">
        <f t="shared" si="102"/>
        <v>41069.159456018519</v>
      </c>
      <c r="T1649" s="3">
        <f t="shared" si="103"/>
        <v>41039.159456018519</v>
      </c>
    </row>
    <row r="1650" spans="1:20">
      <c r="A1650">
        <v>1648</v>
      </c>
      <c r="B1650" t="s">
        <v>3376</v>
      </c>
      <c r="C1650" t="s">
        <v>3377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3363</v>
      </c>
      <c r="O1650" s="8">
        <f>Data!$E1650/Data!$D1650</f>
        <v>1.2526086956521738</v>
      </c>
      <c r="P1650" s="2">
        <f>IFERROR(Data!$E1650/Data!$L1650,0)</f>
        <v>32.011111111111113</v>
      </c>
      <c r="Q1650" t="str">
        <f t="shared" si="100"/>
        <v>music</v>
      </c>
      <c r="R1650" t="str">
        <f t="shared" si="101"/>
        <v>pop</v>
      </c>
      <c r="S1650" s="3">
        <f t="shared" si="102"/>
        <v>40622.412986111114</v>
      </c>
      <c r="T1650" s="3">
        <f t="shared" si="103"/>
        <v>40592.454652777778</v>
      </c>
    </row>
    <row r="1651" spans="1:20">
      <c r="A1651">
        <v>1649</v>
      </c>
      <c r="B1651" t="s">
        <v>3378</v>
      </c>
      <c r="C1651" t="s">
        <v>3379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3363</v>
      </c>
      <c r="O1651" s="8">
        <f>Data!$E1651/Data!$D1651</f>
        <v>1.0058763157894737</v>
      </c>
      <c r="P1651" s="2">
        <f>IFERROR(Data!$E1651/Data!$L1651,0)</f>
        <v>47.189259259259259</v>
      </c>
      <c r="Q1651" t="str">
        <f t="shared" si="100"/>
        <v>music</v>
      </c>
      <c r="R1651" t="str">
        <f t="shared" si="101"/>
        <v>pop</v>
      </c>
      <c r="S1651" s="3">
        <f t="shared" si="102"/>
        <v>41782.434664351851</v>
      </c>
      <c r="T1651" s="3">
        <f t="shared" si="103"/>
        <v>41737.434664351851</v>
      </c>
    </row>
    <row r="1652" spans="1:20">
      <c r="A1652">
        <v>1650</v>
      </c>
      <c r="B1652" t="s">
        <v>3380</v>
      </c>
      <c r="C1652" t="s">
        <v>3381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3363</v>
      </c>
      <c r="O1652" s="8">
        <f>Data!$E1652/Data!$D1652</f>
        <v>1.4155</v>
      </c>
      <c r="P1652" s="2">
        <f>IFERROR(Data!$E1652/Data!$L1652,0)</f>
        <v>88.46875</v>
      </c>
      <c r="Q1652" t="str">
        <f t="shared" si="100"/>
        <v>music</v>
      </c>
      <c r="R1652" t="str">
        <f t="shared" si="101"/>
        <v>pop</v>
      </c>
      <c r="S1652" s="3">
        <f t="shared" si="102"/>
        <v>41556.185613425929</v>
      </c>
      <c r="T1652" s="3">
        <f t="shared" si="103"/>
        <v>41526.185613425929</v>
      </c>
    </row>
    <row r="1653" spans="1:20">
      <c r="A1653">
        <v>1651</v>
      </c>
      <c r="B1653" t="s">
        <v>3382</v>
      </c>
      <c r="C1653" t="s">
        <v>3383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3363</v>
      </c>
      <c r="O1653" s="8">
        <f>Data!$E1653/Data!$D1653</f>
        <v>1.0075000000000001</v>
      </c>
      <c r="P1653" s="2">
        <f>IFERROR(Data!$E1653/Data!$L1653,0)</f>
        <v>100.75</v>
      </c>
      <c r="Q1653" t="str">
        <f t="shared" si="100"/>
        <v>music</v>
      </c>
      <c r="R1653" t="str">
        <f t="shared" si="101"/>
        <v>pop</v>
      </c>
      <c r="S1653" s="3">
        <f t="shared" si="102"/>
        <v>40659.040972222225</v>
      </c>
      <c r="T1653" s="3">
        <f t="shared" si="103"/>
        <v>40625.650694444441</v>
      </c>
    </row>
    <row r="1654" spans="1:20">
      <c r="A1654">
        <v>1652</v>
      </c>
      <c r="B1654" t="s">
        <v>3384</v>
      </c>
      <c r="C1654" t="s">
        <v>3385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3363</v>
      </c>
      <c r="O1654" s="8">
        <f>Data!$E1654/Data!$D1654</f>
        <v>1.0066666666666666</v>
      </c>
      <c r="P1654" s="2">
        <f>IFERROR(Data!$E1654/Data!$L1654,0)</f>
        <v>64.714285714285708</v>
      </c>
      <c r="Q1654" t="str">
        <f t="shared" si="100"/>
        <v>music</v>
      </c>
      <c r="R1654" t="str">
        <f t="shared" si="101"/>
        <v>pop</v>
      </c>
      <c r="S1654" s="3">
        <f t="shared" si="102"/>
        <v>41602.284641203703</v>
      </c>
      <c r="T1654" s="3">
        <f t="shared" si="103"/>
        <v>41572.242974537039</v>
      </c>
    </row>
    <row r="1655" spans="1:20">
      <c r="A1655">
        <v>1653</v>
      </c>
      <c r="B1655" t="s">
        <v>3386</v>
      </c>
      <c r="C1655" t="s">
        <v>3387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3363</v>
      </c>
      <c r="O1655" s="8">
        <f>Data!$E1655/Data!$D1655</f>
        <v>1.7423040000000001</v>
      </c>
      <c r="P1655" s="2">
        <f>IFERROR(Data!$E1655/Data!$L1655,0)</f>
        <v>51.854285714285716</v>
      </c>
      <c r="Q1655" t="str">
        <f t="shared" si="100"/>
        <v>music</v>
      </c>
      <c r="R1655" t="str">
        <f t="shared" si="101"/>
        <v>pop</v>
      </c>
      <c r="S1655" s="3">
        <f t="shared" si="102"/>
        <v>40657.584444444445</v>
      </c>
      <c r="T1655" s="3">
        <f t="shared" si="103"/>
        <v>40626.584444444445</v>
      </c>
    </row>
    <row r="1656" spans="1:20">
      <c r="A1656">
        <v>1654</v>
      </c>
      <c r="B1656" t="s">
        <v>3388</v>
      </c>
      <c r="C1656" t="s">
        <v>3389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3363</v>
      </c>
      <c r="O1656" s="8">
        <f>Data!$E1656/Data!$D1656</f>
        <v>1.199090909090909</v>
      </c>
      <c r="P1656" s="2">
        <f>IFERROR(Data!$E1656/Data!$L1656,0)</f>
        <v>38.794117647058826</v>
      </c>
      <c r="Q1656" t="str">
        <f t="shared" si="100"/>
        <v>music</v>
      </c>
      <c r="R1656" t="str">
        <f t="shared" si="101"/>
        <v>pop</v>
      </c>
      <c r="S1656" s="3">
        <f t="shared" si="102"/>
        <v>41017.640740740739</v>
      </c>
      <c r="T1656" s="3">
        <f t="shared" si="103"/>
        <v>40987.640740740739</v>
      </c>
    </row>
    <row r="1657" spans="1:20">
      <c r="A1657">
        <v>1655</v>
      </c>
      <c r="B1657" t="s">
        <v>3390</v>
      </c>
      <c r="C1657" t="s">
        <v>3391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3363</v>
      </c>
      <c r="O1657" s="8">
        <f>Data!$E1657/Data!$D1657</f>
        <v>1.4286666666666668</v>
      </c>
      <c r="P1657" s="2">
        <f>IFERROR(Data!$E1657/Data!$L1657,0)</f>
        <v>44.645833333333336</v>
      </c>
      <c r="Q1657" t="str">
        <f t="shared" si="100"/>
        <v>music</v>
      </c>
      <c r="R1657" t="str">
        <f t="shared" si="101"/>
        <v>pop</v>
      </c>
      <c r="S1657" s="3">
        <f t="shared" si="102"/>
        <v>41004.500231481477</v>
      </c>
      <c r="T1657" s="3">
        <f t="shared" si="103"/>
        <v>40974.541898148149</v>
      </c>
    </row>
    <row r="1658" spans="1:20">
      <c r="A1658">
        <v>1656</v>
      </c>
      <c r="B1658" t="s">
        <v>3392</v>
      </c>
      <c r="C1658" t="s">
        <v>3393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3363</v>
      </c>
      <c r="O1658" s="8">
        <f>Data!$E1658/Data!$D1658</f>
        <v>1.0033493333333334</v>
      </c>
      <c r="P1658" s="2">
        <f>IFERROR(Data!$E1658/Data!$L1658,0)</f>
        <v>156.77333333333334</v>
      </c>
      <c r="Q1658" t="str">
        <f t="shared" si="100"/>
        <v>music</v>
      </c>
      <c r="R1658" t="str">
        <f t="shared" si="101"/>
        <v>pop</v>
      </c>
      <c r="S1658" s="3">
        <f t="shared" si="102"/>
        <v>41256.678842592592</v>
      </c>
      <c r="T1658" s="3">
        <f t="shared" si="103"/>
        <v>41226.678842592592</v>
      </c>
    </row>
    <row r="1659" spans="1:20">
      <c r="A1659">
        <v>1657</v>
      </c>
      <c r="B1659" t="s">
        <v>3394</v>
      </c>
      <c r="C1659" t="s">
        <v>3395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3363</v>
      </c>
      <c r="O1659" s="8">
        <f>Data!$E1659/Data!$D1659</f>
        <v>1.0493380000000001</v>
      </c>
      <c r="P1659" s="2">
        <f>IFERROR(Data!$E1659/Data!$L1659,0)</f>
        <v>118.70339366515837</v>
      </c>
      <c r="Q1659" t="str">
        <f t="shared" si="100"/>
        <v>music</v>
      </c>
      <c r="R1659" t="str">
        <f t="shared" si="101"/>
        <v>pop</v>
      </c>
      <c r="S1659" s="3">
        <f t="shared" si="102"/>
        <v>41053.532037037039</v>
      </c>
      <c r="T1659" s="3">
        <f t="shared" si="103"/>
        <v>41023.532037037039</v>
      </c>
    </row>
    <row r="1660" spans="1:20">
      <c r="A1660">
        <v>1658</v>
      </c>
      <c r="B1660" t="s">
        <v>3396</v>
      </c>
      <c r="C1660" t="s">
        <v>3397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3363</v>
      </c>
      <c r="O1660" s="8">
        <f>Data!$E1660/Data!$D1660</f>
        <v>1.3223333333333334</v>
      </c>
      <c r="P1660" s="2">
        <f>IFERROR(Data!$E1660/Data!$L1660,0)</f>
        <v>74.149532710280369</v>
      </c>
      <c r="Q1660" t="str">
        <f t="shared" si="100"/>
        <v>music</v>
      </c>
      <c r="R1660" t="str">
        <f t="shared" si="101"/>
        <v>pop</v>
      </c>
      <c r="S1660" s="3">
        <f t="shared" si="102"/>
        <v>41261.347222222219</v>
      </c>
      <c r="T1660" s="3">
        <f t="shared" si="103"/>
        <v>41222.97184027778</v>
      </c>
    </row>
    <row r="1661" spans="1:20">
      <c r="A1661">
        <v>1659</v>
      </c>
      <c r="B1661" t="s">
        <v>3398</v>
      </c>
      <c r="C1661" t="s">
        <v>3399</v>
      </c>
      <c r="D1661">
        <v>500</v>
      </c>
      <c r="E1661">
        <v>564</v>
      </c>
      <c r="F1661" t="s">
        <v>22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3363</v>
      </c>
      <c r="O1661" s="8">
        <f>Data!$E1661/Data!$D1661</f>
        <v>1.1279999999999999</v>
      </c>
      <c r="P1661" s="2">
        <f>IFERROR(Data!$E1661/Data!$L1661,0)</f>
        <v>12.533333333333333</v>
      </c>
      <c r="Q1661" t="str">
        <f t="shared" si="100"/>
        <v>music</v>
      </c>
      <c r="R1661" t="str">
        <f t="shared" si="101"/>
        <v>pop</v>
      </c>
      <c r="S1661" s="3">
        <f t="shared" si="102"/>
        <v>41625.25</v>
      </c>
      <c r="T1661" s="3">
        <f t="shared" si="103"/>
        <v>41596.663437499999</v>
      </c>
    </row>
    <row r="1662" spans="1:20">
      <c r="A1662">
        <v>1660</v>
      </c>
      <c r="B1662" t="s">
        <v>3400</v>
      </c>
      <c r="C1662" t="s">
        <v>3401</v>
      </c>
      <c r="D1662">
        <v>80</v>
      </c>
      <c r="E1662">
        <v>1003</v>
      </c>
      <c r="F1662" t="s">
        <v>22</v>
      </c>
      <c r="G1662" t="s">
        <v>1230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3363</v>
      </c>
      <c r="O1662" s="8">
        <f>Data!$E1662/Data!$D1662</f>
        <v>12.5375</v>
      </c>
      <c r="P1662" s="2">
        <f>IFERROR(Data!$E1662/Data!$L1662,0)</f>
        <v>27.861111111111111</v>
      </c>
      <c r="Q1662" t="str">
        <f t="shared" si="100"/>
        <v>music</v>
      </c>
      <c r="R1662" t="str">
        <f t="shared" si="101"/>
        <v>pop</v>
      </c>
      <c r="S1662" s="3">
        <f t="shared" si="102"/>
        <v>42490.665972222225</v>
      </c>
      <c r="T1662" s="3">
        <f t="shared" si="103"/>
        <v>42459.443865740745</v>
      </c>
    </row>
    <row r="1663" spans="1:20">
      <c r="A1663">
        <v>1661</v>
      </c>
      <c r="B1663" t="s">
        <v>3402</v>
      </c>
      <c r="C1663" t="s">
        <v>3403</v>
      </c>
      <c r="D1663">
        <v>7900</v>
      </c>
      <c r="E1663">
        <v>8098</v>
      </c>
      <c r="F1663" t="s">
        <v>22</v>
      </c>
      <c r="G1663" t="s">
        <v>2018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3363</v>
      </c>
      <c r="O1663" s="8">
        <f>Data!$E1663/Data!$D1663</f>
        <v>1.0250632911392406</v>
      </c>
      <c r="P1663" s="2">
        <f>IFERROR(Data!$E1663/Data!$L1663,0)</f>
        <v>80.178217821782184</v>
      </c>
      <c r="Q1663" t="str">
        <f t="shared" si="100"/>
        <v>music</v>
      </c>
      <c r="R1663" t="str">
        <f t="shared" si="101"/>
        <v>pop</v>
      </c>
      <c r="S1663" s="3">
        <f t="shared" si="102"/>
        <v>42386.625</v>
      </c>
      <c r="T1663" s="3">
        <f t="shared" si="103"/>
        <v>42343.748043981483</v>
      </c>
    </row>
    <row r="1664" spans="1:20">
      <c r="A1664">
        <v>1662</v>
      </c>
      <c r="B1664" t="s">
        <v>3404</v>
      </c>
      <c r="C1664" t="s">
        <v>3405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3363</v>
      </c>
      <c r="O1664" s="8">
        <f>Data!$E1664/Data!$D1664</f>
        <v>1.026375</v>
      </c>
      <c r="P1664" s="2">
        <f>IFERROR(Data!$E1664/Data!$L1664,0)</f>
        <v>132.43548387096774</v>
      </c>
      <c r="Q1664" t="str">
        <f t="shared" si="100"/>
        <v>music</v>
      </c>
      <c r="R1664" t="str">
        <f t="shared" si="101"/>
        <v>pop</v>
      </c>
      <c r="S1664" s="3">
        <f t="shared" si="102"/>
        <v>40907.99</v>
      </c>
      <c r="T1664" s="3">
        <f t="shared" si="103"/>
        <v>40847.948333333334</v>
      </c>
    </row>
    <row r="1665" spans="1:20">
      <c r="A1665">
        <v>1663</v>
      </c>
      <c r="B1665" t="s">
        <v>3406</v>
      </c>
      <c r="C1665" t="s">
        <v>3407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3363</v>
      </c>
      <c r="O1665" s="8">
        <f>Data!$E1665/Data!$D1665</f>
        <v>1.08</v>
      </c>
      <c r="P1665" s="2">
        <f>IFERROR(Data!$E1665/Data!$L1665,0)</f>
        <v>33.75</v>
      </c>
      <c r="Q1665" t="str">
        <f t="shared" si="100"/>
        <v>music</v>
      </c>
      <c r="R1665" t="str">
        <f t="shared" si="101"/>
        <v>pop</v>
      </c>
      <c r="S1665" s="3">
        <f t="shared" si="102"/>
        <v>42035.77207175926</v>
      </c>
      <c r="T1665" s="3">
        <f t="shared" si="103"/>
        <v>42005.77207175926</v>
      </c>
    </row>
    <row r="1666" spans="1:20">
      <c r="A1666">
        <v>1664</v>
      </c>
      <c r="B1666" t="s">
        <v>3408</v>
      </c>
      <c r="C1666" t="s">
        <v>3409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3363</v>
      </c>
      <c r="O1666" s="8">
        <f>Data!$E1666/Data!$D1666</f>
        <v>1.2240879999999998</v>
      </c>
      <c r="P1666" s="2">
        <f>IFERROR(Data!$E1666/Data!$L1666,0)</f>
        <v>34.384494382022467</v>
      </c>
      <c r="Q1666" t="str">
        <f t="shared" si="100"/>
        <v>music</v>
      </c>
      <c r="R1666" t="str">
        <f t="shared" si="101"/>
        <v>pop</v>
      </c>
      <c r="S1666" s="3">
        <f t="shared" si="102"/>
        <v>40983.915972222225</v>
      </c>
      <c r="T1666" s="3">
        <f t="shared" si="103"/>
        <v>40939.511782407404</v>
      </c>
    </row>
    <row r="1667" spans="1:20">
      <c r="A1667">
        <v>1665</v>
      </c>
      <c r="B1667" t="s">
        <v>3410</v>
      </c>
      <c r="C1667" t="s">
        <v>3411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3363</v>
      </c>
      <c r="O1667" s="8">
        <f>Data!$E1667/Data!$D1667</f>
        <v>1.1945714285714286</v>
      </c>
      <c r="P1667" s="2">
        <f>IFERROR(Data!$E1667/Data!$L1667,0)</f>
        <v>44.956989247311824</v>
      </c>
      <c r="Q1667" t="str">
        <f t="shared" ref="Q1667:Q1730" si="104">LEFT(N1667,SEARCH("/",N1667,1)-1)</f>
        <v>music</v>
      </c>
      <c r="R1667" t="str">
        <f t="shared" ref="R1667:R1730" si="105">RIGHT(N1667,LEN(N1667)-SEARCH("/",N1667,1))</f>
        <v>pop</v>
      </c>
      <c r="S1667" s="3">
        <f t="shared" ref="S1667:S1730" si="106">(((I1667/60)/60)/24)+DATE(1970,1,1)+(-6/24)</f>
        <v>40595.875</v>
      </c>
      <c r="T1667" s="3">
        <f t="shared" ref="T1667:T1730" si="107">(((J1667/60)/60)/24)+DATE(1970,1,1)+(-6/24)</f>
        <v>40564.399456018517</v>
      </c>
    </row>
    <row r="1668" spans="1:20">
      <c r="A1668">
        <v>1666</v>
      </c>
      <c r="B1668" t="s">
        <v>3412</v>
      </c>
      <c r="C1668" t="s">
        <v>3413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3363</v>
      </c>
      <c r="O1668" s="8">
        <f>Data!$E1668/Data!$D1668</f>
        <v>1.6088</v>
      </c>
      <c r="P1668" s="2">
        <f>IFERROR(Data!$E1668/Data!$L1668,0)</f>
        <v>41.04081632653061</v>
      </c>
      <c r="Q1668" t="str">
        <f t="shared" si="104"/>
        <v>music</v>
      </c>
      <c r="R1668" t="str">
        <f t="shared" si="105"/>
        <v>pop</v>
      </c>
      <c r="S1668" s="3">
        <f t="shared" si="106"/>
        <v>41360.961493055554</v>
      </c>
      <c r="T1668" s="3">
        <f t="shared" si="107"/>
        <v>41331.003159722226</v>
      </c>
    </row>
    <row r="1669" spans="1:20">
      <c r="A1669">
        <v>1667</v>
      </c>
      <c r="B1669" t="s">
        <v>3414</v>
      </c>
      <c r="C1669" t="s">
        <v>3415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3363</v>
      </c>
      <c r="O1669" s="8">
        <f>Data!$E1669/Data!$D1669</f>
        <v>1.2685294117647059</v>
      </c>
      <c r="P1669" s="2">
        <f>IFERROR(Data!$E1669/Data!$L1669,0)</f>
        <v>52.597560975609753</v>
      </c>
      <c r="Q1669" t="str">
        <f t="shared" si="104"/>
        <v>music</v>
      </c>
      <c r="R1669" t="str">
        <f t="shared" si="105"/>
        <v>pop</v>
      </c>
      <c r="S1669" s="3">
        <f t="shared" si="106"/>
        <v>41709.040972222225</v>
      </c>
      <c r="T1669" s="3">
        <f t="shared" si="107"/>
        <v>41681.8205787037</v>
      </c>
    </row>
    <row r="1670" spans="1:20">
      <c r="A1670">
        <v>1668</v>
      </c>
      <c r="B1670" t="s">
        <v>3416</v>
      </c>
      <c r="C1670" t="s">
        <v>3417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3363</v>
      </c>
      <c r="O1670" s="8">
        <f>Data!$E1670/Data!$D1670</f>
        <v>1.026375</v>
      </c>
      <c r="P1670" s="2">
        <f>IFERROR(Data!$E1670/Data!$L1670,0)</f>
        <v>70.784482758620683</v>
      </c>
      <c r="Q1670" t="str">
        <f t="shared" si="104"/>
        <v>music</v>
      </c>
      <c r="R1670" t="str">
        <f t="shared" si="105"/>
        <v>pop</v>
      </c>
      <c r="S1670" s="3">
        <f t="shared" si="106"/>
        <v>40874.941423611112</v>
      </c>
      <c r="T1670" s="3">
        <f t="shared" si="107"/>
        <v>40844.89975694444</v>
      </c>
    </row>
    <row r="1671" spans="1:20">
      <c r="A1671">
        <v>1669</v>
      </c>
      <c r="B1671" t="s">
        <v>3418</v>
      </c>
      <c r="C1671" t="s">
        <v>3419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3363</v>
      </c>
      <c r="O1671" s="8">
        <f>Data!$E1671/Data!$D1671</f>
        <v>1.3975</v>
      </c>
      <c r="P1671" s="2">
        <f>IFERROR(Data!$E1671/Data!$L1671,0)</f>
        <v>53.75</v>
      </c>
      <c r="Q1671" t="str">
        <f t="shared" si="104"/>
        <v>music</v>
      </c>
      <c r="R1671" t="str">
        <f t="shared" si="105"/>
        <v>pop</v>
      </c>
      <c r="S1671" s="3">
        <f t="shared" si="106"/>
        <v>42521.635138888887</v>
      </c>
      <c r="T1671" s="3">
        <f t="shared" si="107"/>
        <v>42461.635138888887</v>
      </c>
    </row>
    <row r="1672" spans="1:20">
      <c r="A1672">
        <v>1670</v>
      </c>
      <c r="B1672" t="s">
        <v>3420</v>
      </c>
      <c r="C1672" t="s">
        <v>3421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3363</v>
      </c>
      <c r="O1672" s="8">
        <f>Data!$E1672/Data!$D1672</f>
        <v>1.026</v>
      </c>
      <c r="P1672" s="2">
        <f>IFERROR(Data!$E1672/Data!$L1672,0)</f>
        <v>44.608695652173914</v>
      </c>
      <c r="Q1672" t="str">
        <f t="shared" si="104"/>
        <v>music</v>
      </c>
      <c r="R1672" t="str">
        <f t="shared" si="105"/>
        <v>pop</v>
      </c>
      <c r="S1672" s="3">
        <f t="shared" si="106"/>
        <v>40363.916666666664</v>
      </c>
      <c r="T1672" s="3">
        <f t="shared" si="107"/>
        <v>40313.680543981485</v>
      </c>
    </row>
    <row r="1673" spans="1:20">
      <c r="A1673">
        <v>1671</v>
      </c>
      <c r="B1673" t="s">
        <v>3422</v>
      </c>
      <c r="C1673" t="s">
        <v>3423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3363</v>
      </c>
      <c r="O1673" s="8">
        <f>Data!$E1673/Data!$D1673</f>
        <v>1.0067349999999999</v>
      </c>
      <c r="P1673" s="2">
        <f>IFERROR(Data!$E1673/Data!$L1673,0)</f>
        <v>26.148961038961041</v>
      </c>
      <c r="Q1673" t="str">
        <f t="shared" si="104"/>
        <v>music</v>
      </c>
      <c r="R1673" t="str">
        <f t="shared" si="105"/>
        <v>pop</v>
      </c>
      <c r="S1673" s="3">
        <f t="shared" si="106"/>
        <v>42583.29414351852</v>
      </c>
      <c r="T1673" s="3">
        <f t="shared" si="107"/>
        <v>42553.29414351852</v>
      </c>
    </row>
    <row r="1674" spans="1:20">
      <c r="A1674">
        <v>1672</v>
      </c>
      <c r="B1674" t="s">
        <v>3424</v>
      </c>
      <c r="C1674" t="s">
        <v>3425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3363</v>
      </c>
      <c r="O1674" s="8">
        <f>Data!$E1674/Data!$D1674</f>
        <v>1.1294117647058823</v>
      </c>
      <c r="P1674" s="2">
        <f>IFERROR(Data!$E1674/Data!$L1674,0)</f>
        <v>39.183673469387756</v>
      </c>
      <c r="Q1674" t="str">
        <f t="shared" si="104"/>
        <v>music</v>
      </c>
      <c r="R1674" t="str">
        <f t="shared" si="105"/>
        <v>pop</v>
      </c>
      <c r="S1674" s="3">
        <f t="shared" si="106"/>
        <v>41064.406597222223</v>
      </c>
      <c r="T1674" s="3">
        <f t="shared" si="107"/>
        <v>41034.406597222223</v>
      </c>
    </row>
    <row r="1675" spans="1:20">
      <c r="A1675">
        <v>1673</v>
      </c>
      <c r="B1675" t="s">
        <v>3426</v>
      </c>
      <c r="C1675" t="s">
        <v>3427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3363</v>
      </c>
      <c r="O1675" s="8">
        <f>Data!$E1675/Data!$D1675</f>
        <v>1.2809523809523808</v>
      </c>
      <c r="P1675" s="2">
        <f>IFERROR(Data!$E1675/Data!$L1675,0)</f>
        <v>45.593220338983052</v>
      </c>
      <c r="Q1675" t="str">
        <f t="shared" si="104"/>
        <v>music</v>
      </c>
      <c r="R1675" t="str">
        <f t="shared" si="105"/>
        <v>pop</v>
      </c>
      <c r="S1675" s="3">
        <f t="shared" si="106"/>
        <v>42069.628379629634</v>
      </c>
      <c r="T1675" s="3">
        <f t="shared" si="107"/>
        <v>42039.628379629634</v>
      </c>
    </row>
    <row r="1676" spans="1:20">
      <c r="A1676">
        <v>1674</v>
      </c>
      <c r="B1676" t="s">
        <v>3428</v>
      </c>
      <c r="C1676" t="s">
        <v>3429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3363</v>
      </c>
      <c r="O1676" s="8">
        <f>Data!$E1676/Data!$D1676</f>
        <v>2.0169999999999999</v>
      </c>
      <c r="P1676" s="2">
        <f>IFERROR(Data!$E1676/Data!$L1676,0)</f>
        <v>89.247787610619469</v>
      </c>
      <c r="Q1676" t="str">
        <f t="shared" si="104"/>
        <v>music</v>
      </c>
      <c r="R1676" t="str">
        <f t="shared" si="105"/>
        <v>pop</v>
      </c>
      <c r="S1676" s="3">
        <f t="shared" si="106"/>
        <v>42600.040972222225</v>
      </c>
      <c r="T1676" s="3">
        <f t="shared" si="107"/>
        <v>42569.355393518519</v>
      </c>
    </row>
    <row r="1677" spans="1:20">
      <c r="A1677">
        <v>1675</v>
      </c>
      <c r="B1677" t="s">
        <v>3430</v>
      </c>
      <c r="C1677" t="s">
        <v>3431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3363</v>
      </c>
      <c r="O1677" s="8">
        <f>Data!$E1677/Data!$D1677</f>
        <v>1.37416</v>
      </c>
      <c r="P1677" s="2">
        <f>IFERROR(Data!$E1677/Data!$L1677,0)</f>
        <v>40.416470588235299</v>
      </c>
      <c r="Q1677" t="str">
        <f t="shared" si="104"/>
        <v>music</v>
      </c>
      <c r="R1677" t="str">
        <f t="shared" si="105"/>
        <v>pop</v>
      </c>
      <c r="S1677" s="3">
        <f t="shared" si="106"/>
        <v>40832.668749999997</v>
      </c>
      <c r="T1677" s="3">
        <f t="shared" si="107"/>
        <v>40802.483101851853</v>
      </c>
    </row>
    <row r="1678" spans="1:20">
      <c r="A1678">
        <v>1676</v>
      </c>
      <c r="B1678" t="s">
        <v>3432</v>
      </c>
      <c r="C1678" t="s">
        <v>3433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3363</v>
      </c>
      <c r="O1678" s="8">
        <f>Data!$E1678/Data!$D1678</f>
        <v>1.1533333333333333</v>
      </c>
      <c r="P1678" s="2">
        <f>IFERROR(Data!$E1678/Data!$L1678,0)</f>
        <v>82.38095238095238</v>
      </c>
      <c r="Q1678" t="str">
        <f t="shared" si="104"/>
        <v>music</v>
      </c>
      <c r="R1678" t="str">
        <f t="shared" si="105"/>
        <v>pop</v>
      </c>
      <c r="S1678" s="3">
        <f t="shared" si="106"/>
        <v>41019.915972222225</v>
      </c>
      <c r="T1678" s="3">
        <f t="shared" si="107"/>
        <v>40973.47623842593</v>
      </c>
    </row>
    <row r="1679" spans="1:20">
      <c r="A1679">
        <v>1677</v>
      </c>
      <c r="B1679" t="s">
        <v>3434</v>
      </c>
      <c r="C1679" t="s">
        <v>3435</v>
      </c>
      <c r="D1679">
        <v>6000</v>
      </c>
      <c r="E1679">
        <v>6700</v>
      </c>
      <c r="F1679" t="s">
        <v>22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3363</v>
      </c>
      <c r="O1679" s="8">
        <f>Data!$E1679/Data!$D1679</f>
        <v>1.1166666666666667</v>
      </c>
      <c r="P1679" s="2">
        <f>IFERROR(Data!$E1679/Data!$L1679,0)</f>
        <v>159.52380952380952</v>
      </c>
      <c r="Q1679" t="str">
        <f t="shared" si="104"/>
        <v>music</v>
      </c>
      <c r="R1679" t="str">
        <f t="shared" si="105"/>
        <v>pop</v>
      </c>
      <c r="S1679" s="3">
        <f t="shared" si="106"/>
        <v>42475.999305555553</v>
      </c>
      <c r="T1679" s="3">
        <f t="shared" si="107"/>
        <v>42416.157129629632</v>
      </c>
    </row>
    <row r="1680" spans="1:20">
      <c r="A1680">
        <v>1678</v>
      </c>
      <c r="B1680" t="s">
        <v>3436</v>
      </c>
      <c r="C1680" t="s">
        <v>3437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3363</v>
      </c>
      <c r="O1680" s="8">
        <f>Data!$E1680/Data!$D1680</f>
        <v>1.1839999999999999</v>
      </c>
      <c r="P1680" s="2">
        <f>IFERROR(Data!$E1680/Data!$L1680,0)</f>
        <v>36.244897959183675</v>
      </c>
      <c r="Q1680" t="str">
        <f t="shared" si="104"/>
        <v>music</v>
      </c>
      <c r="R1680" t="str">
        <f t="shared" si="105"/>
        <v>pop</v>
      </c>
      <c r="S1680" s="3">
        <f t="shared" si="106"/>
        <v>41676.604988425926</v>
      </c>
      <c r="T1680" s="3">
        <f t="shared" si="107"/>
        <v>41662.604988425926</v>
      </c>
    </row>
    <row r="1681" spans="1:20">
      <c r="A1681">
        <v>1679</v>
      </c>
      <c r="B1681" t="s">
        <v>3438</v>
      </c>
      <c r="C1681" t="s">
        <v>3439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3363</v>
      </c>
      <c r="O1681" s="8">
        <f>Data!$E1681/Data!$D1681</f>
        <v>1.75</v>
      </c>
      <c r="P1681" s="2">
        <f>IFERROR(Data!$E1681/Data!$L1681,0)</f>
        <v>62.5</v>
      </c>
      <c r="Q1681" t="str">
        <f t="shared" si="104"/>
        <v>music</v>
      </c>
      <c r="R1681" t="str">
        <f t="shared" si="105"/>
        <v>pop</v>
      </c>
      <c r="S1681" s="3">
        <f t="shared" si="106"/>
        <v>40745.818807870368</v>
      </c>
      <c r="T1681" s="3">
        <f t="shared" si="107"/>
        <v>40722.818807870368</v>
      </c>
    </row>
    <row r="1682" spans="1:20">
      <c r="A1682">
        <v>1680</v>
      </c>
      <c r="B1682" t="s">
        <v>3440</v>
      </c>
      <c r="C1682" t="s">
        <v>3441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3363</v>
      </c>
      <c r="O1682" s="8">
        <f>Data!$E1682/Data!$D1682</f>
        <v>1.175</v>
      </c>
      <c r="P1682" s="2">
        <f>IFERROR(Data!$E1682/Data!$L1682,0)</f>
        <v>47</v>
      </c>
      <c r="Q1682" t="str">
        <f t="shared" si="104"/>
        <v>music</v>
      </c>
      <c r="R1682" t="str">
        <f t="shared" si="105"/>
        <v>pop</v>
      </c>
      <c r="S1682" s="3">
        <f t="shared" si="106"/>
        <v>41832.507719907408</v>
      </c>
      <c r="T1682" s="3">
        <f t="shared" si="107"/>
        <v>41802.507719907408</v>
      </c>
    </row>
    <row r="1683" spans="1:20">
      <c r="A1683">
        <v>1681</v>
      </c>
      <c r="B1683" t="s">
        <v>3442</v>
      </c>
      <c r="C1683" t="s">
        <v>3443</v>
      </c>
      <c r="D1683">
        <v>65000</v>
      </c>
      <c r="E1683">
        <v>65924.38</v>
      </c>
      <c r="F1683" t="s">
        <v>3444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3445</v>
      </c>
      <c r="O1683" s="8">
        <f>Data!$E1683/Data!$D1683</f>
        <v>1.0142212307692309</v>
      </c>
      <c r="P1683" s="2">
        <f>IFERROR(Data!$E1683/Data!$L1683,0)</f>
        <v>74.575090497737563</v>
      </c>
      <c r="Q1683" t="str">
        <f t="shared" si="104"/>
        <v>music</v>
      </c>
      <c r="R1683" t="str">
        <f t="shared" si="105"/>
        <v>faith</v>
      </c>
      <c r="S1683" s="3">
        <f t="shared" si="106"/>
        <v>42822.833333333328</v>
      </c>
      <c r="T1683" s="3">
        <f t="shared" si="107"/>
        <v>42773.871342592596</v>
      </c>
    </row>
    <row r="1684" spans="1:20">
      <c r="A1684">
        <v>1682</v>
      </c>
      <c r="B1684" t="s">
        <v>3446</v>
      </c>
      <c r="C1684" t="s">
        <v>3447</v>
      </c>
      <c r="D1684">
        <v>6000</v>
      </c>
      <c r="E1684">
        <v>0</v>
      </c>
      <c r="F1684" t="s">
        <v>3444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3445</v>
      </c>
      <c r="O1684" s="8">
        <f>Data!$E1684/Data!$D1684</f>
        <v>0</v>
      </c>
      <c r="P1684" s="2">
        <f>IFERROR(Data!$E1684/Data!$L1684,0)</f>
        <v>0</v>
      </c>
      <c r="Q1684" t="str">
        <f t="shared" si="104"/>
        <v>music</v>
      </c>
      <c r="R1684" t="str">
        <f t="shared" si="105"/>
        <v>faith</v>
      </c>
      <c r="S1684" s="3">
        <f t="shared" si="106"/>
        <v>42838.921990740739</v>
      </c>
      <c r="T1684" s="3">
        <f t="shared" si="107"/>
        <v>42778.96365740741</v>
      </c>
    </row>
    <row r="1685" spans="1:20">
      <c r="A1685">
        <v>1683</v>
      </c>
      <c r="B1685" t="s">
        <v>3448</v>
      </c>
      <c r="C1685" t="s">
        <v>3449</v>
      </c>
      <c r="D1685">
        <v>3500</v>
      </c>
      <c r="E1685">
        <v>760</v>
      </c>
      <c r="F1685" t="s">
        <v>3444</v>
      </c>
      <c r="G1685" t="s">
        <v>185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3445</v>
      </c>
      <c r="O1685" s="8">
        <f>Data!$E1685/Data!$D1685</f>
        <v>0.21714285714285714</v>
      </c>
      <c r="P1685" s="2">
        <f>IFERROR(Data!$E1685/Data!$L1685,0)</f>
        <v>76</v>
      </c>
      <c r="Q1685" t="str">
        <f t="shared" si="104"/>
        <v>music</v>
      </c>
      <c r="R1685" t="str">
        <f t="shared" si="105"/>
        <v>faith</v>
      </c>
      <c r="S1685" s="3">
        <f t="shared" si="106"/>
        <v>42832.531689814816</v>
      </c>
      <c r="T1685" s="3">
        <f t="shared" si="107"/>
        <v>42808.531689814816</v>
      </c>
    </row>
    <row r="1686" spans="1:20">
      <c r="A1686">
        <v>1684</v>
      </c>
      <c r="B1686" t="s">
        <v>3450</v>
      </c>
      <c r="C1686" t="s">
        <v>3451</v>
      </c>
      <c r="D1686">
        <v>8000</v>
      </c>
      <c r="E1686">
        <v>8730</v>
      </c>
      <c r="F1686" t="s">
        <v>3444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3445</v>
      </c>
      <c r="O1686" s="8">
        <f>Data!$E1686/Data!$D1686</f>
        <v>1.0912500000000001</v>
      </c>
      <c r="P1686" s="2">
        <f>IFERROR(Data!$E1686/Data!$L1686,0)</f>
        <v>86.43564356435644</v>
      </c>
      <c r="Q1686" t="str">
        <f t="shared" si="104"/>
        <v>music</v>
      </c>
      <c r="R1686" t="str">
        <f t="shared" si="105"/>
        <v>faith</v>
      </c>
      <c r="S1686" s="3">
        <f t="shared" si="106"/>
        <v>42811.523622685185</v>
      </c>
      <c r="T1686" s="3">
        <f t="shared" si="107"/>
        <v>42783.565289351856</v>
      </c>
    </row>
    <row r="1687" spans="1:20">
      <c r="A1687">
        <v>1685</v>
      </c>
      <c r="B1687" t="s">
        <v>3452</v>
      </c>
      <c r="C1687" t="s">
        <v>3453</v>
      </c>
      <c r="D1687">
        <v>350</v>
      </c>
      <c r="E1687">
        <v>360</v>
      </c>
      <c r="F1687" t="s">
        <v>3444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3445</v>
      </c>
      <c r="O1687" s="8">
        <f>Data!$E1687/Data!$D1687</f>
        <v>1.0285714285714285</v>
      </c>
      <c r="P1687" s="2">
        <f>IFERROR(Data!$E1687/Data!$L1687,0)</f>
        <v>24</v>
      </c>
      <c r="Q1687" t="str">
        <f t="shared" si="104"/>
        <v>music</v>
      </c>
      <c r="R1687" t="str">
        <f t="shared" si="105"/>
        <v>faith</v>
      </c>
      <c r="S1687" s="3">
        <f t="shared" si="106"/>
        <v>42817.958599537036</v>
      </c>
      <c r="T1687" s="3">
        <f t="shared" si="107"/>
        <v>42788.0002662037</v>
      </c>
    </row>
    <row r="1688" spans="1:20">
      <c r="A1688">
        <v>1686</v>
      </c>
      <c r="B1688" t="s">
        <v>3454</v>
      </c>
      <c r="C1688" t="s">
        <v>3455</v>
      </c>
      <c r="D1688">
        <v>5000</v>
      </c>
      <c r="E1688">
        <v>18</v>
      </c>
      <c r="F1688" t="s">
        <v>3444</v>
      </c>
      <c r="G1688" t="s">
        <v>165</v>
      </c>
      <c r="H1688" t="s">
        <v>166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3445</v>
      </c>
      <c r="O1688" s="8">
        <f>Data!$E1688/Data!$D1688</f>
        <v>3.5999999999999999E-3</v>
      </c>
      <c r="P1688" s="2">
        <f>IFERROR(Data!$E1688/Data!$L1688,0)</f>
        <v>18</v>
      </c>
      <c r="Q1688" t="str">
        <f t="shared" si="104"/>
        <v>music</v>
      </c>
      <c r="R1688" t="str">
        <f t="shared" si="105"/>
        <v>faith</v>
      </c>
      <c r="S1688" s="3">
        <f t="shared" si="106"/>
        <v>42852.552303240736</v>
      </c>
      <c r="T1688" s="3">
        <f t="shared" si="107"/>
        <v>42792.593969907408</v>
      </c>
    </row>
    <row r="1689" spans="1:20">
      <c r="A1689">
        <v>1687</v>
      </c>
      <c r="B1689" t="s">
        <v>3456</v>
      </c>
      <c r="C1689" t="s">
        <v>3457</v>
      </c>
      <c r="D1689">
        <v>10000</v>
      </c>
      <c r="E1689">
        <v>3125</v>
      </c>
      <c r="F1689" t="s">
        <v>3444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3445</v>
      </c>
      <c r="O1689" s="8">
        <f>Data!$E1689/Data!$D1689</f>
        <v>0.3125</v>
      </c>
      <c r="P1689" s="2">
        <f>IFERROR(Data!$E1689/Data!$L1689,0)</f>
        <v>80.128205128205124</v>
      </c>
      <c r="Q1689" t="str">
        <f t="shared" si="104"/>
        <v>music</v>
      </c>
      <c r="R1689" t="str">
        <f t="shared" si="105"/>
        <v>faith</v>
      </c>
      <c r="S1689" s="3">
        <f t="shared" si="106"/>
        <v>42835.59375</v>
      </c>
      <c r="T1689" s="3">
        <f t="shared" si="107"/>
        <v>42801.796817129631</v>
      </c>
    </row>
    <row r="1690" spans="1:20">
      <c r="A1690">
        <v>1688</v>
      </c>
      <c r="B1690" t="s">
        <v>3458</v>
      </c>
      <c r="C1690" t="s">
        <v>3459</v>
      </c>
      <c r="D1690">
        <v>4000</v>
      </c>
      <c r="E1690">
        <v>1772</v>
      </c>
      <c r="F1690" t="s">
        <v>3444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3445</v>
      </c>
      <c r="O1690" s="8">
        <f>Data!$E1690/Data!$D1690</f>
        <v>0.443</v>
      </c>
      <c r="P1690" s="2">
        <f>IFERROR(Data!$E1690/Data!$L1690,0)</f>
        <v>253.14285714285714</v>
      </c>
      <c r="Q1690" t="str">
        <f t="shared" si="104"/>
        <v>music</v>
      </c>
      <c r="R1690" t="str">
        <f t="shared" si="105"/>
        <v>faith</v>
      </c>
      <c r="S1690" s="3">
        <f t="shared" si="106"/>
        <v>42834.242986111116</v>
      </c>
      <c r="T1690" s="3">
        <f t="shared" si="107"/>
        <v>42804.284652777773</v>
      </c>
    </row>
    <row r="1691" spans="1:20">
      <c r="A1691">
        <v>1689</v>
      </c>
      <c r="B1691" t="s">
        <v>3460</v>
      </c>
      <c r="C1691" t="s">
        <v>3461</v>
      </c>
      <c r="D1691">
        <v>2400</v>
      </c>
      <c r="E1691">
        <v>2400</v>
      </c>
      <c r="F1691" t="s">
        <v>3444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3445</v>
      </c>
      <c r="O1691" s="8">
        <f>Data!$E1691/Data!$D1691</f>
        <v>1</v>
      </c>
      <c r="P1691" s="2">
        <f>IFERROR(Data!$E1691/Data!$L1691,0)</f>
        <v>171.42857142857142</v>
      </c>
      <c r="Q1691" t="str">
        <f t="shared" si="104"/>
        <v>music</v>
      </c>
      <c r="R1691" t="str">
        <f t="shared" si="105"/>
        <v>faith</v>
      </c>
      <c r="S1691" s="3">
        <f t="shared" si="106"/>
        <v>42810.650810185187</v>
      </c>
      <c r="T1691" s="3">
        <f t="shared" si="107"/>
        <v>42780.692476851851</v>
      </c>
    </row>
    <row r="1692" spans="1:20">
      <c r="A1692">
        <v>1690</v>
      </c>
      <c r="B1692" t="s">
        <v>3462</v>
      </c>
      <c r="C1692" t="s">
        <v>3463</v>
      </c>
      <c r="D1692">
        <v>2500</v>
      </c>
      <c r="E1692">
        <v>635</v>
      </c>
      <c r="F1692" t="s">
        <v>3444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3445</v>
      </c>
      <c r="O1692" s="8">
        <f>Data!$E1692/Data!$D1692</f>
        <v>0.254</v>
      </c>
      <c r="P1692" s="2">
        <f>IFERROR(Data!$E1692/Data!$L1692,0)</f>
        <v>57.727272727272727</v>
      </c>
      <c r="Q1692" t="str">
        <f t="shared" si="104"/>
        <v>music</v>
      </c>
      <c r="R1692" t="str">
        <f t="shared" si="105"/>
        <v>faith</v>
      </c>
      <c r="S1692" s="3">
        <f t="shared" si="106"/>
        <v>42831.139374999999</v>
      </c>
      <c r="T1692" s="3">
        <f t="shared" si="107"/>
        <v>42801.18104166667</v>
      </c>
    </row>
    <row r="1693" spans="1:20">
      <c r="A1693">
        <v>1691</v>
      </c>
      <c r="B1693" t="s">
        <v>3464</v>
      </c>
      <c r="C1693" t="s">
        <v>3465</v>
      </c>
      <c r="D1693">
        <v>30000</v>
      </c>
      <c r="E1693">
        <v>10042</v>
      </c>
      <c r="F1693" t="s">
        <v>3444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3445</v>
      </c>
      <c r="O1693" s="8">
        <f>Data!$E1693/Data!$D1693</f>
        <v>0.33473333333333333</v>
      </c>
      <c r="P1693" s="2">
        <f>IFERROR(Data!$E1693/Data!$L1693,0)</f>
        <v>264.26315789473682</v>
      </c>
      <c r="Q1693" t="str">
        <f t="shared" si="104"/>
        <v>music</v>
      </c>
      <c r="R1693" t="str">
        <f t="shared" si="105"/>
        <v>faith</v>
      </c>
      <c r="S1693" s="3">
        <f t="shared" si="106"/>
        <v>42827.791666666672</v>
      </c>
      <c r="T1693" s="3">
        <f t="shared" si="107"/>
        <v>42795.451481481476</v>
      </c>
    </row>
    <row r="1694" spans="1:20">
      <c r="A1694">
        <v>1692</v>
      </c>
      <c r="B1694" t="s">
        <v>3466</v>
      </c>
      <c r="C1694" t="s">
        <v>3467</v>
      </c>
      <c r="D1694">
        <v>5000</v>
      </c>
      <c r="E1694">
        <v>2390</v>
      </c>
      <c r="F1694" t="s">
        <v>3444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3445</v>
      </c>
      <c r="O1694" s="8">
        <f>Data!$E1694/Data!$D1694</f>
        <v>0.47799999999999998</v>
      </c>
      <c r="P1694" s="2">
        <f>IFERROR(Data!$E1694/Data!$L1694,0)</f>
        <v>159.33333333333334</v>
      </c>
      <c r="Q1694" t="str">
        <f t="shared" si="104"/>
        <v>music</v>
      </c>
      <c r="R1694" t="str">
        <f t="shared" si="105"/>
        <v>faith</v>
      </c>
      <c r="S1694" s="3">
        <f t="shared" si="106"/>
        <v>42820.749305555553</v>
      </c>
      <c r="T1694" s="3">
        <f t="shared" si="107"/>
        <v>42787.901238425926</v>
      </c>
    </row>
    <row r="1695" spans="1:20">
      <c r="A1695">
        <v>1693</v>
      </c>
      <c r="B1695" t="s">
        <v>3468</v>
      </c>
      <c r="C1695" t="s">
        <v>3469</v>
      </c>
      <c r="D1695">
        <v>3000</v>
      </c>
      <c r="E1695">
        <v>280</v>
      </c>
      <c r="F1695" t="s">
        <v>3444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3445</v>
      </c>
      <c r="O1695" s="8">
        <f>Data!$E1695/Data!$D1695</f>
        <v>9.3333333333333338E-2</v>
      </c>
      <c r="P1695" s="2">
        <f>IFERROR(Data!$E1695/Data!$L1695,0)</f>
        <v>35</v>
      </c>
      <c r="Q1695" t="str">
        <f t="shared" si="104"/>
        <v>music</v>
      </c>
      <c r="R1695" t="str">
        <f t="shared" si="105"/>
        <v>faith</v>
      </c>
      <c r="S1695" s="3">
        <f t="shared" si="106"/>
        <v>42834.583333333328</v>
      </c>
      <c r="T1695" s="3">
        <f t="shared" si="107"/>
        <v>42803.670277777783</v>
      </c>
    </row>
    <row r="1696" spans="1:20">
      <c r="A1696">
        <v>1694</v>
      </c>
      <c r="B1696" t="s">
        <v>3470</v>
      </c>
      <c r="C1696" t="s">
        <v>3471</v>
      </c>
      <c r="D1696">
        <v>10000</v>
      </c>
      <c r="E1696">
        <v>5</v>
      </c>
      <c r="F1696" t="s">
        <v>3444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3445</v>
      </c>
      <c r="O1696" s="8">
        <f>Data!$E1696/Data!$D1696</f>
        <v>5.0000000000000001E-4</v>
      </c>
      <c r="P1696" s="2">
        <f>IFERROR(Data!$E1696/Data!$L1696,0)</f>
        <v>5</v>
      </c>
      <c r="Q1696" t="str">
        <f t="shared" si="104"/>
        <v>music</v>
      </c>
      <c r="R1696" t="str">
        <f t="shared" si="105"/>
        <v>faith</v>
      </c>
      <c r="S1696" s="3">
        <f t="shared" si="106"/>
        <v>42820.941666666666</v>
      </c>
      <c r="T1696" s="3">
        <f t="shared" si="107"/>
        <v>42791.419837962967</v>
      </c>
    </row>
    <row r="1697" spans="1:20">
      <c r="A1697">
        <v>1695</v>
      </c>
      <c r="B1697" t="s">
        <v>3472</v>
      </c>
      <c r="C1697" t="s">
        <v>3473</v>
      </c>
      <c r="D1697">
        <v>12000</v>
      </c>
      <c r="E1697">
        <v>1405</v>
      </c>
      <c r="F1697" t="s">
        <v>3444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3445</v>
      </c>
      <c r="O1697" s="8">
        <f>Data!$E1697/Data!$D1697</f>
        <v>0.11708333333333333</v>
      </c>
      <c r="P1697" s="2">
        <f>IFERROR(Data!$E1697/Data!$L1697,0)</f>
        <v>61.086956521739133</v>
      </c>
      <c r="Q1697" t="str">
        <f t="shared" si="104"/>
        <v>music</v>
      </c>
      <c r="R1697" t="str">
        <f t="shared" si="105"/>
        <v>faith</v>
      </c>
      <c r="S1697" s="3">
        <f t="shared" si="106"/>
        <v>42834.791666666672</v>
      </c>
      <c r="T1697" s="3">
        <f t="shared" si="107"/>
        <v>42800.781412037039</v>
      </c>
    </row>
    <row r="1698" spans="1:20">
      <c r="A1698">
        <v>1696</v>
      </c>
      <c r="B1698" t="s">
        <v>3474</v>
      </c>
      <c r="C1698" t="s">
        <v>3475</v>
      </c>
      <c r="D1698">
        <v>300000</v>
      </c>
      <c r="E1698">
        <v>0</v>
      </c>
      <c r="F1698" t="s">
        <v>3444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3445</v>
      </c>
      <c r="O1698" s="8">
        <f>Data!$E1698/Data!$D1698</f>
        <v>0</v>
      </c>
      <c r="P1698" s="2">
        <f>IFERROR(Data!$E1698/Data!$L1698,0)</f>
        <v>0</v>
      </c>
      <c r="Q1698" t="str">
        <f t="shared" si="104"/>
        <v>music</v>
      </c>
      <c r="R1698" t="str">
        <f t="shared" si="105"/>
        <v>faith</v>
      </c>
      <c r="S1698" s="3">
        <f t="shared" si="106"/>
        <v>42825.777905092589</v>
      </c>
      <c r="T1698" s="3">
        <f t="shared" si="107"/>
        <v>42795.819571759261</v>
      </c>
    </row>
    <row r="1699" spans="1:20">
      <c r="A1699">
        <v>1697</v>
      </c>
      <c r="B1699" t="s">
        <v>3476</v>
      </c>
      <c r="C1699" t="s">
        <v>3477</v>
      </c>
      <c r="D1699">
        <v>12500</v>
      </c>
      <c r="E1699">
        <v>2526</v>
      </c>
      <c r="F1699" t="s">
        <v>3444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3445</v>
      </c>
      <c r="O1699" s="8">
        <f>Data!$E1699/Data!$D1699</f>
        <v>0.20208000000000001</v>
      </c>
      <c r="P1699" s="2">
        <f>IFERROR(Data!$E1699/Data!$L1699,0)</f>
        <v>114.81818181818181</v>
      </c>
      <c r="Q1699" t="str">
        <f t="shared" si="104"/>
        <v>music</v>
      </c>
      <c r="R1699" t="str">
        <f t="shared" si="105"/>
        <v>faith</v>
      </c>
      <c r="S1699" s="3">
        <f t="shared" si="106"/>
        <v>42834.741296296299</v>
      </c>
      <c r="T1699" s="3">
        <f t="shared" si="107"/>
        <v>42804.782962962956</v>
      </c>
    </row>
    <row r="1700" spans="1:20">
      <c r="A1700">
        <v>1698</v>
      </c>
      <c r="B1700" t="s">
        <v>3478</v>
      </c>
      <c r="C1700" t="s">
        <v>3479</v>
      </c>
      <c r="D1700">
        <v>125000</v>
      </c>
      <c r="E1700">
        <v>0</v>
      </c>
      <c r="F1700" t="s">
        <v>3444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3445</v>
      </c>
      <c r="O1700" s="8">
        <f>Data!$E1700/Data!$D1700</f>
        <v>0</v>
      </c>
      <c r="P1700" s="2">
        <f>IFERROR(Data!$E1700/Data!$L1700,0)</f>
        <v>0</v>
      </c>
      <c r="Q1700" t="str">
        <f t="shared" si="104"/>
        <v>music</v>
      </c>
      <c r="R1700" t="str">
        <f t="shared" si="105"/>
        <v>faith</v>
      </c>
      <c r="S1700" s="3">
        <f t="shared" si="106"/>
        <v>42819.897916666669</v>
      </c>
      <c r="T1700" s="3">
        <f t="shared" si="107"/>
        <v>42795.957870370374</v>
      </c>
    </row>
    <row r="1701" spans="1:20">
      <c r="A1701">
        <v>1699</v>
      </c>
      <c r="B1701" t="s">
        <v>3480</v>
      </c>
      <c r="C1701" t="s">
        <v>3481</v>
      </c>
      <c r="D1701">
        <v>5105</v>
      </c>
      <c r="E1701">
        <v>216</v>
      </c>
      <c r="F1701" t="s">
        <v>3444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3445</v>
      </c>
      <c r="O1701" s="8">
        <f>Data!$E1701/Data!$D1701</f>
        <v>4.2311459353574929E-2</v>
      </c>
      <c r="P1701" s="2">
        <f>IFERROR(Data!$E1701/Data!$L1701,0)</f>
        <v>54</v>
      </c>
      <c r="Q1701" t="str">
        <f t="shared" si="104"/>
        <v>music</v>
      </c>
      <c r="R1701" t="str">
        <f t="shared" si="105"/>
        <v>faith</v>
      </c>
      <c r="S1701" s="3">
        <f t="shared" si="106"/>
        <v>42836.613946759258</v>
      </c>
      <c r="T1701" s="3">
        <f t="shared" si="107"/>
        <v>42806.613946759258</v>
      </c>
    </row>
    <row r="1702" spans="1:20">
      <c r="A1702">
        <v>1700</v>
      </c>
      <c r="B1702" t="s">
        <v>3482</v>
      </c>
      <c r="C1702" t="s">
        <v>3483</v>
      </c>
      <c r="D1702">
        <v>20000</v>
      </c>
      <c r="E1702">
        <v>5212</v>
      </c>
      <c r="F1702" t="s">
        <v>3444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3445</v>
      </c>
      <c r="O1702" s="8">
        <f>Data!$E1702/Data!$D1702</f>
        <v>0.2606</v>
      </c>
      <c r="P1702" s="2">
        <f>IFERROR(Data!$E1702/Data!$L1702,0)</f>
        <v>65.974683544303801</v>
      </c>
      <c r="Q1702" t="str">
        <f t="shared" si="104"/>
        <v>music</v>
      </c>
      <c r="R1702" t="str">
        <f t="shared" si="105"/>
        <v>faith</v>
      </c>
      <c r="S1702" s="3">
        <f t="shared" si="106"/>
        <v>42825.916666666672</v>
      </c>
      <c r="T1702" s="3">
        <f t="shared" si="107"/>
        <v>42795.821643518517</v>
      </c>
    </row>
    <row r="1703" spans="1:20">
      <c r="A1703">
        <v>1701</v>
      </c>
      <c r="B1703" t="s">
        <v>3484</v>
      </c>
      <c r="C1703" t="s">
        <v>3485</v>
      </c>
      <c r="D1703">
        <v>5050</v>
      </c>
      <c r="E1703">
        <v>10</v>
      </c>
      <c r="F1703" t="s">
        <v>363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3445</v>
      </c>
      <c r="O1703" s="8">
        <f>Data!$E1703/Data!$D1703</f>
        <v>1.9801980198019802E-3</v>
      </c>
      <c r="P1703" s="2">
        <f>IFERROR(Data!$E1703/Data!$L1703,0)</f>
        <v>5</v>
      </c>
      <c r="Q1703" t="str">
        <f t="shared" si="104"/>
        <v>music</v>
      </c>
      <c r="R1703" t="str">
        <f t="shared" si="105"/>
        <v>faith</v>
      </c>
      <c r="S1703" s="3">
        <f t="shared" si="106"/>
        <v>42019.414409722223</v>
      </c>
      <c r="T1703" s="3">
        <f t="shared" si="107"/>
        <v>41989.414409722223</v>
      </c>
    </row>
    <row r="1704" spans="1:20">
      <c r="A1704">
        <v>1702</v>
      </c>
      <c r="B1704" t="s">
        <v>3486</v>
      </c>
      <c r="C1704" t="s">
        <v>3487</v>
      </c>
      <c r="D1704">
        <v>16500</v>
      </c>
      <c r="E1704">
        <v>1</v>
      </c>
      <c r="F1704" t="s">
        <v>363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3445</v>
      </c>
      <c r="O1704" s="8">
        <f>Data!$E1704/Data!$D1704</f>
        <v>6.0606060606060605E-5</v>
      </c>
      <c r="P1704" s="2">
        <f>IFERROR(Data!$E1704/Data!$L1704,0)</f>
        <v>1</v>
      </c>
      <c r="Q1704" t="str">
        <f t="shared" si="104"/>
        <v>music</v>
      </c>
      <c r="R1704" t="str">
        <f t="shared" si="105"/>
        <v>faith</v>
      </c>
      <c r="S1704" s="3">
        <f t="shared" si="106"/>
        <v>42093.578125</v>
      </c>
      <c r="T1704" s="3">
        <f t="shared" si="107"/>
        <v>42063.619791666672</v>
      </c>
    </row>
    <row r="1705" spans="1:20">
      <c r="A1705">
        <v>1703</v>
      </c>
      <c r="B1705" t="s">
        <v>3488</v>
      </c>
      <c r="C1705" t="s">
        <v>3489</v>
      </c>
      <c r="D1705">
        <v>5000</v>
      </c>
      <c r="E1705">
        <v>51</v>
      </c>
      <c r="F1705" t="s">
        <v>363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3445</v>
      </c>
      <c r="O1705" s="8">
        <f>Data!$E1705/Data!$D1705</f>
        <v>1.0200000000000001E-2</v>
      </c>
      <c r="P1705" s="2">
        <f>IFERROR(Data!$E1705/Data!$L1705,0)</f>
        <v>25.5</v>
      </c>
      <c r="Q1705" t="str">
        <f t="shared" si="104"/>
        <v>music</v>
      </c>
      <c r="R1705" t="str">
        <f t="shared" si="105"/>
        <v>faith</v>
      </c>
      <c r="S1705" s="3">
        <f t="shared" si="106"/>
        <v>42247.031678240746</v>
      </c>
      <c r="T1705" s="3">
        <f t="shared" si="107"/>
        <v>42187.031678240746</v>
      </c>
    </row>
    <row r="1706" spans="1:20">
      <c r="A1706">
        <v>1704</v>
      </c>
      <c r="B1706" t="s">
        <v>3490</v>
      </c>
      <c r="C1706" t="s">
        <v>3491</v>
      </c>
      <c r="D1706">
        <v>2000</v>
      </c>
      <c r="E1706">
        <v>1302</v>
      </c>
      <c r="F1706" t="s">
        <v>363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3445</v>
      </c>
      <c r="O1706" s="8">
        <f>Data!$E1706/Data!$D1706</f>
        <v>0.65100000000000002</v>
      </c>
      <c r="P1706" s="2">
        <f>IFERROR(Data!$E1706/Data!$L1706,0)</f>
        <v>118.36363636363636</v>
      </c>
      <c r="Q1706" t="str">
        <f t="shared" si="104"/>
        <v>music</v>
      </c>
      <c r="R1706" t="str">
        <f t="shared" si="105"/>
        <v>faith</v>
      </c>
      <c r="S1706" s="3">
        <f t="shared" si="106"/>
        <v>42050.889733796299</v>
      </c>
      <c r="T1706" s="3">
        <f t="shared" si="107"/>
        <v>42020.889733796299</v>
      </c>
    </row>
    <row r="1707" spans="1:20">
      <c r="A1707">
        <v>1705</v>
      </c>
      <c r="B1707" t="s">
        <v>3492</v>
      </c>
      <c r="C1707" t="s">
        <v>3493</v>
      </c>
      <c r="D1707">
        <v>2000</v>
      </c>
      <c r="E1707">
        <v>0</v>
      </c>
      <c r="F1707" t="s">
        <v>363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3445</v>
      </c>
      <c r="O1707" s="8">
        <f>Data!$E1707/Data!$D1707</f>
        <v>0</v>
      </c>
      <c r="P1707" s="2">
        <f>IFERROR(Data!$E1707/Data!$L1707,0)</f>
        <v>0</v>
      </c>
      <c r="Q1707" t="str">
        <f t="shared" si="104"/>
        <v>music</v>
      </c>
      <c r="R1707" t="str">
        <f t="shared" si="105"/>
        <v>faith</v>
      </c>
      <c r="S1707" s="3">
        <f t="shared" si="106"/>
        <v>42256.416666666672</v>
      </c>
      <c r="T1707" s="3">
        <f t="shared" si="107"/>
        <v>42244.766736111109</v>
      </c>
    </row>
    <row r="1708" spans="1:20">
      <c r="A1708">
        <v>1706</v>
      </c>
      <c r="B1708" t="s">
        <v>3494</v>
      </c>
      <c r="C1708" t="s">
        <v>3495</v>
      </c>
      <c r="D1708">
        <v>5500</v>
      </c>
      <c r="E1708">
        <v>0</v>
      </c>
      <c r="F1708" t="s">
        <v>363</v>
      </c>
      <c r="G1708" t="s">
        <v>508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3445</v>
      </c>
      <c r="O1708" s="8">
        <f>Data!$E1708/Data!$D1708</f>
        <v>0</v>
      </c>
      <c r="P1708" s="2">
        <f>IFERROR(Data!$E1708/Data!$L1708,0)</f>
        <v>0</v>
      </c>
      <c r="Q1708" t="str">
        <f t="shared" si="104"/>
        <v>music</v>
      </c>
      <c r="R1708" t="str">
        <f t="shared" si="105"/>
        <v>faith</v>
      </c>
      <c r="S1708" s="3">
        <f t="shared" si="106"/>
        <v>42239.056388888886</v>
      </c>
      <c r="T1708" s="3">
        <f t="shared" si="107"/>
        <v>42179.056388888886</v>
      </c>
    </row>
    <row r="1709" spans="1:20">
      <c r="A1709">
        <v>1707</v>
      </c>
      <c r="B1709" t="s">
        <v>3496</v>
      </c>
      <c r="C1709" t="s">
        <v>3497</v>
      </c>
      <c r="D1709">
        <v>5000</v>
      </c>
      <c r="E1709">
        <v>487</v>
      </c>
      <c r="F1709" t="s">
        <v>363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3445</v>
      </c>
      <c r="O1709" s="8">
        <f>Data!$E1709/Data!$D1709</f>
        <v>9.74E-2</v>
      </c>
      <c r="P1709" s="2">
        <f>IFERROR(Data!$E1709/Data!$L1709,0)</f>
        <v>54.111111111111114</v>
      </c>
      <c r="Q1709" t="str">
        <f t="shared" si="104"/>
        <v>music</v>
      </c>
      <c r="R1709" t="str">
        <f t="shared" si="105"/>
        <v>faith</v>
      </c>
      <c r="S1709" s="3">
        <f t="shared" si="106"/>
        <v>42457.429340277777</v>
      </c>
      <c r="T1709" s="3">
        <f t="shared" si="107"/>
        <v>42427.471006944441</v>
      </c>
    </row>
    <row r="1710" spans="1:20">
      <c r="A1710">
        <v>1708</v>
      </c>
      <c r="B1710" t="s">
        <v>3498</v>
      </c>
      <c r="C1710" t="s">
        <v>3499</v>
      </c>
      <c r="D1710">
        <v>7000</v>
      </c>
      <c r="E1710">
        <v>0</v>
      </c>
      <c r="F1710" t="s">
        <v>363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3445</v>
      </c>
      <c r="O1710" s="8">
        <f>Data!$E1710/Data!$D1710</f>
        <v>0</v>
      </c>
      <c r="P1710" s="2">
        <f>IFERROR(Data!$E1710/Data!$L1710,0)</f>
        <v>0</v>
      </c>
      <c r="Q1710" t="str">
        <f t="shared" si="104"/>
        <v>music</v>
      </c>
      <c r="R1710" t="str">
        <f t="shared" si="105"/>
        <v>faith</v>
      </c>
      <c r="S1710" s="3">
        <f t="shared" si="106"/>
        <v>42491.616967592592</v>
      </c>
      <c r="T1710" s="3">
        <f t="shared" si="107"/>
        <v>42451.616967592592</v>
      </c>
    </row>
    <row r="1711" spans="1:20">
      <c r="A1711">
        <v>1709</v>
      </c>
      <c r="B1711" t="s">
        <v>3500</v>
      </c>
      <c r="C1711" t="s">
        <v>3501</v>
      </c>
      <c r="D1711">
        <v>1750</v>
      </c>
      <c r="E1711">
        <v>85</v>
      </c>
      <c r="F1711" t="s">
        <v>363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3445</v>
      </c>
      <c r="O1711" s="8">
        <f>Data!$E1711/Data!$D1711</f>
        <v>4.8571428571428571E-2</v>
      </c>
      <c r="P1711" s="2">
        <f>IFERROR(Data!$E1711/Data!$L1711,0)</f>
        <v>21.25</v>
      </c>
      <c r="Q1711" t="str">
        <f t="shared" si="104"/>
        <v>music</v>
      </c>
      <c r="R1711" t="str">
        <f t="shared" si="105"/>
        <v>faith</v>
      </c>
      <c r="S1711" s="3">
        <f t="shared" si="106"/>
        <v>41882.568749999999</v>
      </c>
      <c r="T1711" s="3">
        <f t="shared" si="107"/>
        <v>41841.31381944444</v>
      </c>
    </row>
    <row r="1712" spans="1:20">
      <c r="A1712">
        <v>1710</v>
      </c>
      <c r="B1712" t="s">
        <v>3502</v>
      </c>
      <c r="C1712" t="s">
        <v>3503</v>
      </c>
      <c r="D1712">
        <v>5000</v>
      </c>
      <c r="E1712">
        <v>34</v>
      </c>
      <c r="F1712" t="s">
        <v>363</v>
      </c>
      <c r="G1712" t="s">
        <v>508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3445</v>
      </c>
      <c r="O1712" s="8">
        <f>Data!$E1712/Data!$D1712</f>
        <v>6.7999999999999996E-3</v>
      </c>
      <c r="P1712" s="2">
        <f>IFERROR(Data!$E1712/Data!$L1712,0)</f>
        <v>34</v>
      </c>
      <c r="Q1712" t="str">
        <f t="shared" si="104"/>
        <v>music</v>
      </c>
      <c r="R1712" t="str">
        <f t="shared" si="105"/>
        <v>faith</v>
      </c>
      <c r="S1712" s="3">
        <f t="shared" si="106"/>
        <v>42387.291666666672</v>
      </c>
      <c r="T1712" s="3">
        <f t="shared" si="107"/>
        <v>42341.34129629629</v>
      </c>
    </row>
    <row r="1713" spans="1:20">
      <c r="A1713">
        <v>1711</v>
      </c>
      <c r="B1713" t="s">
        <v>3504</v>
      </c>
      <c r="C1713" t="s">
        <v>3505</v>
      </c>
      <c r="D1713">
        <v>10000</v>
      </c>
      <c r="E1713">
        <v>1050</v>
      </c>
      <c r="F1713" t="s">
        <v>363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3445</v>
      </c>
      <c r="O1713" s="8">
        <f>Data!$E1713/Data!$D1713</f>
        <v>0.105</v>
      </c>
      <c r="P1713" s="2">
        <f>IFERROR(Data!$E1713/Data!$L1713,0)</f>
        <v>525</v>
      </c>
      <c r="Q1713" t="str">
        <f t="shared" si="104"/>
        <v>music</v>
      </c>
      <c r="R1713" t="str">
        <f t="shared" si="105"/>
        <v>faith</v>
      </c>
      <c r="S1713" s="3">
        <f t="shared" si="106"/>
        <v>41883.396226851852</v>
      </c>
      <c r="T1713" s="3">
        <f t="shared" si="107"/>
        <v>41852.396226851852</v>
      </c>
    </row>
    <row r="1714" spans="1:20">
      <c r="A1714">
        <v>1712</v>
      </c>
      <c r="B1714" t="s">
        <v>3506</v>
      </c>
      <c r="C1714" t="s">
        <v>3507</v>
      </c>
      <c r="D1714">
        <v>5000</v>
      </c>
      <c r="E1714">
        <v>0</v>
      </c>
      <c r="F1714" t="s">
        <v>363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3445</v>
      </c>
      <c r="O1714" s="8">
        <f>Data!$E1714/Data!$D1714</f>
        <v>0</v>
      </c>
      <c r="P1714" s="2">
        <f>IFERROR(Data!$E1714/Data!$L1714,0)</f>
        <v>0</v>
      </c>
      <c r="Q1714" t="str">
        <f t="shared" si="104"/>
        <v>music</v>
      </c>
      <c r="R1714" t="str">
        <f t="shared" si="105"/>
        <v>faith</v>
      </c>
      <c r="S1714" s="3">
        <f t="shared" si="106"/>
        <v>42185.663807870369</v>
      </c>
      <c r="T1714" s="3">
        <f t="shared" si="107"/>
        <v>42125.663807870369</v>
      </c>
    </row>
    <row r="1715" spans="1:20">
      <c r="A1715">
        <v>1713</v>
      </c>
      <c r="B1715" t="s">
        <v>3508</v>
      </c>
      <c r="C1715" t="s">
        <v>3509</v>
      </c>
      <c r="D1715">
        <v>3000</v>
      </c>
      <c r="E1715">
        <v>50</v>
      </c>
      <c r="F1715" t="s">
        <v>363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3445</v>
      </c>
      <c r="O1715" s="8">
        <f>Data!$E1715/Data!$D1715</f>
        <v>1.6666666666666666E-2</v>
      </c>
      <c r="P1715" s="2">
        <f>IFERROR(Data!$E1715/Data!$L1715,0)</f>
        <v>50</v>
      </c>
      <c r="Q1715" t="str">
        <f t="shared" si="104"/>
        <v>music</v>
      </c>
      <c r="R1715" t="str">
        <f t="shared" si="105"/>
        <v>faith</v>
      </c>
      <c r="S1715" s="3">
        <f t="shared" si="106"/>
        <v>41917.551064814819</v>
      </c>
      <c r="T1715" s="3">
        <f t="shared" si="107"/>
        <v>41887.551064814819</v>
      </c>
    </row>
    <row r="1716" spans="1:20">
      <c r="A1716">
        <v>1714</v>
      </c>
      <c r="B1716" t="s">
        <v>3510</v>
      </c>
      <c r="C1716" t="s">
        <v>3511</v>
      </c>
      <c r="D1716">
        <v>25000</v>
      </c>
      <c r="E1716">
        <v>1967</v>
      </c>
      <c r="F1716" t="s">
        <v>363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3445</v>
      </c>
      <c r="O1716" s="8">
        <f>Data!$E1716/Data!$D1716</f>
        <v>7.868E-2</v>
      </c>
      <c r="P1716" s="2">
        <f>IFERROR(Data!$E1716/Data!$L1716,0)</f>
        <v>115.70588235294117</v>
      </c>
      <c r="Q1716" t="str">
        <f t="shared" si="104"/>
        <v>music</v>
      </c>
      <c r="R1716" t="str">
        <f t="shared" si="105"/>
        <v>faith</v>
      </c>
      <c r="S1716" s="3">
        <f t="shared" si="106"/>
        <v>42125.668530092589</v>
      </c>
      <c r="T1716" s="3">
        <f t="shared" si="107"/>
        <v>42095.668530092589</v>
      </c>
    </row>
    <row r="1717" spans="1:20">
      <c r="A1717">
        <v>1715</v>
      </c>
      <c r="B1717" t="s">
        <v>3512</v>
      </c>
      <c r="C1717" t="s">
        <v>3513</v>
      </c>
      <c r="D1717">
        <v>5000</v>
      </c>
      <c r="E1717">
        <v>11</v>
      </c>
      <c r="F1717" t="s">
        <v>363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3445</v>
      </c>
      <c r="O1717" s="8">
        <f>Data!$E1717/Data!$D1717</f>
        <v>2.2000000000000001E-3</v>
      </c>
      <c r="P1717" s="2">
        <f>IFERROR(Data!$E1717/Data!$L1717,0)</f>
        <v>5.5</v>
      </c>
      <c r="Q1717" t="str">
        <f t="shared" si="104"/>
        <v>music</v>
      </c>
      <c r="R1717" t="str">
        <f t="shared" si="105"/>
        <v>faith</v>
      </c>
      <c r="S1717" s="3">
        <f t="shared" si="106"/>
        <v>42093.890277777777</v>
      </c>
      <c r="T1717" s="3">
        <f t="shared" si="107"/>
        <v>42063.967418981483</v>
      </c>
    </row>
    <row r="1718" spans="1:20">
      <c r="A1718">
        <v>1716</v>
      </c>
      <c r="B1718" t="s">
        <v>3514</v>
      </c>
      <c r="C1718" t="s">
        <v>3515</v>
      </c>
      <c r="D1718">
        <v>2000</v>
      </c>
      <c r="E1718">
        <v>150</v>
      </c>
      <c r="F1718" t="s">
        <v>363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3445</v>
      </c>
      <c r="O1718" s="8">
        <f>Data!$E1718/Data!$D1718</f>
        <v>7.4999999999999997E-2</v>
      </c>
      <c r="P1718" s="2">
        <f>IFERROR(Data!$E1718/Data!$L1718,0)</f>
        <v>50</v>
      </c>
      <c r="Q1718" t="str">
        <f t="shared" si="104"/>
        <v>music</v>
      </c>
      <c r="R1718" t="str">
        <f t="shared" si="105"/>
        <v>faith</v>
      </c>
      <c r="S1718" s="3">
        <f t="shared" si="106"/>
        <v>42713.369201388887</v>
      </c>
      <c r="T1718" s="3">
        <f t="shared" si="107"/>
        <v>42673.327534722222</v>
      </c>
    </row>
    <row r="1719" spans="1:20">
      <c r="A1719">
        <v>1717</v>
      </c>
      <c r="B1719" t="s">
        <v>3516</v>
      </c>
      <c r="C1719" t="s">
        <v>3517</v>
      </c>
      <c r="D1719">
        <v>3265</v>
      </c>
      <c r="E1719">
        <v>1395</v>
      </c>
      <c r="F1719" t="s">
        <v>363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3445</v>
      </c>
      <c r="O1719" s="8">
        <f>Data!$E1719/Data!$D1719</f>
        <v>0.42725880551301687</v>
      </c>
      <c r="P1719" s="2">
        <f>IFERROR(Data!$E1719/Data!$L1719,0)</f>
        <v>34.024390243902438</v>
      </c>
      <c r="Q1719" t="str">
        <f t="shared" si="104"/>
        <v>music</v>
      </c>
      <c r="R1719" t="str">
        <f t="shared" si="105"/>
        <v>faith</v>
      </c>
      <c r="S1719" s="3">
        <f t="shared" si="106"/>
        <v>42480.916666666672</v>
      </c>
      <c r="T1719" s="3">
        <f t="shared" si="107"/>
        <v>42460.73192129629</v>
      </c>
    </row>
    <row r="1720" spans="1:20">
      <c r="A1720">
        <v>1718</v>
      </c>
      <c r="B1720" t="s">
        <v>3518</v>
      </c>
      <c r="C1720" t="s">
        <v>3519</v>
      </c>
      <c r="D1720">
        <v>35000</v>
      </c>
      <c r="E1720">
        <v>75</v>
      </c>
      <c r="F1720" t="s">
        <v>363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3445</v>
      </c>
      <c r="O1720" s="8">
        <f>Data!$E1720/Data!$D1720</f>
        <v>2.142857142857143E-3</v>
      </c>
      <c r="P1720" s="2">
        <f>IFERROR(Data!$E1720/Data!$L1720,0)</f>
        <v>37.5</v>
      </c>
      <c r="Q1720" t="str">
        <f t="shared" si="104"/>
        <v>music</v>
      </c>
      <c r="R1720" t="str">
        <f t="shared" si="105"/>
        <v>faith</v>
      </c>
      <c r="S1720" s="3">
        <f t="shared" si="106"/>
        <v>42503.957638888889</v>
      </c>
      <c r="T1720" s="3">
        <f t="shared" si="107"/>
        <v>42460.360520833332</v>
      </c>
    </row>
    <row r="1721" spans="1:20">
      <c r="A1721">
        <v>1719</v>
      </c>
      <c r="B1721" t="s">
        <v>3520</v>
      </c>
      <c r="C1721" t="s">
        <v>3521</v>
      </c>
      <c r="D1721">
        <v>4000</v>
      </c>
      <c r="E1721">
        <v>35</v>
      </c>
      <c r="F1721" t="s">
        <v>363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3445</v>
      </c>
      <c r="O1721" s="8">
        <f>Data!$E1721/Data!$D1721</f>
        <v>8.7500000000000008E-3</v>
      </c>
      <c r="P1721" s="2">
        <f>IFERROR(Data!$E1721/Data!$L1721,0)</f>
        <v>11.666666666666666</v>
      </c>
      <c r="Q1721" t="str">
        <f t="shared" si="104"/>
        <v>music</v>
      </c>
      <c r="R1721" t="str">
        <f t="shared" si="105"/>
        <v>faith</v>
      </c>
      <c r="S1721" s="3">
        <f t="shared" si="106"/>
        <v>41899.284618055557</v>
      </c>
      <c r="T1721" s="3">
        <f t="shared" si="107"/>
        <v>41869.284618055557</v>
      </c>
    </row>
    <row r="1722" spans="1:20">
      <c r="A1722">
        <v>1720</v>
      </c>
      <c r="B1722" t="s">
        <v>3522</v>
      </c>
      <c r="C1722" t="s">
        <v>3523</v>
      </c>
      <c r="D1722">
        <v>4000</v>
      </c>
      <c r="E1722">
        <v>225</v>
      </c>
      <c r="F1722" t="s">
        <v>363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3445</v>
      </c>
      <c r="O1722" s="8">
        <f>Data!$E1722/Data!$D1722</f>
        <v>5.6250000000000001E-2</v>
      </c>
      <c r="P1722" s="2">
        <f>IFERROR(Data!$E1722/Data!$L1722,0)</f>
        <v>28.125</v>
      </c>
      <c r="Q1722" t="str">
        <f t="shared" si="104"/>
        <v>music</v>
      </c>
      <c r="R1722" t="str">
        <f t="shared" si="105"/>
        <v>faith</v>
      </c>
      <c r="S1722" s="3">
        <f t="shared" si="106"/>
        <v>41952.574895833335</v>
      </c>
      <c r="T1722" s="3">
        <f t="shared" si="107"/>
        <v>41922.533229166671</v>
      </c>
    </row>
    <row r="1723" spans="1:20">
      <c r="A1723">
        <v>1721</v>
      </c>
      <c r="B1723" t="s">
        <v>3524</v>
      </c>
      <c r="C1723" t="s">
        <v>3525</v>
      </c>
      <c r="D1723">
        <v>5000</v>
      </c>
      <c r="E1723">
        <v>0</v>
      </c>
      <c r="F1723" t="s">
        <v>363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3445</v>
      </c>
      <c r="O1723" s="8">
        <f>Data!$E1723/Data!$D1723</f>
        <v>0</v>
      </c>
      <c r="P1723" s="2">
        <f>IFERROR(Data!$E1723/Data!$L1723,0)</f>
        <v>0</v>
      </c>
      <c r="Q1723" t="str">
        <f t="shared" si="104"/>
        <v>music</v>
      </c>
      <c r="R1723" t="str">
        <f t="shared" si="105"/>
        <v>faith</v>
      </c>
      <c r="S1723" s="3">
        <f t="shared" si="106"/>
        <v>42349.211377314816</v>
      </c>
      <c r="T1723" s="3">
        <f t="shared" si="107"/>
        <v>42319.211377314816</v>
      </c>
    </row>
    <row r="1724" spans="1:20">
      <c r="A1724">
        <v>1722</v>
      </c>
      <c r="B1724" t="s">
        <v>3526</v>
      </c>
      <c r="C1724" t="s">
        <v>3527</v>
      </c>
      <c r="D1724">
        <v>2880</v>
      </c>
      <c r="E1724">
        <v>1</v>
      </c>
      <c r="F1724" t="s">
        <v>363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3445</v>
      </c>
      <c r="O1724" s="8">
        <f>Data!$E1724/Data!$D1724</f>
        <v>3.4722222222222224E-4</v>
      </c>
      <c r="P1724" s="2">
        <f>IFERROR(Data!$E1724/Data!$L1724,0)</f>
        <v>1</v>
      </c>
      <c r="Q1724" t="str">
        <f t="shared" si="104"/>
        <v>music</v>
      </c>
      <c r="R1724" t="str">
        <f t="shared" si="105"/>
        <v>faith</v>
      </c>
      <c r="S1724" s="3">
        <f t="shared" si="106"/>
        <v>42462.756944444445</v>
      </c>
      <c r="T1724" s="3">
        <f t="shared" si="107"/>
        <v>42425.710983796293</v>
      </c>
    </row>
    <row r="1725" spans="1:20">
      <c r="A1725">
        <v>1723</v>
      </c>
      <c r="B1725" t="s">
        <v>3528</v>
      </c>
      <c r="C1725" t="s">
        <v>3529</v>
      </c>
      <c r="D1725">
        <v>10000</v>
      </c>
      <c r="E1725">
        <v>650</v>
      </c>
      <c r="F1725" t="s">
        <v>363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3445</v>
      </c>
      <c r="O1725" s="8">
        <f>Data!$E1725/Data!$D1725</f>
        <v>6.5000000000000002E-2</v>
      </c>
      <c r="P1725" s="2">
        <f>IFERROR(Data!$E1725/Data!$L1725,0)</f>
        <v>216.66666666666666</v>
      </c>
      <c r="Q1725" t="str">
        <f t="shared" si="104"/>
        <v>music</v>
      </c>
      <c r="R1725" t="str">
        <f t="shared" si="105"/>
        <v>faith</v>
      </c>
      <c r="S1725" s="3">
        <f t="shared" si="106"/>
        <v>42186</v>
      </c>
      <c r="T1725" s="3">
        <f t="shared" si="107"/>
        <v>42129.57540509259</v>
      </c>
    </row>
    <row r="1726" spans="1:20">
      <c r="A1726">
        <v>1724</v>
      </c>
      <c r="B1726" t="s">
        <v>3530</v>
      </c>
      <c r="C1726" t="s">
        <v>3531</v>
      </c>
      <c r="D1726">
        <v>6000</v>
      </c>
      <c r="E1726">
        <v>35</v>
      </c>
      <c r="F1726" t="s">
        <v>363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3445</v>
      </c>
      <c r="O1726" s="8">
        <f>Data!$E1726/Data!$D1726</f>
        <v>5.8333333333333336E-3</v>
      </c>
      <c r="P1726" s="2">
        <f>IFERROR(Data!$E1726/Data!$L1726,0)</f>
        <v>8.75</v>
      </c>
      <c r="Q1726" t="str">
        <f t="shared" si="104"/>
        <v>music</v>
      </c>
      <c r="R1726" t="str">
        <f t="shared" si="105"/>
        <v>faith</v>
      </c>
      <c r="S1726" s="3">
        <f t="shared" si="106"/>
        <v>41942.682430555556</v>
      </c>
      <c r="T1726" s="3">
        <f t="shared" si="107"/>
        <v>41912.682430555556</v>
      </c>
    </row>
    <row r="1727" spans="1:20">
      <c r="A1727">
        <v>1725</v>
      </c>
      <c r="B1727" t="s">
        <v>3532</v>
      </c>
      <c r="C1727" t="s">
        <v>3533</v>
      </c>
      <c r="D1727">
        <v>5500</v>
      </c>
      <c r="E1727">
        <v>560</v>
      </c>
      <c r="F1727" t="s">
        <v>363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3445</v>
      </c>
      <c r="O1727" s="8">
        <f>Data!$E1727/Data!$D1727</f>
        <v>0.10181818181818182</v>
      </c>
      <c r="P1727" s="2">
        <f>IFERROR(Data!$E1727/Data!$L1727,0)</f>
        <v>62.222222222222221</v>
      </c>
      <c r="Q1727" t="str">
        <f t="shared" si="104"/>
        <v>music</v>
      </c>
      <c r="R1727" t="str">
        <f t="shared" si="105"/>
        <v>faith</v>
      </c>
      <c r="S1727" s="3">
        <f t="shared" si="106"/>
        <v>41875.718159722222</v>
      </c>
      <c r="T1727" s="3">
        <f t="shared" si="107"/>
        <v>41845.718159722222</v>
      </c>
    </row>
    <row r="1728" spans="1:20">
      <c r="A1728">
        <v>1726</v>
      </c>
      <c r="B1728" t="s">
        <v>3534</v>
      </c>
      <c r="C1728" t="s">
        <v>3535</v>
      </c>
      <c r="D1728">
        <v>6500</v>
      </c>
      <c r="E1728">
        <v>2196</v>
      </c>
      <c r="F1728" t="s">
        <v>363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3445</v>
      </c>
      <c r="O1728" s="8">
        <f>Data!$E1728/Data!$D1728</f>
        <v>0.33784615384615385</v>
      </c>
      <c r="P1728" s="2">
        <f>IFERROR(Data!$E1728/Data!$L1728,0)</f>
        <v>137.25</v>
      </c>
      <c r="Q1728" t="str">
        <f t="shared" si="104"/>
        <v>music</v>
      </c>
      <c r="R1728" t="str">
        <f t="shared" si="105"/>
        <v>faith</v>
      </c>
      <c r="S1728" s="3">
        <f t="shared" si="106"/>
        <v>41817.669722222221</v>
      </c>
      <c r="T1728" s="3">
        <f t="shared" si="107"/>
        <v>41788.669722222221</v>
      </c>
    </row>
    <row r="1729" spans="1:20">
      <c r="A1729">
        <v>1727</v>
      </c>
      <c r="B1729" t="s">
        <v>3536</v>
      </c>
      <c r="C1729" t="s">
        <v>3537</v>
      </c>
      <c r="D1729">
        <v>3000</v>
      </c>
      <c r="E1729">
        <v>1</v>
      </c>
      <c r="F1729" t="s">
        <v>363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3445</v>
      </c>
      <c r="O1729" s="8">
        <f>Data!$E1729/Data!$D1729</f>
        <v>3.3333333333333332E-4</v>
      </c>
      <c r="P1729" s="2">
        <f>IFERROR(Data!$E1729/Data!$L1729,0)</f>
        <v>1</v>
      </c>
      <c r="Q1729" t="str">
        <f t="shared" si="104"/>
        <v>music</v>
      </c>
      <c r="R1729" t="str">
        <f t="shared" si="105"/>
        <v>faith</v>
      </c>
      <c r="S1729" s="3">
        <f t="shared" si="106"/>
        <v>42099.208333333328</v>
      </c>
      <c r="T1729" s="3">
        <f t="shared" si="107"/>
        <v>42044.677974537044</v>
      </c>
    </row>
    <row r="1730" spans="1:20">
      <c r="A1730">
        <v>1728</v>
      </c>
      <c r="B1730" t="s">
        <v>3538</v>
      </c>
      <c r="C1730" t="s">
        <v>3539</v>
      </c>
      <c r="D1730">
        <v>1250</v>
      </c>
      <c r="E1730">
        <v>855</v>
      </c>
      <c r="F1730" t="s">
        <v>363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3445</v>
      </c>
      <c r="O1730" s="8">
        <f>Data!$E1730/Data!$D1730</f>
        <v>0.68400000000000005</v>
      </c>
      <c r="P1730" s="2">
        <f>IFERROR(Data!$E1730/Data!$L1730,0)</f>
        <v>122.14285714285714</v>
      </c>
      <c r="Q1730" t="str">
        <f t="shared" si="104"/>
        <v>music</v>
      </c>
      <c r="R1730" t="str">
        <f t="shared" si="105"/>
        <v>faith</v>
      </c>
      <c r="S1730" s="3">
        <f t="shared" si="106"/>
        <v>42298.375856481478</v>
      </c>
      <c r="T1730" s="3">
        <f t="shared" si="107"/>
        <v>42268.375856481478</v>
      </c>
    </row>
    <row r="1731" spans="1:20">
      <c r="A1731">
        <v>1729</v>
      </c>
      <c r="B1731" t="s">
        <v>3540</v>
      </c>
      <c r="C1731" t="s">
        <v>3541</v>
      </c>
      <c r="D1731">
        <v>10000</v>
      </c>
      <c r="E1731">
        <v>0</v>
      </c>
      <c r="F1731" t="s">
        <v>363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3445</v>
      </c>
      <c r="O1731" s="8">
        <f>Data!$E1731/Data!$D1731</f>
        <v>0</v>
      </c>
      <c r="P1731" s="2">
        <f>IFERROR(Data!$E1731/Data!$L1731,0)</f>
        <v>0</v>
      </c>
      <c r="Q1731" t="str">
        <f t="shared" ref="Q1731:Q1794" si="108">LEFT(N1731,SEARCH("/",N1731,1)-1)</f>
        <v>music</v>
      </c>
      <c r="R1731" t="str">
        <f t="shared" ref="R1731:R1794" si="109">RIGHT(N1731,LEN(N1731)-SEARCH("/",N1731,1))</f>
        <v>faith</v>
      </c>
      <c r="S1731" s="3">
        <f t="shared" ref="S1731:S1794" si="110">(((I1731/60)/60)/24)+DATE(1970,1,1)+(-6/24)</f>
        <v>42530.802152777775</v>
      </c>
      <c r="T1731" s="3">
        <f t="shared" ref="T1731:T1794" si="111">(((J1731/60)/60)/24)+DATE(1970,1,1)+(-6/24)</f>
        <v>42470.802152777775</v>
      </c>
    </row>
    <row r="1732" spans="1:20">
      <c r="A1732">
        <v>1730</v>
      </c>
      <c r="B1732" t="s">
        <v>3542</v>
      </c>
      <c r="C1732" t="s">
        <v>3543</v>
      </c>
      <c r="D1732">
        <v>3000</v>
      </c>
      <c r="E1732">
        <v>0</v>
      </c>
      <c r="F1732" t="s">
        <v>363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3445</v>
      </c>
      <c r="O1732" s="8">
        <f>Data!$E1732/Data!$D1732</f>
        <v>0</v>
      </c>
      <c r="P1732" s="2">
        <f>IFERROR(Data!$E1732/Data!$L1732,0)</f>
        <v>0</v>
      </c>
      <c r="Q1732" t="str">
        <f t="shared" si="108"/>
        <v>music</v>
      </c>
      <c r="R1732" t="str">
        <f t="shared" si="109"/>
        <v>faith</v>
      </c>
      <c r="S1732" s="3">
        <f t="shared" si="110"/>
        <v>42301.837766203709</v>
      </c>
      <c r="T1732" s="3">
        <f t="shared" si="111"/>
        <v>42271.837766203709</v>
      </c>
    </row>
    <row r="1733" spans="1:20">
      <c r="A1733">
        <v>1731</v>
      </c>
      <c r="B1733" t="s">
        <v>3544</v>
      </c>
      <c r="C1733" t="s">
        <v>3545</v>
      </c>
      <c r="D1733">
        <v>1000</v>
      </c>
      <c r="E1733">
        <v>0</v>
      </c>
      <c r="F1733" t="s">
        <v>363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3445</v>
      </c>
      <c r="O1733" s="8">
        <f>Data!$E1733/Data!$D1733</f>
        <v>0</v>
      </c>
      <c r="P1733" s="2">
        <f>IFERROR(Data!$E1733/Data!$L1733,0)</f>
        <v>0</v>
      </c>
      <c r="Q1733" t="str">
        <f t="shared" si="108"/>
        <v>music</v>
      </c>
      <c r="R1733" t="str">
        <f t="shared" si="109"/>
        <v>faith</v>
      </c>
      <c r="S1733" s="3">
        <f t="shared" si="110"/>
        <v>42166.375</v>
      </c>
      <c r="T1733" s="3">
        <f t="shared" si="111"/>
        <v>42152.656851851847</v>
      </c>
    </row>
    <row r="1734" spans="1:20">
      <c r="A1734">
        <v>1732</v>
      </c>
      <c r="B1734" t="s">
        <v>3546</v>
      </c>
      <c r="C1734" t="s">
        <v>3547</v>
      </c>
      <c r="D1734">
        <v>4000</v>
      </c>
      <c r="E1734">
        <v>0</v>
      </c>
      <c r="F1734" t="s">
        <v>363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3445</v>
      </c>
      <c r="O1734" s="8">
        <f>Data!$E1734/Data!$D1734</f>
        <v>0</v>
      </c>
      <c r="P1734" s="2">
        <f>IFERROR(Data!$E1734/Data!$L1734,0)</f>
        <v>0</v>
      </c>
      <c r="Q1734" t="str">
        <f t="shared" si="108"/>
        <v>music</v>
      </c>
      <c r="R1734" t="str">
        <f t="shared" si="109"/>
        <v>faith</v>
      </c>
      <c r="S1734" s="3">
        <f t="shared" si="110"/>
        <v>42384.958333333328</v>
      </c>
      <c r="T1734" s="3">
        <f t="shared" si="111"/>
        <v>42325.433807870373</v>
      </c>
    </row>
    <row r="1735" spans="1:20">
      <c r="A1735">
        <v>1733</v>
      </c>
      <c r="B1735" t="s">
        <v>3548</v>
      </c>
      <c r="C1735" t="s">
        <v>3549</v>
      </c>
      <c r="D1735">
        <v>10000</v>
      </c>
      <c r="E1735">
        <v>0</v>
      </c>
      <c r="F1735" t="s">
        <v>363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3445</v>
      </c>
      <c r="O1735" s="8">
        <f>Data!$E1735/Data!$D1735</f>
        <v>0</v>
      </c>
      <c r="P1735" s="2">
        <f>IFERROR(Data!$E1735/Data!$L1735,0)</f>
        <v>0</v>
      </c>
      <c r="Q1735" t="str">
        <f t="shared" si="108"/>
        <v>music</v>
      </c>
      <c r="R1735" t="str">
        <f t="shared" si="109"/>
        <v>faith</v>
      </c>
      <c r="S1735" s="3">
        <f t="shared" si="110"/>
        <v>42626.645833333328</v>
      </c>
      <c r="T1735" s="3">
        <f t="shared" si="111"/>
        <v>42614.425625000003</v>
      </c>
    </row>
    <row r="1736" spans="1:20">
      <c r="A1736">
        <v>1734</v>
      </c>
      <c r="B1736" t="s">
        <v>3550</v>
      </c>
      <c r="C1736" t="s">
        <v>3551</v>
      </c>
      <c r="D1736">
        <v>4500</v>
      </c>
      <c r="E1736">
        <v>1</v>
      </c>
      <c r="F1736" t="s">
        <v>363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3445</v>
      </c>
      <c r="O1736" s="8">
        <f>Data!$E1736/Data!$D1736</f>
        <v>2.2222222222222223E-4</v>
      </c>
      <c r="P1736" s="2">
        <f>IFERROR(Data!$E1736/Data!$L1736,0)</f>
        <v>1</v>
      </c>
      <c r="Q1736" t="str">
        <f t="shared" si="108"/>
        <v>music</v>
      </c>
      <c r="R1736" t="str">
        <f t="shared" si="109"/>
        <v>faith</v>
      </c>
      <c r="S1736" s="3">
        <f t="shared" si="110"/>
        <v>42131.786527777775</v>
      </c>
      <c r="T1736" s="3">
        <f t="shared" si="111"/>
        <v>42101.786527777775</v>
      </c>
    </row>
    <row r="1737" spans="1:20">
      <c r="A1737">
        <v>1735</v>
      </c>
      <c r="B1737" t="s">
        <v>3552</v>
      </c>
      <c r="C1737" t="s">
        <v>3553</v>
      </c>
      <c r="D1737">
        <v>1000</v>
      </c>
      <c r="E1737">
        <v>110</v>
      </c>
      <c r="F1737" t="s">
        <v>363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3445</v>
      </c>
      <c r="O1737" s="8">
        <f>Data!$E1737/Data!$D1737</f>
        <v>0.11</v>
      </c>
      <c r="P1737" s="2">
        <f>IFERROR(Data!$E1737/Data!$L1737,0)</f>
        <v>55</v>
      </c>
      <c r="Q1737" t="str">
        <f t="shared" si="108"/>
        <v>music</v>
      </c>
      <c r="R1737" t="str">
        <f t="shared" si="109"/>
        <v>faith</v>
      </c>
      <c r="S1737" s="3">
        <f t="shared" si="110"/>
        <v>42589.564178240747</v>
      </c>
      <c r="T1737" s="3">
        <f t="shared" si="111"/>
        <v>42559.564178240747</v>
      </c>
    </row>
    <row r="1738" spans="1:20">
      <c r="A1738">
        <v>1736</v>
      </c>
      <c r="B1738" t="s">
        <v>3554</v>
      </c>
      <c r="C1738" t="s">
        <v>3555</v>
      </c>
      <c r="D1738">
        <v>3000</v>
      </c>
      <c r="E1738">
        <v>22</v>
      </c>
      <c r="F1738" t="s">
        <v>363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3445</v>
      </c>
      <c r="O1738" s="8">
        <f>Data!$E1738/Data!$D1738</f>
        <v>7.3333333333333332E-3</v>
      </c>
      <c r="P1738" s="2">
        <f>IFERROR(Data!$E1738/Data!$L1738,0)</f>
        <v>22</v>
      </c>
      <c r="Q1738" t="str">
        <f t="shared" si="108"/>
        <v>music</v>
      </c>
      <c r="R1738" t="str">
        <f t="shared" si="109"/>
        <v>faith</v>
      </c>
      <c r="S1738" s="3">
        <f t="shared" si="110"/>
        <v>42316.65315972222</v>
      </c>
      <c r="T1738" s="3">
        <f t="shared" si="111"/>
        <v>42286.611493055556</v>
      </c>
    </row>
    <row r="1739" spans="1:20">
      <c r="A1739">
        <v>1737</v>
      </c>
      <c r="B1739" t="s">
        <v>3556</v>
      </c>
      <c r="C1739" t="s">
        <v>3557</v>
      </c>
      <c r="D1739">
        <v>4000</v>
      </c>
      <c r="E1739">
        <v>850</v>
      </c>
      <c r="F1739" t="s">
        <v>363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3445</v>
      </c>
      <c r="O1739" s="8">
        <f>Data!$E1739/Data!$D1739</f>
        <v>0.21249999999999999</v>
      </c>
      <c r="P1739" s="2">
        <f>IFERROR(Data!$E1739/Data!$L1739,0)</f>
        <v>56.666666666666664</v>
      </c>
      <c r="Q1739" t="str">
        <f t="shared" si="108"/>
        <v>music</v>
      </c>
      <c r="R1739" t="str">
        <f t="shared" si="109"/>
        <v>faith</v>
      </c>
      <c r="S1739" s="3">
        <f t="shared" si="110"/>
        <v>42205.698981481488</v>
      </c>
      <c r="T1739" s="3">
        <f t="shared" si="111"/>
        <v>42175.698981481488</v>
      </c>
    </row>
    <row r="1740" spans="1:20">
      <c r="A1740">
        <v>1738</v>
      </c>
      <c r="B1740" t="s">
        <v>3558</v>
      </c>
      <c r="C1740" t="s">
        <v>3559</v>
      </c>
      <c r="D1740">
        <v>5000</v>
      </c>
      <c r="E1740">
        <v>20</v>
      </c>
      <c r="F1740" t="s">
        <v>363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3445</v>
      </c>
      <c r="O1740" s="8">
        <f>Data!$E1740/Data!$D1740</f>
        <v>4.0000000000000001E-3</v>
      </c>
      <c r="P1740" s="2">
        <f>IFERROR(Data!$E1740/Data!$L1740,0)</f>
        <v>20</v>
      </c>
      <c r="Q1740" t="str">
        <f t="shared" si="108"/>
        <v>music</v>
      </c>
      <c r="R1740" t="str">
        <f t="shared" si="109"/>
        <v>faith</v>
      </c>
      <c r="S1740" s="3">
        <f t="shared" si="110"/>
        <v>41914.624328703707</v>
      </c>
      <c r="T1740" s="3">
        <f t="shared" si="111"/>
        <v>41884.624328703707</v>
      </c>
    </row>
    <row r="1741" spans="1:20">
      <c r="A1741">
        <v>1739</v>
      </c>
      <c r="B1741" t="s">
        <v>3560</v>
      </c>
      <c r="C1741" t="s">
        <v>3561</v>
      </c>
      <c r="D1741">
        <v>1000</v>
      </c>
      <c r="E1741">
        <v>1</v>
      </c>
      <c r="F1741" t="s">
        <v>363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3445</v>
      </c>
      <c r="O1741" s="8">
        <f>Data!$E1741/Data!$D1741</f>
        <v>1E-3</v>
      </c>
      <c r="P1741" s="2">
        <f>IFERROR(Data!$E1741/Data!$L1741,0)</f>
        <v>1</v>
      </c>
      <c r="Q1741" t="str">
        <f t="shared" si="108"/>
        <v>music</v>
      </c>
      <c r="R1741" t="str">
        <f t="shared" si="109"/>
        <v>faith</v>
      </c>
      <c r="S1741" s="3">
        <f t="shared" si="110"/>
        <v>42494.582546296297</v>
      </c>
      <c r="T1741" s="3">
        <f t="shared" si="111"/>
        <v>42435.624212962968</v>
      </c>
    </row>
    <row r="1742" spans="1:20">
      <c r="A1742">
        <v>1740</v>
      </c>
      <c r="B1742" t="s">
        <v>3562</v>
      </c>
      <c r="C1742" t="s">
        <v>3563</v>
      </c>
      <c r="D1742">
        <v>3000</v>
      </c>
      <c r="E1742">
        <v>0</v>
      </c>
      <c r="F1742" t="s">
        <v>363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3445</v>
      </c>
      <c r="O1742" s="8">
        <f>Data!$E1742/Data!$D1742</f>
        <v>0</v>
      </c>
      <c r="P1742" s="2">
        <f>IFERROR(Data!$E1742/Data!$L1742,0)</f>
        <v>0</v>
      </c>
      <c r="Q1742" t="str">
        <f t="shared" si="108"/>
        <v>music</v>
      </c>
      <c r="R1742" t="str">
        <f t="shared" si="109"/>
        <v>faith</v>
      </c>
      <c r="S1742" s="3">
        <f t="shared" si="110"/>
        <v>42201.567384259266</v>
      </c>
      <c r="T1742" s="3">
        <f t="shared" si="111"/>
        <v>42171.567384259266</v>
      </c>
    </row>
    <row r="1743" spans="1:20">
      <c r="A1743">
        <v>1741</v>
      </c>
      <c r="B1743" t="s">
        <v>3564</v>
      </c>
      <c r="C1743" t="s">
        <v>3565</v>
      </c>
      <c r="D1743">
        <v>1200</v>
      </c>
      <c r="E1743">
        <v>1330</v>
      </c>
      <c r="F1743" t="s">
        <v>22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2440</v>
      </c>
      <c r="O1743" s="8">
        <f>Data!$E1743/Data!$D1743</f>
        <v>1.1083333333333334</v>
      </c>
      <c r="P1743" s="2">
        <f>IFERROR(Data!$E1743/Data!$L1743,0)</f>
        <v>25.576923076923077</v>
      </c>
      <c r="Q1743" t="str">
        <f t="shared" si="108"/>
        <v>photography</v>
      </c>
      <c r="R1743" t="str">
        <f t="shared" si="109"/>
        <v>photobooks</v>
      </c>
      <c r="S1743" s="3">
        <f t="shared" si="110"/>
        <v>42165.378136574072</v>
      </c>
      <c r="T1743" s="3">
        <f t="shared" si="111"/>
        <v>42120.378136574072</v>
      </c>
    </row>
    <row r="1744" spans="1:20">
      <c r="A1744">
        <v>1742</v>
      </c>
      <c r="B1744" t="s">
        <v>3566</v>
      </c>
      <c r="C1744" t="s">
        <v>3567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2440</v>
      </c>
      <c r="O1744" s="8">
        <f>Data!$E1744/Data!$D1744</f>
        <v>1.0874999999999999</v>
      </c>
      <c r="P1744" s="2">
        <f>IFERROR(Data!$E1744/Data!$L1744,0)</f>
        <v>63.970588235294116</v>
      </c>
      <c r="Q1744" t="str">
        <f t="shared" si="108"/>
        <v>photography</v>
      </c>
      <c r="R1744" t="str">
        <f t="shared" si="109"/>
        <v>photobooks</v>
      </c>
      <c r="S1744" s="3">
        <f t="shared" si="110"/>
        <v>42742.625</v>
      </c>
      <c r="T1744" s="3">
        <f t="shared" si="111"/>
        <v>42710.626967592587</v>
      </c>
    </row>
    <row r="1745" spans="1:20">
      <c r="A1745">
        <v>1743</v>
      </c>
      <c r="B1745" t="s">
        <v>3568</v>
      </c>
      <c r="C1745" t="s">
        <v>3569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2440</v>
      </c>
      <c r="O1745" s="8">
        <f>Data!$E1745/Data!$D1745</f>
        <v>1.0041666666666667</v>
      </c>
      <c r="P1745" s="2">
        <f>IFERROR(Data!$E1745/Data!$L1745,0)</f>
        <v>89.925373134328353</v>
      </c>
      <c r="Q1745" t="str">
        <f t="shared" si="108"/>
        <v>photography</v>
      </c>
      <c r="R1745" t="str">
        <f t="shared" si="109"/>
        <v>photobooks</v>
      </c>
      <c r="S1745" s="3">
        <f t="shared" si="110"/>
        <v>42608.915972222225</v>
      </c>
      <c r="T1745" s="3">
        <f t="shared" si="111"/>
        <v>42586.675636574073</v>
      </c>
    </row>
    <row r="1746" spans="1:20">
      <c r="A1746">
        <v>1744</v>
      </c>
      <c r="B1746" t="s">
        <v>3570</v>
      </c>
      <c r="C1746" t="s">
        <v>3571</v>
      </c>
      <c r="D1746">
        <v>5500</v>
      </c>
      <c r="E1746">
        <v>6515</v>
      </c>
      <c r="F1746" t="s">
        <v>22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2440</v>
      </c>
      <c r="O1746" s="8">
        <f>Data!$E1746/Data!$D1746</f>
        <v>1.1845454545454546</v>
      </c>
      <c r="P1746" s="2">
        <f>IFERROR(Data!$E1746/Data!$L1746,0)</f>
        <v>93.071428571428569</v>
      </c>
      <c r="Q1746" t="str">
        <f t="shared" si="108"/>
        <v>photography</v>
      </c>
      <c r="R1746" t="str">
        <f t="shared" si="109"/>
        <v>photobooks</v>
      </c>
      <c r="S1746" s="3">
        <f t="shared" si="110"/>
        <v>42071.313391203701</v>
      </c>
      <c r="T1746" s="3">
        <f t="shared" si="111"/>
        <v>42026.355057870373</v>
      </c>
    </row>
    <row r="1747" spans="1:20">
      <c r="A1747">
        <v>1745</v>
      </c>
      <c r="B1747" t="s">
        <v>3572</v>
      </c>
      <c r="C1747" t="s">
        <v>3573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2440</v>
      </c>
      <c r="O1747" s="8">
        <f>Data!$E1747/Data!$D1747</f>
        <v>1.1401428571428571</v>
      </c>
      <c r="P1747" s="2">
        <f>IFERROR(Data!$E1747/Data!$L1747,0)</f>
        <v>89.674157303370791</v>
      </c>
      <c r="Q1747" t="str">
        <f t="shared" si="108"/>
        <v>photography</v>
      </c>
      <c r="R1747" t="str">
        <f t="shared" si="109"/>
        <v>photobooks</v>
      </c>
      <c r="S1747" s="3">
        <f t="shared" si="110"/>
        <v>42725.833333333328</v>
      </c>
      <c r="T1747" s="3">
        <f t="shared" si="111"/>
        <v>42690.009699074071</v>
      </c>
    </row>
    <row r="1748" spans="1:20">
      <c r="A1748">
        <v>1746</v>
      </c>
      <c r="B1748" t="s">
        <v>3574</v>
      </c>
      <c r="C1748" t="s">
        <v>3575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2440</v>
      </c>
      <c r="O1748" s="8">
        <f>Data!$E1748/Data!$D1748</f>
        <v>1.4810000000000001</v>
      </c>
      <c r="P1748" s="2">
        <f>IFERROR(Data!$E1748/Data!$L1748,0)</f>
        <v>207.61682242990653</v>
      </c>
      <c r="Q1748" t="str">
        <f t="shared" si="108"/>
        <v>photography</v>
      </c>
      <c r="R1748" t="str">
        <f t="shared" si="109"/>
        <v>photobooks</v>
      </c>
      <c r="S1748" s="3">
        <f t="shared" si="110"/>
        <v>42697.833333333328</v>
      </c>
      <c r="T1748" s="3">
        <f t="shared" si="111"/>
        <v>42667.926701388889</v>
      </c>
    </row>
    <row r="1749" spans="1:20">
      <c r="A1749">
        <v>1747</v>
      </c>
      <c r="B1749" t="s">
        <v>3576</v>
      </c>
      <c r="C1749" t="s">
        <v>3577</v>
      </c>
      <c r="D1749">
        <v>9000</v>
      </c>
      <c r="E1749">
        <v>9446</v>
      </c>
      <c r="F1749" t="s">
        <v>22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2440</v>
      </c>
      <c r="O1749" s="8">
        <f>Data!$E1749/Data!$D1749</f>
        <v>1.0495555555555556</v>
      </c>
      <c r="P1749" s="2">
        <f>IFERROR(Data!$E1749/Data!$L1749,0)</f>
        <v>59.408805031446541</v>
      </c>
      <c r="Q1749" t="str">
        <f t="shared" si="108"/>
        <v>photography</v>
      </c>
      <c r="R1749" t="str">
        <f t="shared" si="109"/>
        <v>photobooks</v>
      </c>
      <c r="S1749" s="3">
        <f t="shared" si="110"/>
        <v>42321.375</v>
      </c>
      <c r="T1749" s="3">
        <f t="shared" si="111"/>
        <v>42292.185532407413</v>
      </c>
    </row>
    <row r="1750" spans="1:20">
      <c r="A1750">
        <v>1748</v>
      </c>
      <c r="B1750" t="s">
        <v>3578</v>
      </c>
      <c r="C1750" t="s">
        <v>3579</v>
      </c>
      <c r="D1750">
        <v>50000</v>
      </c>
      <c r="E1750">
        <v>64974</v>
      </c>
      <c r="F1750" t="s">
        <v>22</v>
      </c>
      <c r="G1750" t="s">
        <v>165</v>
      </c>
      <c r="H1750" t="s">
        <v>166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2440</v>
      </c>
      <c r="O1750" s="8">
        <f>Data!$E1750/Data!$D1750</f>
        <v>1.29948</v>
      </c>
      <c r="P1750" s="2">
        <f>IFERROR(Data!$E1750/Data!$L1750,0)</f>
        <v>358.97237569060775</v>
      </c>
      <c r="Q1750" t="str">
        <f t="shared" si="108"/>
        <v>photography</v>
      </c>
      <c r="R1750" t="str">
        <f t="shared" si="109"/>
        <v>photobooks</v>
      </c>
      <c r="S1750" s="3">
        <f t="shared" si="110"/>
        <v>42249.700729166667</v>
      </c>
      <c r="T1750" s="3">
        <f t="shared" si="111"/>
        <v>42219.700729166667</v>
      </c>
    </row>
    <row r="1751" spans="1:20">
      <c r="A1751">
        <v>1749</v>
      </c>
      <c r="B1751" t="s">
        <v>3580</v>
      </c>
      <c r="C1751" t="s">
        <v>3581</v>
      </c>
      <c r="D1751">
        <v>10050</v>
      </c>
      <c r="E1751">
        <v>12410.5</v>
      </c>
      <c r="F1751" t="s">
        <v>22</v>
      </c>
      <c r="G1751" t="s">
        <v>3582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2440</v>
      </c>
      <c r="O1751" s="8">
        <f>Data!$E1751/Data!$D1751</f>
        <v>1.2348756218905472</v>
      </c>
      <c r="P1751" s="2">
        <f>IFERROR(Data!$E1751/Data!$L1751,0)</f>
        <v>94.736641221374043</v>
      </c>
      <c r="Q1751" t="str">
        <f t="shared" si="108"/>
        <v>photography</v>
      </c>
      <c r="R1751" t="str">
        <f t="shared" si="109"/>
        <v>photobooks</v>
      </c>
      <c r="S1751" s="3">
        <f t="shared" si="110"/>
        <v>42795.541666666672</v>
      </c>
      <c r="T1751" s="3">
        <f t="shared" si="111"/>
        <v>42758.725937499999</v>
      </c>
    </row>
    <row r="1752" spans="1:20">
      <c r="A1752">
        <v>1750</v>
      </c>
      <c r="B1752" t="s">
        <v>3583</v>
      </c>
      <c r="C1752" t="s">
        <v>3584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2440</v>
      </c>
      <c r="O1752" s="8">
        <f>Data!$E1752/Data!$D1752</f>
        <v>2.0162</v>
      </c>
      <c r="P1752" s="2">
        <f>IFERROR(Data!$E1752/Data!$L1752,0)</f>
        <v>80.647999999999996</v>
      </c>
      <c r="Q1752" t="str">
        <f t="shared" si="108"/>
        <v>photography</v>
      </c>
      <c r="R1752" t="str">
        <f t="shared" si="109"/>
        <v>photobooks</v>
      </c>
      <c r="S1752" s="3">
        <f t="shared" si="110"/>
        <v>42479.586851851855</v>
      </c>
      <c r="T1752" s="3">
        <f t="shared" si="111"/>
        <v>42454.586851851855</v>
      </c>
    </row>
    <row r="1753" spans="1:20">
      <c r="A1753">
        <v>1751</v>
      </c>
      <c r="B1753" t="s">
        <v>3585</v>
      </c>
      <c r="C1753" t="s">
        <v>3586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2440</v>
      </c>
      <c r="O1753" s="8">
        <f>Data!$E1753/Data!$D1753</f>
        <v>1.0289999999999999</v>
      </c>
      <c r="P1753" s="2">
        <f>IFERROR(Data!$E1753/Data!$L1753,0)</f>
        <v>168.68852459016392</v>
      </c>
      <c r="Q1753" t="str">
        <f t="shared" si="108"/>
        <v>photography</v>
      </c>
      <c r="R1753" t="str">
        <f t="shared" si="109"/>
        <v>photobooks</v>
      </c>
      <c r="S1753" s="3">
        <f t="shared" si="110"/>
        <v>42082.489849537036</v>
      </c>
      <c r="T1753" s="3">
        <f t="shared" si="111"/>
        <v>42052.5315162037</v>
      </c>
    </row>
    <row r="1754" spans="1:20">
      <c r="A1754">
        <v>1752</v>
      </c>
      <c r="B1754" t="s">
        <v>3587</v>
      </c>
      <c r="C1754" t="s">
        <v>3588</v>
      </c>
      <c r="D1754">
        <v>1200</v>
      </c>
      <c r="E1754">
        <v>3122</v>
      </c>
      <c r="F1754" t="s">
        <v>22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2440</v>
      </c>
      <c r="O1754" s="8">
        <f>Data!$E1754/Data!$D1754</f>
        <v>2.6016666666666666</v>
      </c>
      <c r="P1754" s="2">
        <f>IFERROR(Data!$E1754/Data!$L1754,0)</f>
        <v>34.68888888888889</v>
      </c>
      <c r="Q1754" t="str">
        <f t="shared" si="108"/>
        <v>photography</v>
      </c>
      <c r="R1754" t="str">
        <f t="shared" si="109"/>
        <v>photobooks</v>
      </c>
      <c r="S1754" s="3">
        <f t="shared" si="110"/>
        <v>42657.003263888888</v>
      </c>
      <c r="T1754" s="3">
        <f t="shared" si="111"/>
        <v>42627.003263888888</v>
      </c>
    </row>
    <row r="1755" spans="1:20">
      <c r="A1755">
        <v>1753</v>
      </c>
      <c r="B1755" t="s">
        <v>3589</v>
      </c>
      <c r="C1755" t="s">
        <v>3590</v>
      </c>
      <c r="D1755">
        <v>15000</v>
      </c>
      <c r="E1755">
        <v>16200</v>
      </c>
      <c r="F1755" t="s">
        <v>22</v>
      </c>
      <c r="G1755" t="s">
        <v>315</v>
      </c>
      <c r="H1755" t="s">
        <v>316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2440</v>
      </c>
      <c r="O1755" s="8">
        <f>Data!$E1755/Data!$D1755</f>
        <v>1.08</v>
      </c>
      <c r="P1755" s="2">
        <f>IFERROR(Data!$E1755/Data!$L1755,0)</f>
        <v>462.85714285714283</v>
      </c>
      <c r="Q1755" t="str">
        <f t="shared" si="108"/>
        <v>photography</v>
      </c>
      <c r="R1755" t="str">
        <f t="shared" si="109"/>
        <v>photobooks</v>
      </c>
      <c r="S1755" s="3">
        <f t="shared" si="110"/>
        <v>42450.457962962959</v>
      </c>
      <c r="T1755" s="3">
        <f t="shared" si="111"/>
        <v>42420.49962962963</v>
      </c>
    </row>
    <row r="1756" spans="1:20">
      <c r="A1756">
        <v>1754</v>
      </c>
      <c r="B1756" t="s">
        <v>3591</v>
      </c>
      <c r="C1756" t="s">
        <v>3592</v>
      </c>
      <c r="D1756">
        <v>8500</v>
      </c>
      <c r="E1756">
        <v>9395</v>
      </c>
      <c r="F1756" t="s">
        <v>22</v>
      </c>
      <c r="G1756" t="s">
        <v>165</v>
      </c>
      <c r="H1756" t="s">
        <v>166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2440</v>
      </c>
      <c r="O1756" s="8">
        <f>Data!$E1756/Data!$D1756</f>
        <v>1.1052941176470588</v>
      </c>
      <c r="P1756" s="2">
        <f>IFERROR(Data!$E1756/Data!$L1756,0)</f>
        <v>104.38888888888889</v>
      </c>
      <c r="Q1756" t="str">
        <f t="shared" si="108"/>
        <v>photography</v>
      </c>
      <c r="R1756" t="str">
        <f t="shared" si="109"/>
        <v>photobooks</v>
      </c>
      <c r="S1756" s="3">
        <f t="shared" si="110"/>
        <v>42097.585104166668</v>
      </c>
      <c r="T1756" s="3">
        <f t="shared" si="111"/>
        <v>42067.626770833333</v>
      </c>
    </row>
    <row r="1757" spans="1:20">
      <c r="A1757">
        <v>1755</v>
      </c>
      <c r="B1757" t="s">
        <v>3593</v>
      </c>
      <c r="C1757" t="s">
        <v>3594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2440</v>
      </c>
      <c r="O1757" s="8">
        <f>Data!$E1757/Data!$D1757</f>
        <v>1.2</v>
      </c>
      <c r="P1757" s="2">
        <f>IFERROR(Data!$E1757/Data!$L1757,0)</f>
        <v>7.5</v>
      </c>
      <c r="Q1757" t="str">
        <f t="shared" si="108"/>
        <v>photography</v>
      </c>
      <c r="R1757" t="str">
        <f t="shared" si="109"/>
        <v>photobooks</v>
      </c>
      <c r="S1757" s="3">
        <f t="shared" si="110"/>
        <v>42282.538900462961</v>
      </c>
      <c r="T1757" s="3">
        <f t="shared" si="111"/>
        <v>42252.538900462961</v>
      </c>
    </row>
    <row r="1758" spans="1:20">
      <c r="A1758">
        <v>1756</v>
      </c>
      <c r="B1758" t="s">
        <v>3595</v>
      </c>
      <c r="C1758" t="s">
        <v>3596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2440</v>
      </c>
      <c r="O1758" s="8">
        <f>Data!$E1758/Data!$D1758</f>
        <v>1.0282909090909091</v>
      </c>
      <c r="P1758" s="2">
        <f>IFERROR(Data!$E1758/Data!$L1758,0)</f>
        <v>47.13</v>
      </c>
      <c r="Q1758" t="str">
        <f t="shared" si="108"/>
        <v>photography</v>
      </c>
      <c r="R1758" t="str">
        <f t="shared" si="109"/>
        <v>photobooks</v>
      </c>
      <c r="S1758" s="3">
        <f t="shared" si="110"/>
        <v>42610.917465277773</v>
      </c>
      <c r="T1758" s="3">
        <f t="shared" si="111"/>
        <v>42570.917465277773</v>
      </c>
    </row>
    <row r="1759" spans="1:20">
      <c r="A1759">
        <v>1757</v>
      </c>
      <c r="B1759" t="s">
        <v>3597</v>
      </c>
      <c r="C1759" t="s">
        <v>3598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2440</v>
      </c>
      <c r="O1759" s="8">
        <f>Data!$E1759/Data!$D1759</f>
        <v>1.1599999999999999</v>
      </c>
      <c r="P1759" s="2">
        <f>IFERROR(Data!$E1759/Data!$L1759,0)</f>
        <v>414.28571428571428</v>
      </c>
      <c r="Q1759" t="str">
        <f t="shared" si="108"/>
        <v>photography</v>
      </c>
      <c r="R1759" t="str">
        <f t="shared" si="109"/>
        <v>photobooks</v>
      </c>
      <c r="S1759" s="3">
        <f t="shared" si="110"/>
        <v>42763.561805555553</v>
      </c>
      <c r="T1759" s="3">
        <f t="shared" si="111"/>
        <v>42733.577349537038</v>
      </c>
    </row>
    <row r="1760" spans="1:20">
      <c r="A1760">
        <v>1758</v>
      </c>
      <c r="B1760" t="s">
        <v>3599</v>
      </c>
      <c r="C1760" t="s">
        <v>3600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2440</v>
      </c>
      <c r="O1760" s="8">
        <f>Data!$E1760/Data!$D1760</f>
        <v>1.147</v>
      </c>
      <c r="P1760" s="2">
        <f>IFERROR(Data!$E1760/Data!$L1760,0)</f>
        <v>42.481481481481481</v>
      </c>
      <c r="Q1760" t="str">
        <f t="shared" si="108"/>
        <v>photography</v>
      </c>
      <c r="R1760" t="str">
        <f t="shared" si="109"/>
        <v>photobooks</v>
      </c>
      <c r="S1760" s="3">
        <f t="shared" si="110"/>
        <v>42565.705925925926</v>
      </c>
      <c r="T1760" s="3">
        <f t="shared" si="111"/>
        <v>42505.705925925926</v>
      </c>
    </row>
    <row r="1761" spans="1:20">
      <c r="A1761">
        <v>1759</v>
      </c>
      <c r="B1761" t="s">
        <v>3601</v>
      </c>
      <c r="C1761" t="s">
        <v>3602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2440</v>
      </c>
      <c r="O1761" s="8">
        <f>Data!$E1761/Data!$D1761</f>
        <v>1.0660000000000001</v>
      </c>
      <c r="P1761" s="2">
        <f>IFERROR(Data!$E1761/Data!$L1761,0)</f>
        <v>108.77551020408163</v>
      </c>
      <c r="Q1761" t="str">
        <f t="shared" si="108"/>
        <v>photography</v>
      </c>
      <c r="R1761" t="str">
        <f t="shared" si="109"/>
        <v>photobooks</v>
      </c>
      <c r="S1761" s="3">
        <f t="shared" si="110"/>
        <v>42088.537372685183</v>
      </c>
      <c r="T1761" s="3">
        <f t="shared" si="111"/>
        <v>42068.579039351855</v>
      </c>
    </row>
    <row r="1762" spans="1:20">
      <c r="A1762">
        <v>1760</v>
      </c>
      <c r="B1762" t="s">
        <v>3603</v>
      </c>
      <c r="C1762" t="s">
        <v>3604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2440</v>
      </c>
      <c r="O1762" s="8">
        <f>Data!$E1762/Data!$D1762</f>
        <v>1.6544000000000001</v>
      </c>
      <c r="P1762" s="2">
        <f>IFERROR(Data!$E1762/Data!$L1762,0)</f>
        <v>81.098039215686271</v>
      </c>
      <c r="Q1762" t="str">
        <f t="shared" si="108"/>
        <v>photography</v>
      </c>
      <c r="R1762" t="str">
        <f t="shared" si="109"/>
        <v>photobooks</v>
      </c>
      <c r="S1762" s="3">
        <f t="shared" si="110"/>
        <v>42425.42260416667</v>
      </c>
      <c r="T1762" s="3">
        <f t="shared" si="111"/>
        <v>42405.42260416667</v>
      </c>
    </row>
    <row r="1763" spans="1:20">
      <c r="A1763">
        <v>1761</v>
      </c>
      <c r="B1763" t="s">
        <v>3605</v>
      </c>
      <c r="C1763" t="s">
        <v>3606</v>
      </c>
      <c r="D1763">
        <v>100</v>
      </c>
      <c r="E1763">
        <v>155</v>
      </c>
      <c r="F1763" t="s">
        <v>22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2440</v>
      </c>
      <c r="O1763" s="8">
        <f>Data!$E1763/Data!$D1763</f>
        <v>1.55</v>
      </c>
      <c r="P1763" s="2">
        <f>IFERROR(Data!$E1763/Data!$L1763,0)</f>
        <v>51.666666666666664</v>
      </c>
      <c r="Q1763" t="str">
        <f t="shared" si="108"/>
        <v>photography</v>
      </c>
      <c r="R1763" t="str">
        <f t="shared" si="109"/>
        <v>photobooks</v>
      </c>
      <c r="S1763" s="3">
        <f t="shared" si="110"/>
        <v>42259.317824074074</v>
      </c>
      <c r="T1763" s="3">
        <f t="shared" si="111"/>
        <v>42209.317824074074</v>
      </c>
    </row>
    <row r="1764" spans="1:20">
      <c r="A1764">
        <v>1762</v>
      </c>
      <c r="B1764" t="s">
        <v>3607</v>
      </c>
      <c r="C1764" t="s">
        <v>3608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2440</v>
      </c>
      <c r="O1764" s="8">
        <f>Data!$E1764/Data!$D1764</f>
        <v>8.85</v>
      </c>
      <c r="P1764" s="2">
        <f>IFERROR(Data!$E1764/Data!$L1764,0)</f>
        <v>35.4</v>
      </c>
      <c r="Q1764" t="str">
        <f t="shared" si="108"/>
        <v>photography</v>
      </c>
      <c r="R1764" t="str">
        <f t="shared" si="109"/>
        <v>photobooks</v>
      </c>
      <c r="S1764" s="3">
        <f t="shared" si="110"/>
        <v>42440.732002314813</v>
      </c>
      <c r="T1764" s="3">
        <f t="shared" si="111"/>
        <v>42410.732002314813</v>
      </c>
    </row>
    <row r="1765" spans="1:20">
      <c r="A1765">
        <v>1763</v>
      </c>
      <c r="B1765" t="s">
        <v>3609</v>
      </c>
      <c r="C1765" t="s">
        <v>3610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2440</v>
      </c>
      <c r="O1765" s="8">
        <f>Data!$E1765/Data!$D1765</f>
        <v>1.0190833333333333</v>
      </c>
      <c r="P1765" s="2">
        <f>IFERROR(Data!$E1765/Data!$L1765,0)</f>
        <v>103.63559322033899</v>
      </c>
      <c r="Q1765" t="str">
        <f t="shared" si="108"/>
        <v>photography</v>
      </c>
      <c r="R1765" t="str">
        <f t="shared" si="109"/>
        <v>photobooks</v>
      </c>
      <c r="S1765" s="3">
        <f t="shared" si="110"/>
        <v>42666.618518518517</v>
      </c>
      <c r="T1765" s="3">
        <f t="shared" si="111"/>
        <v>42636.618518518517</v>
      </c>
    </row>
    <row r="1766" spans="1:20">
      <c r="A1766">
        <v>1764</v>
      </c>
      <c r="B1766" t="s">
        <v>3611</v>
      </c>
      <c r="C1766" t="s">
        <v>3612</v>
      </c>
      <c r="D1766">
        <v>11000</v>
      </c>
      <c r="E1766">
        <v>2156</v>
      </c>
      <c r="F1766" t="s">
        <v>363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2440</v>
      </c>
      <c r="O1766" s="8">
        <f>Data!$E1766/Data!$D1766</f>
        <v>0.19600000000000001</v>
      </c>
      <c r="P1766" s="2">
        <f>IFERROR(Data!$E1766/Data!$L1766,0)</f>
        <v>55.282051282051285</v>
      </c>
      <c r="Q1766" t="str">
        <f t="shared" si="108"/>
        <v>photography</v>
      </c>
      <c r="R1766" t="str">
        <f t="shared" si="109"/>
        <v>photobooks</v>
      </c>
      <c r="S1766" s="3">
        <f t="shared" si="110"/>
        <v>41854.235868055555</v>
      </c>
      <c r="T1766" s="3">
        <f t="shared" si="111"/>
        <v>41825.235868055555</v>
      </c>
    </row>
    <row r="1767" spans="1:20">
      <c r="A1767">
        <v>1765</v>
      </c>
      <c r="B1767" t="s">
        <v>3613</v>
      </c>
      <c r="C1767" t="s">
        <v>3614</v>
      </c>
      <c r="D1767">
        <v>12500</v>
      </c>
      <c r="E1767">
        <v>7433.48</v>
      </c>
      <c r="F1767" t="s">
        <v>363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2440</v>
      </c>
      <c r="O1767" s="8">
        <f>Data!$E1767/Data!$D1767</f>
        <v>0.59467839999999994</v>
      </c>
      <c r="P1767" s="2">
        <f>IFERROR(Data!$E1767/Data!$L1767,0)</f>
        <v>72.16970873786407</v>
      </c>
      <c r="Q1767" t="str">
        <f t="shared" si="108"/>
        <v>photography</v>
      </c>
      <c r="R1767" t="str">
        <f t="shared" si="109"/>
        <v>photobooks</v>
      </c>
      <c r="S1767" s="3">
        <f t="shared" si="110"/>
        <v>41864.730462962965</v>
      </c>
      <c r="T1767" s="3">
        <f t="shared" si="111"/>
        <v>41834.730462962965</v>
      </c>
    </row>
    <row r="1768" spans="1:20">
      <c r="A1768">
        <v>1766</v>
      </c>
      <c r="B1768" t="s">
        <v>3615</v>
      </c>
      <c r="C1768" t="s">
        <v>3616</v>
      </c>
      <c r="D1768">
        <v>1500</v>
      </c>
      <c r="E1768">
        <v>0</v>
      </c>
      <c r="F1768" t="s">
        <v>363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2440</v>
      </c>
      <c r="O1768" s="8">
        <f>Data!$E1768/Data!$D1768</f>
        <v>0</v>
      </c>
      <c r="P1768" s="2">
        <f>IFERROR(Data!$E1768/Data!$L1768,0)</f>
        <v>0</v>
      </c>
      <c r="Q1768" t="str">
        <f t="shared" si="108"/>
        <v>photography</v>
      </c>
      <c r="R1768" t="str">
        <f t="shared" si="109"/>
        <v>photobooks</v>
      </c>
      <c r="S1768" s="3">
        <f t="shared" si="110"/>
        <v>41876.609814814816</v>
      </c>
      <c r="T1768" s="3">
        <f t="shared" si="111"/>
        <v>41855.609814814816</v>
      </c>
    </row>
    <row r="1769" spans="1:20">
      <c r="A1769">
        <v>1767</v>
      </c>
      <c r="B1769" t="s">
        <v>3617</v>
      </c>
      <c r="C1769" t="s">
        <v>3618</v>
      </c>
      <c r="D1769">
        <v>5000</v>
      </c>
      <c r="E1769">
        <v>2286</v>
      </c>
      <c r="F1769" t="s">
        <v>363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2440</v>
      </c>
      <c r="O1769" s="8">
        <f>Data!$E1769/Data!$D1769</f>
        <v>0.4572</v>
      </c>
      <c r="P1769" s="2">
        <f>IFERROR(Data!$E1769/Data!$L1769,0)</f>
        <v>58.615384615384613</v>
      </c>
      <c r="Q1769" t="str">
        <f t="shared" si="108"/>
        <v>photography</v>
      </c>
      <c r="R1769" t="str">
        <f t="shared" si="109"/>
        <v>photobooks</v>
      </c>
      <c r="S1769" s="3">
        <f t="shared" si="110"/>
        <v>41854.408379629633</v>
      </c>
      <c r="T1769" s="3">
        <f t="shared" si="111"/>
        <v>41824.408379629633</v>
      </c>
    </row>
    <row r="1770" spans="1:20">
      <c r="A1770">
        <v>1768</v>
      </c>
      <c r="B1770" t="s">
        <v>3619</v>
      </c>
      <c r="C1770" t="s">
        <v>3620</v>
      </c>
      <c r="D1770">
        <v>5000</v>
      </c>
      <c r="E1770">
        <v>187</v>
      </c>
      <c r="F1770" t="s">
        <v>363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2440</v>
      </c>
      <c r="O1770" s="8">
        <f>Data!$E1770/Data!$D1770</f>
        <v>3.7400000000000003E-2</v>
      </c>
      <c r="P1770" s="2">
        <f>IFERROR(Data!$E1770/Data!$L1770,0)</f>
        <v>12.466666666666667</v>
      </c>
      <c r="Q1770" t="str">
        <f t="shared" si="108"/>
        <v>photography</v>
      </c>
      <c r="R1770" t="str">
        <f t="shared" si="109"/>
        <v>photobooks</v>
      </c>
      <c r="S1770" s="3">
        <f t="shared" si="110"/>
        <v>41909.310694444444</v>
      </c>
      <c r="T1770" s="3">
        <f t="shared" si="111"/>
        <v>41849.310694444444</v>
      </c>
    </row>
    <row r="1771" spans="1:20">
      <c r="A1771">
        <v>1769</v>
      </c>
      <c r="B1771" t="s">
        <v>3621</v>
      </c>
      <c r="C1771" t="s">
        <v>3622</v>
      </c>
      <c r="D1771">
        <v>40000</v>
      </c>
      <c r="E1771">
        <v>1081</v>
      </c>
      <c r="F1771" t="s">
        <v>363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2440</v>
      </c>
      <c r="O1771" s="8">
        <f>Data!$E1771/Data!$D1771</f>
        <v>2.7025E-2</v>
      </c>
      <c r="P1771" s="2">
        <f>IFERROR(Data!$E1771/Data!$L1771,0)</f>
        <v>49.136363636363633</v>
      </c>
      <c r="Q1771" t="str">
        <f t="shared" si="108"/>
        <v>photography</v>
      </c>
      <c r="R1771" t="str">
        <f t="shared" si="109"/>
        <v>photobooks</v>
      </c>
      <c r="S1771" s="3">
        <f t="shared" si="110"/>
        <v>42017.568969907406</v>
      </c>
      <c r="T1771" s="3">
        <f t="shared" si="111"/>
        <v>41987.568969907406</v>
      </c>
    </row>
    <row r="1772" spans="1:20">
      <c r="A1772">
        <v>1770</v>
      </c>
      <c r="B1772" t="s">
        <v>3623</v>
      </c>
      <c r="C1772" t="s">
        <v>3624</v>
      </c>
      <c r="D1772">
        <v>24500</v>
      </c>
      <c r="E1772">
        <v>13846</v>
      </c>
      <c r="F1772" t="s">
        <v>363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2440</v>
      </c>
      <c r="O1772" s="8">
        <f>Data!$E1772/Data!$D1772</f>
        <v>0.56514285714285717</v>
      </c>
      <c r="P1772" s="2">
        <f>IFERROR(Data!$E1772/Data!$L1772,0)</f>
        <v>150.5</v>
      </c>
      <c r="Q1772" t="str">
        <f t="shared" si="108"/>
        <v>photography</v>
      </c>
      <c r="R1772" t="str">
        <f t="shared" si="109"/>
        <v>photobooks</v>
      </c>
      <c r="S1772" s="3">
        <f t="shared" si="110"/>
        <v>41926.530023148152</v>
      </c>
      <c r="T1772" s="3">
        <f t="shared" si="111"/>
        <v>41891.530023148152</v>
      </c>
    </row>
    <row r="1773" spans="1:20">
      <c r="A1773">
        <v>1771</v>
      </c>
      <c r="B1773" t="s">
        <v>3625</v>
      </c>
      <c r="C1773" t="s">
        <v>3626</v>
      </c>
      <c r="D1773">
        <v>4200</v>
      </c>
      <c r="E1773">
        <v>895</v>
      </c>
      <c r="F1773" t="s">
        <v>363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2440</v>
      </c>
      <c r="O1773" s="8">
        <f>Data!$E1773/Data!$D1773</f>
        <v>0.21309523809523809</v>
      </c>
      <c r="P1773" s="2">
        <f>IFERROR(Data!$E1773/Data!$L1773,0)</f>
        <v>35.799999999999997</v>
      </c>
      <c r="Q1773" t="str">
        <f t="shared" si="108"/>
        <v>photography</v>
      </c>
      <c r="R1773" t="str">
        <f t="shared" si="109"/>
        <v>photobooks</v>
      </c>
      <c r="S1773" s="3">
        <f t="shared" si="110"/>
        <v>41935.729629629634</v>
      </c>
      <c r="T1773" s="3">
        <f t="shared" si="111"/>
        <v>41905.729629629634</v>
      </c>
    </row>
    <row r="1774" spans="1:20">
      <c r="A1774">
        <v>1772</v>
      </c>
      <c r="B1774" t="s">
        <v>3627</v>
      </c>
      <c r="C1774" t="s">
        <v>3628</v>
      </c>
      <c r="D1774">
        <v>5500</v>
      </c>
      <c r="E1774">
        <v>858</v>
      </c>
      <c r="F1774" t="s">
        <v>363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2440</v>
      </c>
      <c r="O1774" s="8">
        <f>Data!$E1774/Data!$D1774</f>
        <v>0.156</v>
      </c>
      <c r="P1774" s="2">
        <f>IFERROR(Data!$E1774/Data!$L1774,0)</f>
        <v>45.157894736842103</v>
      </c>
      <c r="Q1774" t="str">
        <f t="shared" si="108"/>
        <v>photography</v>
      </c>
      <c r="R1774" t="str">
        <f t="shared" si="109"/>
        <v>photobooks</v>
      </c>
      <c r="S1774" s="3">
        <f t="shared" si="110"/>
        <v>41826.468009259261</v>
      </c>
      <c r="T1774" s="3">
        <f t="shared" si="111"/>
        <v>41766.468009259261</v>
      </c>
    </row>
    <row r="1775" spans="1:20">
      <c r="A1775">
        <v>1773</v>
      </c>
      <c r="B1775" t="s">
        <v>3629</v>
      </c>
      <c r="C1775" t="s">
        <v>3630</v>
      </c>
      <c r="D1775">
        <v>30000</v>
      </c>
      <c r="E1775">
        <v>1877</v>
      </c>
      <c r="F1775" t="s">
        <v>363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2440</v>
      </c>
      <c r="O1775" s="8">
        <f>Data!$E1775/Data!$D1775</f>
        <v>6.2566666666666673E-2</v>
      </c>
      <c r="P1775" s="2">
        <f>IFERROR(Data!$E1775/Data!$L1775,0)</f>
        <v>98.78947368421052</v>
      </c>
      <c r="Q1775" t="str">
        <f t="shared" si="108"/>
        <v>photography</v>
      </c>
      <c r="R1775" t="str">
        <f t="shared" si="109"/>
        <v>photobooks</v>
      </c>
      <c r="S1775" s="3">
        <f t="shared" si="110"/>
        <v>42023.510393518518</v>
      </c>
      <c r="T1775" s="3">
        <f t="shared" si="111"/>
        <v>41978.510393518518</v>
      </c>
    </row>
    <row r="1776" spans="1:20">
      <c r="A1776">
        <v>1774</v>
      </c>
      <c r="B1776" t="s">
        <v>3631</v>
      </c>
      <c r="C1776" t="s">
        <v>3632</v>
      </c>
      <c r="D1776">
        <v>2500</v>
      </c>
      <c r="E1776">
        <v>1148</v>
      </c>
      <c r="F1776" t="s">
        <v>363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2440</v>
      </c>
      <c r="O1776" s="8">
        <f>Data!$E1776/Data!$D1776</f>
        <v>0.4592</v>
      </c>
      <c r="P1776" s="2">
        <f>IFERROR(Data!$E1776/Data!$L1776,0)</f>
        <v>88.307692307692307</v>
      </c>
      <c r="Q1776" t="str">
        <f t="shared" si="108"/>
        <v>photography</v>
      </c>
      <c r="R1776" t="str">
        <f t="shared" si="109"/>
        <v>photobooks</v>
      </c>
      <c r="S1776" s="3">
        <f t="shared" si="110"/>
        <v>41972.374305555553</v>
      </c>
      <c r="T1776" s="3">
        <f t="shared" si="111"/>
        <v>41929.968657407408</v>
      </c>
    </row>
    <row r="1777" spans="1:20">
      <c r="A1777">
        <v>1775</v>
      </c>
      <c r="B1777" t="s">
        <v>3633</v>
      </c>
      <c r="C1777" t="s">
        <v>3634</v>
      </c>
      <c r="D1777">
        <v>32500</v>
      </c>
      <c r="E1777">
        <v>21158</v>
      </c>
      <c r="F1777" t="s">
        <v>363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2440</v>
      </c>
      <c r="O1777" s="8">
        <f>Data!$E1777/Data!$D1777</f>
        <v>0.65101538461538466</v>
      </c>
      <c r="P1777" s="2">
        <f>IFERROR(Data!$E1777/Data!$L1777,0)</f>
        <v>170.62903225806451</v>
      </c>
      <c r="Q1777" t="str">
        <f t="shared" si="108"/>
        <v>photography</v>
      </c>
      <c r="R1777" t="str">
        <f t="shared" si="109"/>
        <v>photobooks</v>
      </c>
      <c r="S1777" s="3">
        <f t="shared" si="110"/>
        <v>41936.726388888892</v>
      </c>
      <c r="T1777" s="3">
        <f t="shared" si="111"/>
        <v>41891.726388888892</v>
      </c>
    </row>
    <row r="1778" spans="1:20">
      <c r="A1778">
        <v>1776</v>
      </c>
      <c r="B1778" t="s">
        <v>3635</v>
      </c>
      <c r="C1778" t="s">
        <v>3636</v>
      </c>
      <c r="D1778">
        <v>5000</v>
      </c>
      <c r="E1778">
        <v>335</v>
      </c>
      <c r="F1778" t="s">
        <v>363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2440</v>
      </c>
      <c r="O1778" s="8">
        <f>Data!$E1778/Data!$D1778</f>
        <v>6.7000000000000004E-2</v>
      </c>
      <c r="P1778" s="2">
        <f>IFERROR(Data!$E1778/Data!$L1778,0)</f>
        <v>83.75</v>
      </c>
      <c r="Q1778" t="str">
        <f t="shared" si="108"/>
        <v>photography</v>
      </c>
      <c r="R1778" t="str">
        <f t="shared" si="109"/>
        <v>photobooks</v>
      </c>
      <c r="S1778" s="3">
        <f t="shared" si="110"/>
        <v>41941.70684027778</v>
      </c>
      <c r="T1778" s="3">
        <f t="shared" si="111"/>
        <v>41905.70684027778</v>
      </c>
    </row>
    <row r="1779" spans="1:20">
      <c r="A1779">
        <v>1777</v>
      </c>
      <c r="B1779" t="s">
        <v>3637</v>
      </c>
      <c r="C1779" t="s">
        <v>3638</v>
      </c>
      <c r="D1779">
        <v>4800</v>
      </c>
      <c r="E1779">
        <v>651</v>
      </c>
      <c r="F1779" t="s">
        <v>363</v>
      </c>
      <c r="G1779" t="s">
        <v>393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2440</v>
      </c>
      <c r="O1779" s="8">
        <f>Data!$E1779/Data!$D1779</f>
        <v>0.135625</v>
      </c>
      <c r="P1779" s="2">
        <f>IFERROR(Data!$E1779/Data!$L1779,0)</f>
        <v>65.099999999999994</v>
      </c>
      <c r="Q1779" t="str">
        <f t="shared" si="108"/>
        <v>photography</v>
      </c>
      <c r="R1779" t="str">
        <f t="shared" si="109"/>
        <v>photobooks</v>
      </c>
      <c r="S1779" s="3">
        <f t="shared" si="110"/>
        <v>42055.107094907406</v>
      </c>
      <c r="T1779" s="3">
        <f t="shared" si="111"/>
        <v>42025.107094907406</v>
      </c>
    </row>
    <row r="1780" spans="1:20">
      <c r="A1780">
        <v>1778</v>
      </c>
      <c r="B1780" t="s">
        <v>3639</v>
      </c>
      <c r="C1780" t="s">
        <v>3640</v>
      </c>
      <c r="D1780">
        <v>50000</v>
      </c>
      <c r="E1780">
        <v>995</v>
      </c>
      <c r="F1780" t="s">
        <v>363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2440</v>
      </c>
      <c r="O1780" s="8">
        <f>Data!$E1780/Data!$D1780</f>
        <v>1.9900000000000001E-2</v>
      </c>
      <c r="P1780" s="2">
        <f>IFERROR(Data!$E1780/Data!$L1780,0)</f>
        <v>66.333333333333329</v>
      </c>
      <c r="Q1780" t="str">
        <f t="shared" si="108"/>
        <v>photography</v>
      </c>
      <c r="R1780" t="str">
        <f t="shared" si="109"/>
        <v>photobooks</v>
      </c>
      <c r="S1780" s="3">
        <f t="shared" si="110"/>
        <v>42090.571701388893</v>
      </c>
      <c r="T1780" s="3">
        <f t="shared" si="111"/>
        <v>42045.61336805555</v>
      </c>
    </row>
    <row r="1781" spans="1:20">
      <c r="A1781">
        <v>1779</v>
      </c>
      <c r="B1781" t="s">
        <v>3641</v>
      </c>
      <c r="C1781" t="s">
        <v>3642</v>
      </c>
      <c r="D1781">
        <v>11000</v>
      </c>
      <c r="E1781">
        <v>3986</v>
      </c>
      <c r="F1781" t="s">
        <v>363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2440</v>
      </c>
      <c r="O1781" s="8">
        <f>Data!$E1781/Data!$D1781</f>
        <v>0.36236363636363639</v>
      </c>
      <c r="P1781" s="2">
        <f>IFERROR(Data!$E1781/Data!$L1781,0)</f>
        <v>104.89473684210526</v>
      </c>
      <c r="Q1781" t="str">
        <f t="shared" si="108"/>
        <v>photography</v>
      </c>
      <c r="R1781" t="str">
        <f t="shared" si="109"/>
        <v>photobooks</v>
      </c>
      <c r="S1781" s="3">
        <f t="shared" si="110"/>
        <v>42615.441898148143</v>
      </c>
      <c r="T1781" s="3">
        <f t="shared" si="111"/>
        <v>42585.441898148143</v>
      </c>
    </row>
    <row r="1782" spans="1:20">
      <c r="A1782">
        <v>1780</v>
      </c>
      <c r="B1782" t="s">
        <v>3643</v>
      </c>
      <c r="C1782" t="s">
        <v>3644</v>
      </c>
      <c r="D1782">
        <v>30000</v>
      </c>
      <c r="E1782">
        <v>11923</v>
      </c>
      <c r="F1782" t="s">
        <v>363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2440</v>
      </c>
      <c r="O1782" s="8">
        <f>Data!$E1782/Data!$D1782</f>
        <v>0.39743333333333336</v>
      </c>
      <c r="P1782" s="2">
        <f>IFERROR(Data!$E1782/Data!$L1782,0)</f>
        <v>78.440789473684205</v>
      </c>
      <c r="Q1782" t="str">
        <f t="shared" si="108"/>
        <v>photography</v>
      </c>
      <c r="R1782" t="str">
        <f t="shared" si="109"/>
        <v>photobooks</v>
      </c>
      <c r="S1782" s="3">
        <f t="shared" si="110"/>
        <v>42553.350810185191</v>
      </c>
      <c r="T1782" s="3">
        <f t="shared" si="111"/>
        <v>42493.350810185191</v>
      </c>
    </row>
    <row r="1783" spans="1:20">
      <c r="A1783">
        <v>1781</v>
      </c>
      <c r="B1783" t="s">
        <v>3645</v>
      </c>
      <c r="C1783" t="s">
        <v>3646</v>
      </c>
      <c r="D1783">
        <v>5500</v>
      </c>
      <c r="E1783">
        <v>1417</v>
      </c>
      <c r="F1783" t="s">
        <v>363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2440</v>
      </c>
      <c r="O1783" s="8">
        <f>Data!$E1783/Data!$D1783</f>
        <v>0.25763636363636366</v>
      </c>
      <c r="P1783" s="2">
        <f>IFERROR(Data!$E1783/Data!$L1783,0)</f>
        <v>59.041666666666664</v>
      </c>
      <c r="Q1783" t="str">
        <f t="shared" si="108"/>
        <v>photography</v>
      </c>
      <c r="R1783" t="str">
        <f t="shared" si="109"/>
        <v>photobooks</v>
      </c>
      <c r="S1783" s="3">
        <f t="shared" si="110"/>
        <v>42628.367418981477</v>
      </c>
      <c r="T1783" s="3">
        <f t="shared" si="111"/>
        <v>42597.367418981477</v>
      </c>
    </row>
    <row r="1784" spans="1:20">
      <c r="A1784">
        <v>1782</v>
      </c>
      <c r="B1784" t="s">
        <v>3647</v>
      </c>
      <c r="C1784" t="s">
        <v>3648</v>
      </c>
      <c r="D1784">
        <v>35000</v>
      </c>
      <c r="E1784">
        <v>5422</v>
      </c>
      <c r="F1784" t="s">
        <v>363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2440</v>
      </c>
      <c r="O1784" s="8">
        <f>Data!$E1784/Data!$D1784</f>
        <v>0.15491428571428573</v>
      </c>
      <c r="P1784" s="2">
        <f>IFERROR(Data!$E1784/Data!$L1784,0)</f>
        <v>71.34210526315789</v>
      </c>
      <c r="Q1784" t="str">
        <f t="shared" si="108"/>
        <v>photography</v>
      </c>
      <c r="R1784" t="str">
        <f t="shared" si="109"/>
        <v>photobooks</v>
      </c>
      <c r="S1784" s="3">
        <f t="shared" si="110"/>
        <v>42421.325104166666</v>
      </c>
      <c r="T1784" s="3">
        <f t="shared" si="111"/>
        <v>42388.325104166666</v>
      </c>
    </row>
    <row r="1785" spans="1:20">
      <c r="A1785">
        <v>1783</v>
      </c>
      <c r="B1785" t="s">
        <v>3649</v>
      </c>
      <c r="C1785" t="s">
        <v>3650</v>
      </c>
      <c r="D1785">
        <v>40000</v>
      </c>
      <c r="E1785">
        <v>9477</v>
      </c>
      <c r="F1785" t="s">
        <v>363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2440</v>
      </c>
      <c r="O1785" s="8">
        <f>Data!$E1785/Data!$D1785</f>
        <v>0.236925</v>
      </c>
      <c r="P1785" s="2">
        <f>IFERROR(Data!$E1785/Data!$L1785,0)</f>
        <v>51.227027027027027</v>
      </c>
      <c r="Q1785" t="str">
        <f t="shared" si="108"/>
        <v>photography</v>
      </c>
      <c r="R1785" t="str">
        <f t="shared" si="109"/>
        <v>photobooks</v>
      </c>
      <c r="S1785" s="3">
        <f t="shared" si="110"/>
        <v>42145.699976851851</v>
      </c>
      <c r="T1785" s="3">
        <f t="shared" si="111"/>
        <v>42115.699976851851</v>
      </c>
    </row>
    <row r="1786" spans="1:20">
      <c r="A1786">
        <v>1784</v>
      </c>
      <c r="B1786" t="s">
        <v>3651</v>
      </c>
      <c r="C1786" t="s">
        <v>3652</v>
      </c>
      <c r="D1786">
        <v>5000</v>
      </c>
      <c r="E1786">
        <v>1988</v>
      </c>
      <c r="F1786" t="s">
        <v>363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2440</v>
      </c>
      <c r="O1786" s="8">
        <f>Data!$E1786/Data!$D1786</f>
        <v>0.39760000000000001</v>
      </c>
      <c r="P1786" s="2">
        <f>IFERROR(Data!$E1786/Data!$L1786,0)</f>
        <v>60.242424242424242</v>
      </c>
      <c r="Q1786" t="str">
        <f t="shared" si="108"/>
        <v>photography</v>
      </c>
      <c r="R1786" t="str">
        <f t="shared" si="109"/>
        <v>photobooks</v>
      </c>
      <c r="S1786" s="3">
        <f t="shared" si="110"/>
        <v>42034.892361111109</v>
      </c>
      <c r="T1786" s="3">
        <f t="shared" si="111"/>
        <v>42003.405555555553</v>
      </c>
    </row>
    <row r="1787" spans="1:20">
      <c r="A1787">
        <v>1785</v>
      </c>
      <c r="B1787" t="s">
        <v>3653</v>
      </c>
      <c r="C1787" t="s">
        <v>3654</v>
      </c>
      <c r="D1787">
        <v>24000</v>
      </c>
      <c r="E1787">
        <v>4853</v>
      </c>
      <c r="F1787" t="s">
        <v>363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2440</v>
      </c>
      <c r="O1787" s="8">
        <f>Data!$E1787/Data!$D1787</f>
        <v>0.20220833333333332</v>
      </c>
      <c r="P1787" s="2">
        <f>IFERROR(Data!$E1787/Data!$L1787,0)</f>
        <v>44.935185185185183</v>
      </c>
      <c r="Q1787" t="str">
        <f t="shared" si="108"/>
        <v>photography</v>
      </c>
      <c r="R1787" t="str">
        <f t="shared" si="109"/>
        <v>photobooks</v>
      </c>
      <c r="S1787" s="3">
        <f t="shared" si="110"/>
        <v>41927.75</v>
      </c>
      <c r="T1787" s="3">
        <f t="shared" si="111"/>
        <v>41896.884895833333</v>
      </c>
    </row>
    <row r="1788" spans="1:20">
      <c r="A1788">
        <v>1786</v>
      </c>
      <c r="B1788" t="s">
        <v>3655</v>
      </c>
      <c r="C1788" t="s">
        <v>3656</v>
      </c>
      <c r="D1788">
        <v>1900</v>
      </c>
      <c r="E1788">
        <v>905</v>
      </c>
      <c r="F1788" t="s">
        <v>363</v>
      </c>
      <c r="G1788" t="s">
        <v>393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2440</v>
      </c>
      <c r="O1788" s="8">
        <f>Data!$E1788/Data!$D1788</f>
        <v>0.47631578947368419</v>
      </c>
      <c r="P1788" s="2">
        <f>IFERROR(Data!$E1788/Data!$L1788,0)</f>
        <v>31.206896551724139</v>
      </c>
      <c r="Q1788" t="str">
        <f t="shared" si="108"/>
        <v>photography</v>
      </c>
      <c r="R1788" t="str">
        <f t="shared" si="109"/>
        <v>photobooks</v>
      </c>
      <c r="S1788" s="3">
        <f t="shared" si="110"/>
        <v>41988.300659722227</v>
      </c>
      <c r="T1788" s="3">
        <f t="shared" si="111"/>
        <v>41958.300659722227</v>
      </c>
    </row>
    <row r="1789" spans="1:20">
      <c r="A1789">
        <v>1787</v>
      </c>
      <c r="B1789" t="s">
        <v>3657</v>
      </c>
      <c r="C1789" t="s">
        <v>3658</v>
      </c>
      <c r="D1789">
        <v>10000</v>
      </c>
      <c r="E1789">
        <v>1533</v>
      </c>
      <c r="F1789" t="s">
        <v>363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2440</v>
      </c>
      <c r="O1789" s="8">
        <f>Data!$E1789/Data!$D1789</f>
        <v>0.15329999999999999</v>
      </c>
      <c r="P1789" s="2">
        <f>IFERROR(Data!$E1789/Data!$L1789,0)</f>
        <v>63.875</v>
      </c>
      <c r="Q1789" t="str">
        <f t="shared" si="108"/>
        <v>photography</v>
      </c>
      <c r="R1789" t="str">
        <f t="shared" si="109"/>
        <v>photobooks</v>
      </c>
      <c r="S1789" s="3">
        <f t="shared" si="110"/>
        <v>42098.363854166666</v>
      </c>
      <c r="T1789" s="3">
        <f t="shared" si="111"/>
        <v>42068.40552083333</v>
      </c>
    </row>
    <row r="1790" spans="1:20">
      <c r="A1790">
        <v>1788</v>
      </c>
      <c r="B1790" t="s">
        <v>3659</v>
      </c>
      <c r="C1790" t="s">
        <v>3660</v>
      </c>
      <c r="D1790">
        <v>5500</v>
      </c>
      <c r="E1790">
        <v>76</v>
      </c>
      <c r="F1790" t="s">
        <v>363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2440</v>
      </c>
      <c r="O1790" s="8">
        <f>Data!$E1790/Data!$D1790</f>
        <v>1.3818181818181818E-2</v>
      </c>
      <c r="P1790" s="2">
        <f>IFERROR(Data!$E1790/Data!$L1790,0)</f>
        <v>19</v>
      </c>
      <c r="Q1790" t="str">
        <f t="shared" si="108"/>
        <v>photography</v>
      </c>
      <c r="R1790" t="str">
        <f t="shared" si="109"/>
        <v>photobooks</v>
      </c>
      <c r="S1790" s="3">
        <f t="shared" si="110"/>
        <v>41943.69840277778</v>
      </c>
      <c r="T1790" s="3">
        <f t="shared" si="111"/>
        <v>41913.69840277778</v>
      </c>
    </row>
    <row r="1791" spans="1:20">
      <c r="A1791">
        <v>1789</v>
      </c>
      <c r="B1791" t="s">
        <v>3661</v>
      </c>
      <c r="C1791" t="s">
        <v>3662</v>
      </c>
      <c r="D1791">
        <v>8000</v>
      </c>
      <c r="E1791">
        <v>40</v>
      </c>
      <c r="F1791" t="s">
        <v>363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2440</v>
      </c>
      <c r="O1791" s="8">
        <f>Data!$E1791/Data!$D1791</f>
        <v>5.0000000000000001E-3</v>
      </c>
      <c r="P1791" s="2">
        <f>IFERROR(Data!$E1791/Data!$L1791,0)</f>
        <v>10</v>
      </c>
      <c r="Q1791" t="str">
        <f t="shared" si="108"/>
        <v>photography</v>
      </c>
      <c r="R1791" t="str">
        <f t="shared" si="109"/>
        <v>photobooks</v>
      </c>
      <c r="S1791" s="3">
        <f t="shared" si="110"/>
        <v>42016.000034722223</v>
      </c>
      <c r="T1791" s="3">
        <f t="shared" si="111"/>
        <v>41956.000034722223</v>
      </c>
    </row>
    <row r="1792" spans="1:20">
      <c r="A1792">
        <v>1790</v>
      </c>
      <c r="B1792" t="s">
        <v>3663</v>
      </c>
      <c r="C1792" t="s">
        <v>3664</v>
      </c>
      <c r="D1792">
        <v>33000</v>
      </c>
      <c r="E1792">
        <v>1636</v>
      </c>
      <c r="F1792" t="s">
        <v>363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2440</v>
      </c>
      <c r="O1792" s="8">
        <f>Data!$E1792/Data!$D1792</f>
        <v>4.9575757575757579E-2</v>
      </c>
      <c r="P1792" s="2">
        <f>IFERROR(Data!$E1792/Data!$L1792,0)</f>
        <v>109.06666666666666</v>
      </c>
      <c r="Q1792" t="str">
        <f t="shared" si="108"/>
        <v>photography</v>
      </c>
      <c r="R1792" t="str">
        <f t="shared" si="109"/>
        <v>photobooks</v>
      </c>
      <c r="S1792" s="3">
        <f t="shared" si="110"/>
        <v>42040.424513888895</v>
      </c>
      <c r="T1792" s="3">
        <f t="shared" si="111"/>
        <v>42010.424513888895</v>
      </c>
    </row>
    <row r="1793" spans="1:20">
      <c r="A1793">
        <v>1791</v>
      </c>
      <c r="B1793" t="s">
        <v>3665</v>
      </c>
      <c r="C1793" t="s">
        <v>3666</v>
      </c>
      <c r="D1793">
        <v>3000</v>
      </c>
      <c r="E1793">
        <v>107</v>
      </c>
      <c r="F1793" t="s">
        <v>363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2440</v>
      </c>
      <c r="O1793" s="8">
        <f>Data!$E1793/Data!$D1793</f>
        <v>3.5666666666666666E-2</v>
      </c>
      <c r="P1793" s="2">
        <f>IFERROR(Data!$E1793/Data!$L1793,0)</f>
        <v>26.75</v>
      </c>
      <c r="Q1793" t="str">
        <f t="shared" si="108"/>
        <v>photography</v>
      </c>
      <c r="R1793" t="str">
        <f t="shared" si="109"/>
        <v>photobooks</v>
      </c>
      <c r="S1793" s="3">
        <f t="shared" si="110"/>
        <v>42033.490335648152</v>
      </c>
      <c r="T1793" s="3">
        <f t="shared" si="111"/>
        <v>41973.490335648152</v>
      </c>
    </row>
    <row r="1794" spans="1:20">
      <c r="A1794">
        <v>1792</v>
      </c>
      <c r="B1794" t="s">
        <v>3667</v>
      </c>
      <c r="C1794" t="s">
        <v>3668</v>
      </c>
      <c r="D1794">
        <v>25000</v>
      </c>
      <c r="E1794">
        <v>15281</v>
      </c>
      <c r="F1794" t="s">
        <v>363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2440</v>
      </c>
      <c r="O1794" s="8">
        <f>Data!$E1794/Data!$D1794</f>
        <v>0.61124000000000001</v>
      </c>
      <c r="P1794" s="2">
        <f>IFERROR(Data!$E1794/Data!$L1794,0)</f>
        <v>109.93525179856115</v>
      </c>
      <c r="Q1794" t="str">
        <f t="shared" si="108"/>
        <v>photography</v>
      </c>
      <c r="R1794" t="str">
        <f t="shared" si="109"/>
        <v>photobooks</v>
      </c>
      <c r="S1794" s="3">
        <f t="shared" si="110"/>
        <v>42226.040972222225</v>
      </c>
      <c r="T1794" s="3">
        <f t="shared" si="111"/>
        <v>42188.781041666662</v>
      </c>
    </row>
    <row r="1795" spans="1:20">
      <c r="A1795">
        <v>1793</v>
      </c>
      <c r="B1795" t="s">
        <v>3669</v>
      </c>
      <c r="C1795" t="s">
        <v>3670</v>
      </c>
      <c r="D1795">
        <v>3000</v>
      </c>
      <c r="E1795">
        <v>40</v>
      </c>
      <c r="F1795" t="s">
        <v>363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2440</v>
      </c>
      <c r="O1795" s="8">
        <f>Data!$E1795/Data!$D1795</f>
        <v>1.3333333333333334E-2</v>
      </c>
      <c r="P1795" s="2">
        <f>IFERROR(Data!$E1795/Data!$L1795,0)</f>
        <v>20</v>
      </c>
      <c r="Q1795" t="str">
        <f t="shared" ref="Q1795:Q1858" si="112">LEFT(N1795,SEARCH("/",N1795,1)-1)</f>
        <v>photography</v>
      </c>
      <c r="R1795" t="str">
        <f t="shared" ref="R1795:R1858" si="113">RIGHT(N1795,LEN(N1795)-SEARCH("/",N1795,1))</f>
        <v>photobooks</v>
      </c>
      <c r="S1795" s="3">
        <f t="shared" ref="S1795:S1858" si="114">(((I1795/60)/60)/24)+DATE(1970,1,1)+(-6/24)</f>
        <v>41970.683333333334</v>
      </c>
      <c r="T1795" s="3">
        <f t="shared" ref="T1795:T1858" si="115">(((J1795/60)/60)/24)+DATE(1970,1,1)+(-6/24)</f>
        <v>41940.64166666667</v>
      </c>
    </row>
    <row r="1796" spans="1:20">
      <c r="A1796">
        <v>1794</v>
      </c>
      <c r="B1796" t="s">
        <v>3671</v>
      </c>
      <c r="C1796" t="s">
        <v>3672</v>
      </c>
      <c r="D1796">
        <v>9000</v>
      </c>
      <c r="E1796">
        <v>997</v>
      </c>
      <c r="F1796" t="s">
        <v>363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2440</v>
      </c>
      <c r="O1796" s="8">
        <f>Data!$E1796/Data!$D1796</f>
        <v>0.11077777777777778</v>
      </c>
      <c r="P1796" s="2">
        <f>IFERROR(Data!$E1796/Data!$L1796,0)</f>
        <v>55.388888888888886</v>
      </c>
      <c r="Q1796" t="str">
        <f t="shared" si="112"/>
        <v>photography</v>
      </c>
      <c r="R1796" t="str">
        <f t="shared" si="113"/>
        <v>photobooks</v>
      </c>
      <c r="S1796" s="3">
        <f t="shared" si="114"/>
        <v>42046.301180555558</v>
      </c>
      <c r="T1796" s="3">
        <f t="shared" si="115"/>
        <v>42011.301180555558</v>
      </c>
    </row>
    <row r="1797" spans="1:20">
      <c r="A1797">
        <v>1795</v>
      </c>
      <c r="B1797" t="s">
        <v>3673</v>
      </c>
      <c r="C1797" t="s">
        <v>3674</v>
      </c>
      <c r="D1797">
        <v>28000</v>
      </c>
      <c r="E1797">
        <v>10846</v>
      </c>
      <c r="F1797" t="s">
        <v>363</v>
      </c>
      <c r="G1797" t="s">
        <v>508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2440</v>
      </c>
      <c r="O1797" s="8">
        <f>Data!$E1797/Data!$D1797</f>
        <v>0.38735714285714284</v>
      </c>
      <c r="P1797" s="2">
        <f>IFERROR(Data!$E1797/Data!$L1797,0)</f>
        <v>133.90123456790124</v>
      </c>
      <c r="Q1797" t="str">
        <f t="shared" si="112"/>
        <v>photography</v>
      </c>
      <c r="R1797" t="str">
        <f t="shared" si="113"/>
        <v>photobooks</v>
      </c>
      <c r="S1797" s="3">
        <f t="shared" si="114"/>
        <v>42657.416666666672</v>
      </c>
      <c r="T1797" s="3">
        <f t="shared" si="115"/>
        <v>42628.038668981477</v>
      </c>
    </row>
    <row r="1798" spans="1:20">
      <c r="A1798">
        <v>1796</v>
      </c>
      <c r="B1798" t="s">
        <v>3675</v>
      </c>
      <c r="C1798" t="s">
        <v>3676</v>
      </c>
      <c r="D1798">
        <v>19000</v>
      </c>
      <c r="E1798">
        <v>4190</v>
      </c>
      <c r="F1798" t="s">
        <v>363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2440</v>
      </c>
      <c r="O1798" s="8">
        <f>Data!$E1798/Data!$D1798</f>
        <v>0.22052631578947368</v>
      </c>
      <c r="P1798" s="2">
        <f>IFERROR(Data!$E1798/Data!$L1798,0)</f>
        <v>48.720930232558139</v>
      </c>
      <c r="Q1798" t="str">
        <f t="shared" si="112"/>
        <v>photography</v>
      </c>
      <c r="R1798" t="str">
        <f t="shared" si="113"/>
        <v>photobooks</v>
      </c>
      <c r="S1798" s="3">
        <f t="shared" si="114"/>
        <v>42575.189421296294</v>
      </c>
      <c r="T1798" s="3">
        <f t="shared" si="115"/>
        <v>42515.189421296294</v>
      </c>
    </row>
    <row r="1799" spans="1:20">
      <c r="A1799">
        <v>1797</v>
      </c>
      <c r="B1799" t="s">
        <v>3677</v>
      </c>
      <c r="C1799" t="s">
        <v>3678</v>
      </c>
      <c r="D1799">
        <v>10000</v>
      </c>
      <c r="E1799">
        <v>6755</v>
      </c>
      <c r="F1799" t="s">
        <v>363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2440</v>
      </c>
      <c r="O1799" s="8">
        <f>Data!$E1799/Data!$D1799</f>
        <v>0.67549999999999999</v>
      </c>
      <c r="P1799" s="2">
        <f>IFERROR(Data!$E1799/Data!$L1799,0)</f>
        <v>48.25</v>
      </c>
      <c r="Q1799" t="str">
        <f t="shared" si="112"/>
        <v>photography</v>
      </c>
      <c r="R1799" t="str">
        <f t="shared" si="113"/>
        <v>photobooks</v>
      </c>
      <c r="S1799" s="3">
        <f t="shared" si="114"/>
        <v>42719.31931712963</v>
      </c>
      <c r="T1799" s="3">
        <f t="shared" si="115"/>
        <v>42689.31931712963</v>
      </c>
    </row>
    <row r="1800" spans="1:20">
      <c r="A1800">
        <v>1798</v>
      </c>
      <c r="B1800" t="s">
        <v>3679</v>
      </c>
      <c r="C1800" t="s">
        <v>3680</v>
      </c>
      <c r="D1800">
        <v>16000</v>
      </c>
      <c r="E1800">
        <v>2182</v>
      </c>
      <c r="F1800" t="s">
        <v>363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2440</v>
      </c>
      <c r="O1800" s="8">
        <f>Data!$E1800/Data!$D1800</f>
        <v>0.136375</v>
      </c>
      <c r="P1800" s="2">
        <f>IFERROR(Data!$E1800/Data!$L1800,0)</f>
        <v>58.972972972972975</v>
      </c>
      <c r="Q1800" t="str">
        <f t="shared" si="112"/>
        <v>photography</v>
      </c>
      <c r="R1800" t="str">
        <f t="shared" si="113"/>
        <v>photobooks</v>
      </c>
      <c r="S1800" s="3">
        <f t="shared" si="114"/>
        <v>42404.07677083333</v>
      </c>
      <c r="T1800" s="3">
        <f t="shared" si="115"/>
        <v>42344.07677083333</v>
      </c>
    </row>
    <row r="1801" spans="1:20">
      <c r="A1801">
        <v>1799</v>
      </c>
      <c r="B1801" t="s">
        <v>3681</v>
      </c>
      <c r="C1801" t="s">
        <v>3682</v>
      </c>
      <c r="D1801">
        <v>4000</v>
      </c>
      <c r="E1801">
        <v>69.83</v>
      </c>
      <c r="F1801" t="s">
        <v>363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2440</v>
      </c>
      <c r="O1801" s="8">
        <f>Data!$E1801/Data!$D1801</f>
        <v>1.7457500000000001E-2</v>
      </c>
      <c r="P1801" s="2">
        <f>IFERROR(Data!$E1801/Data!$L1801,0)</f>
        <v>11.638333333333334</v>
      </c>
      <c r="Q1801" t="str">
        <f t="shared" si="112"/>
        <v>photography</v>
      </c>
      <c r="R1801" t="str">
        <f t="shared" si="113"/>
        <v>photobooks</v>
      </c>
      <c r="S1801" s="3">
        <f t="shared" si="114"/>
        <v>41954.634351851855</v>
      </c>
      <c r="T1801" s="3">
        <f t="shared" si="115"/>
        <v>41934.592685185184</v>
      </c>
    </row>
    <row r="1802" spans="1:20">
      <c r="A1802">
        <v>1800</v>
      </c>
      <c r="B1802" t="s">
        <v>3683</v>
      </c>
      <c r="C1802" t="s">
        <v>3684</v>
      </c>
      <c r="D1802">
        <v>46260</v>
      </c>
      <c r="E1802">
        <v>9460</v>
      </c>
      <c r="F1802" t="s">
        <v>363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2440</v>
      </c>
      <c r="O1802" s="8">
        <f>Data!$E1802/Data!$D1802</f>
        <v>0.20449632511889321</v>
      </c>
      <c r="P1802" s="2">
        <f>IFERROR(Data!$E1802/Data!$L1802,0)</f>
        <v>83.716814159292042</v>
      </c>
      <c r="Q1802" t="str">
        <f t="shared" si="112"/>
        <v>photography</v>
      </c>
      <c r="R1802" t="str">
        <f t="shared" si="113"/>
        <v>photobooks</v>
      </c>
      <c r="S1802" s="3">
        <f t="shared" si="114"/>
        <v>42653.356134259258</v>
      </c>
      <c r="T1802" s="3">
        <f t="shared" si="115"/>
        <v>42623.356134259258</v>
      </c>
    </row>
    <row r="1803" spans="1:20">
      <c r="A1803">
        <v>1801</v>
      </c>
      <c r="B1803" t="s">
        <v>3685</v>
      </c>
      <c r="C1803" t="s">
        <v>3686</v>
      </c>
      <c r="D1803">
        <v>17000</v>
      </c>
      <c r="E1803">
        <v>2355</v>
      </c>
      <c r="F1803" t="s">
        <v>363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2440</v>
      </c>
      <c r="O1803" s="8">
        <f>Data!$E1803/Data!$D1803</f>
        <v>0.13852941176470587</v>
      </c>
      <c r="P1803" s="2">
        <f>IFERROR(Data!$E1803/Data!$L1803,0)</f>
        <v>63.648648648648646</v>
      </c>
      <c r="Q1803" t="str">
        <f t="shared" si="112"/>
        <v>photography</v>
      </c>
      <c r="R1803" t="str">
        <f t="shared" si="113"/>
        <v>photobooks</v>
      </c>
      <c r="S1803" s="3">
        <f t="shared" si="114"/>
        <v>42353.256944444445</v>
      </c>
      <c r="T1803" s="3">
        <f t="shared" si="115"/>
        <v>42321.410509259258</v>
      </c>
    </row>
    <row r="1804" spans="1:20">
      <c r="A1804">
        <v>1802</v>
      </c>
      <c r="B1804" t="s">
        <v>3687</v>
      </c>
      <c r="C1804" t="s">
        <v>3688</v>
      </c>
      <c r="D1804">
        <v>3500</v>
      </c>
      <c r="E1804">
        <v>1697</v>
      </c>
      <c r="F1804" t="s">
        <v>363</v>
      </c>
      <c r="G1804" t="s">
        <v>508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2440</v>
      </c>
      <c r="O1804" s="8">
        <f>Data!$E1804/Data!$D1804</f>
        <v>0.48485714285714288</v>
      </c>
      <c r="P1804" s="2">
        <f>IFERROR(Data!$E1804/Data!$L1804,0)</f>
        <v>94.277777777777771</v>
      </c>
      <c r="Q1804" t="str">
        <f t="shared" si="112"/>
        <v>photography</v>
      </c>
      <c r="R1804" t="str">
        <f t="shared" si="113"/>
        <v>photobooks</v>
      </c>
      <c r="S1804" s="3">
        <f t="shared" si="114"/>
        <v>42182.665972222225</v>
      </c>
      <c r="T1804" s="3">
        <f t="shared" si="115"/>
        <v>42159.22256944445</v>
      </c>
    </row>
    <row r="1805" spans="1:20">
      <c r="A1805">
        <v>1803</v>
      </c>
      <c r="B1805" t="s">
        <v>3689</v>
      </c>
      <c r="C1805" t="s">
        <v>3690</v>
      </c>
      <c r="D1805">
        <v>17500</v>
      </c>
      <c r="E1805">
        <v>5390</v>
      </c>
      <c r="F1805" t="s">
        <v>363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2440</v>
      </c>
      <c r="O1805" s="8">
        <f>Data!$E1805/Data!$D1805</f>
        <v>0.308</v>
      </c>
      <c r="P1805" s="2">
        <f>IFERROR(Data!$E1805/Data!$L1805,0)</f>
        <v>71.86666666666666</v>
      </c>
      <c r="Q1805" t="str">
        <f t="shared" si="112"/>
        <v>photography</v>
      </c>
      <c r="R1805" t="str">
        <f t="shared" si="113"/>
        <v>photobooks</v>
      </c>
      <c r="S1805" s="3">
        <f t="shared" si="114"/>
        <v>42048.821550925932</v>
      </c>
      <c r="T1805" s="3">
        <f t="shared" si="115"/>
        <v>42017.821550925932</v>
      </c>
    </row>
    <row r="1806" spans="1:20">
      <c r="A1806">
        <v>1804</v>
      </c>
      <c r="B1806" t="s">
        <v>3691</v>
      </c>
      <c r="C1806" t="s">
        <v>3692</v>
      </c>
      <c r="D1806">
        <v>15500</v>
      </c>
      <c r="E1806">
        <v>5452</v>
      </c>
      <c r="F1806" t="s">
        <v>363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2440</v>
      </c>
      <c r="O1806" s="8">
        <f>Data!$E1806/Data!$D1806</f>
        <v>0.35174193548387095</v>
      </c>
      <c r="P1806" s="2">
        <f>IFERROR(Data!$E1806/Data!$L1806,0)</f>
        <v>104.84615384615384</v>
      </c>
      <c r="Q1806" t="str">
        <f t="shared" si="112"/>
        <v>photography</v>
      </c>
      <c r="R1806" t="str">
        <f t="shared" si="113"/>
        <v>photobooks</v>
      </c>
      <c r="S1806" s="3">
        <f t="shared" si="114"/>
        <v>42322.469953703709</v>
      </c>
      <c r="T1806" s="3">
        <f t="shared" si="115"/>
        <v>42282.428287037037</v>
      </c>
    </row>
    <row r="1807" spans="1:20">
      <c r="A1807">
        <v>1805</v>
      </c>
      <c r="B1807" t="s">
        <v>3693</v>
      </c>
      <c r="C1807" t="s">
        <v>3694</v>
      </c>
      <c r="D1807">
        <v>22500</v>
      </c>
      <c r="E1807">
        <v>8191</v>
      </c>
      <c r="F1807" t="s">
        <v>363</v>
      </c>
      <c r="G1807" t="s">
        <v>508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2440</v>
      </c>
      <c r="O1807" s="8">
        <f>Data!$E1807/Data!$D1807</f>
        <v>0.36404444444444445</v>
      </c>
      <c r="P1807" s="2">
        <f>IFERROR(Data!$E1807/Data!$L1807,0)</f>
        <v>67.139344262295083</v>
      </c>
      <c r="Q1807" t="str">
        <f t="shared" si="112"/>
        <v>photography</v>
      </c>
      <c r="R1807" t="str">
        <f t="shared" si="113"/>
        <v>photobooks</v>
      </c>
      <c r="S1807" s="3">
        <f t="shared" si="114"/>
        <v>42279.5</v>
      </c>
      <c r="T1807" s="3">
        <f t="shared" si="115"/>
        <v>42247.553912037038</v>
      </c>
    </row>
    <row r="1808" spans="1:20">
      <c r="A1808">
        <v>1806</v>
      </c>
      <c r="B1808" t="s">
        <v>3695</v>
      </c>
      <c r="C1808" t="s">
        <v>3696</v>
      </c>
      <c r="D1808">
        <v>20000</v>
      </c>
      <c r="E1808">
        <v>591</v>
      </c>
      <c r="F1808" t="s">
        <v>363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2440</v>
      </c>
      <c r="O1808" s="8">
        <f>Data!$E1808/Data!$D1808</f>
        <v>2.955E-2</v>
      </c>
      <c r="P1808" s="2">
        <f>IFERROR(Data!$E1808/Data!$L1808,0)</f>
        <v>73.875</v>
      </c>
      <c r="Q1808" t="str">
        <f t="shared" si="112"/>
        <v>photography</v>
      </c>
      <c r="R1808" t="str">
        <f t="shared" si="113"/>
        <v>photobooks</v>
      </c>
      <c r="S1808" s="3">
        <f t="shared" si="114"/>
        <v>41912.388298611113</v>
      </c>
      <c r="T1808" s="3">
        <f t="shared" si="115"/>
        <v>41877.388298611113</v>
      </c>
    </row>
    <row r="1809" spans="1:20">
      <c r="A1809">
        <v>1807</v>
      </c>
      <c r="B1809" t="s">
        <v>3697</v>
      </c>
      <c r="C1809" t="s">
        <v>3698</v>
      </c>
      <c r="D1809">
        <v>5000</v>
      </c>
      <c r="E1809">
        <v>553</v>
      </c>
      <c r="F1809" t="s">
        <v>363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2440</v>
      </c>
      <c r="O1809" s="8">
        <f>Data!$E1809/Data!$D1809</f>
        <v>0.1106</v>
      </c>
      <c r="P1809" s="2">
        <f>IFERROR(Data!$E1809/Data!$L1809,0)</f>
        <v>69.125</v>
      </c>
      <c r="Q1809" t="str">
        <f t="shared" si="112"/>
        <v>photography</v>
      </c>
      <c r="R1809" t="str">
        <f t="shared" si="113"/>
        <v>photobooks</v>
      </c>
      <c r="S1809" s="3">
        <f t="shared" si="114"/>
        <v>41909.818437499998</v>
      </c>
      <c r="T1809" s="3">
        <f t="shared" si="115"/>
        <v>41879.818437499998</v>
      </c>
    </row>
    <row r="1810" spans="1:20">
      <c r="A1810">
        <v>1808</v>
      </c>
      <c r="B1810" t="s">
        <v>3699</v>
      </c>
      <c r="C1810" t="s">
        <v>3700</v>
      </c>
      <c r="D1810">
        <v>28000</v>
      </c>
      <c r="E1810">
        <v>11594</v>
      </c>
      <c r="F1810" t="s">
        <v>363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2440</v>
      </c>
      <c r="O1810" s="8">
        <f>Data!$E1810/Data!$D1810</f>
        <v>0.41407142857142859</v>
      </c>
      <c r="P1810" s="2">
        <f>IFERROR(Data!$E1810/Data!$L1810,0)</f>
        <v>120.77083333333333</v>
      </c>
      <c r="Q1810" t="str">
        <f t="shared" si="112"/>
        <v>photography</v>
      </c>
      <c r="R1810" t="str">
        <f t="shared" si="113"/>
        <v>photobooks</v>
      </c>
      <c r="S1810" s="3">
        <f t="shared" si="114"/>
        <v>42777.430902777778</v>
      </c>
      <c r="T1810" s="3">
        <f t="shared" si="115"/>
        <v>42742.430902777778</v>
      </c>
    </row>
    <row r="1811" spans="1:20">
      <c r="A1811">
        <v>1809</v>
      </c>
      <c r="B1811" t="s">
        <v>3701</v>
      </c>
      <c r="C1811" t="s">
        <v>3702</v>
      </c>
      <c r="D1811">
        <v>3500</v>
      </c>
      <c r="E1811">
        <v>380</v>
      </c>
      <c r="F1811" t="s">
        <v>363</v>
      </c>
      <c r="G1811" t="s">
        <v>165</v>
      </c>
      <c r="H1811" t="s">
        <v>166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2440</v>
      </c>
      <c r="O1811" s="8">
        <f>Data!$E1811/Data!$D1811</f>
        <v>0.10857142857142857</v>
      </c>
      <c r="P1811" s="2">
        <f>IFERROR(Data!$E1811/Data!$L1811,0)</f>
        <v>42.222222222222221</v>
      </c>
      <c r="Q1811" t="str">
        <f t="shared" si="112"/>
        <v>photography</v>
      </c>
      <c r="R1811" t="str">
        <f t="shared" si="113"/>
        <v>photobooks</v>
      </c>
      <c r="S1811" s="3">
        <f t="shared" si="114"/>
        <v>42064.657858796301</v>
      </c>
      <c r="T1811" s="3">
        <f t="shared" si="115"/>
        <v>42029.657858796301</v>
      </c>
    </row>
    <row r="1812" spans="1:20">
      <c r="A1812">
        <v>1810</v>
      </c>
      <c r="B1812" t="s">
        <v>3703</v>
      </c>
      <c r="C1812" t="s">
        <v>3704</v>
      </c>
      <c r="D1812">
        <v>450</v>
      </c>
      <c r="E1812">
        <v>15</v>
      </c>
      <c r="F1812" t="s">
        <v>363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2440</v>
      </c>
      <c r="O1812" s="8">
        <f>Data!$E1812/Data!$D1812</f>
        <v>3.3333333333333333E-2</v>
      </c>
      <c r="P1812" s="2">
        <f>IFERROR(Data!$E1812/Data!$L1812,0)</f>
        <v>7.5</v>
      </c>
      <c r="Q1812" t="str">
        <f t="shared" si="112"/>
        <v>photography</v>
      </c>
      <c r="R1812" t="str">
        <f t="shared" si="113"/>
        <v>photobooks</v>
      </c>
      <c r="S1812" s="3">
        <f t="shared" si="114"/>
        <v>41872.66002314815</v>
      </c>
      <c r="T1812" s="3">
        <f t="shared" si="115"/>
        <v>41860.66002314815</v>
      </c>
    </row>
    <row r="1813" spans="1:20">
      <c r="A1813">
        <v>1811</v>
      </c>
      <c r="B1813" t="s">
        <v>3705</v>
      </c>
      <c r="C1813" t="s">
        <v>3706</v>
      </c>
      <c r="D1813">
        <v>54000</v>
      </c>
      <c r="E1813">
        <v>40</v>
      </c>
      <c r="F1813" t="s">
        <v>363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2440</v>
      </c>
      <c r="O1813" s="8">
        <f>Data!$E1813/Data!$D1813</f>
        <v>7.407407407407407E-4</v>
      </c>
      <c r="P1813" s="2">
        <f>IFERROR(Data!$E1813/Data!$L1813,0)</f>
        <v>1.5384615384615385</v>
      </c>
      <c r="Q1813" t="str">
        <f t="shared" si="112"/>
        <v>photography</v>
      </c>
      <c r="R1813" t="str">
        <f t="shared" si="113"/>
        <v>photobooks</v>
      </c>
      <c r="S1813" s="3">
        <f t="shared" si="114"/>
        <v>41935.916666666664</v>
      </c>
      <c r="T1813" s="3">
        <f t="shared" si="115"/>
        <v>41876.183680555558</v>
      </c>
    </row>
    <row r="1814" spans="1:20">
      <c r="A1814">
        <v>1812</v>
      </c>
      <c r="B1814" t="s">
        <v>3707</v>
      </c>
      <c r="C1814" t="s">
        <v>3708</v>
      </c>
      <c r="D1814">
        <v>6500</v>
      </c>
      <c r="E1814">
        <v>865</v>
      </c>
      <c r="F1814" t="s">
        <v>363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2440</v>
      </c>
      <c r="O1814" s="8">
        <f>Data!$E1814/Data!$D1814</f>
        <v>0.13307692307692306</v>
      </c>
      <c r="P1814" s="2">
        <f>IFERROR(Data!$E1814/Data!$L1814,0)</f>
        <v>37.608695652173914</v>
      </c>
      <c r="Q1814" t="str">
        <f t="shared" si="112"/>
        <v>photography</v>
      </c>
      <c r="R1814" t="str">
        <f t="shared" si="113"/>
        <v>photobooks</v>
      </c>
      <c r="S1814" s="3">
        <f t="shared" si="114"/>
        <v>42554.068703703699</v>
      </c>
      <c r="T1814" s="3">
        <f t="shared" si="115"/>
        <v>42524.068703703699</v>
      </c>
    </row>
    <row r="1815" spans="1:20">
      <c r="A1815">
        <v>1813</v>
      </c>
      <c r="B1815" t="s">
        <v>3709</v>
      </c>
      <c r="C1815" t="s">
        <v>3710</v>
      </c>
      <c r="D1815">
        <v>8750</v>
      </c>
      <c r="E1815">
        <v>0</v>
      </c>
      <c r="F1815" t="s">
        <v>363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2440</v>
      </c>
      <c r="O1815" s="8">
        <f>Data!$E1815/Data!$D1815</f>
        <v>0</v>
      </c>
      <c r="P1815" s="2">
        <f>IFERROR(Data!$E1815/Data!$L1815,0)</f>
        <v>0</v>
      </c>
      <c r="Q1815" t="str">
        <f t="shared" si="112"/>
        <v>photography</v>
      </c>
      <c r="R1815" t="str">
        <f t="shared" si="113"/>
        <v>photobooks</v>
      </c>
      <c r="S1815" s="3">
        <f t="shared" si="114"/>
        <v>41859.639027777775</v>
      </c>
      <c r="T1815" s="3">
        <f t="shared" si="115"/>
        <v>41829.639027777775</v>
      </c>
    </row>
    <row r="1816" spans="1:20">
      <c r="A1816">
        <v>1814</v>
      </c>
      <c r="B1816" t="s">
        <v>3711</v>
      </c>
      <c r="C1816" t="s">
        <v>3712</v>
      </c>
      <c r="D1816">
        <v>12000</v>
      </c>
      <c r="E1816">
        <v>5902</v>
      </c>
      <c r="F1816" t="s">
        <v>363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2440</v>
      </c>
      <c r="O1816" s="8">
        <f>Data!$E1816/Data!$D1816</f>
        <v>0.49183333333333334</v>
      </c>
      <c r="P1816" s="2">
        <f>IFERROR(Data!$E1816/Data!$L1816,0)</f>
        <v>42.157142857142858</v>
      </c>
      <c r="Q1816" t="str">
        <f t="shared" si="112"/>
        <v>photography</v>
      </c>
      <c r="R1816" t="str">
        <f t="shared" si="113"/>
        <v>photobooks</v>
      </c>
      <c r="S1816" s="3">
        <f t="shared" si="114"/>
        <v>42063.064074074078</v>
      </c>
      <c r="T1816" s="3">
        <f t="shared" si="115"/>
        <v>42033.064074074078</v>
      </c>
    </row>
    <row r="1817" spans="1:20">
      <c r="A1817">
        <v>1815</v>
      </c>
      <c r="B1817" t="s">
        <v>3713</v>
      </c>
      <c r="C1817" t="s">
        <v>3714</v>
      </c>
      <c r="D1817">
        <v>3000</v>
      </c>
      <c r="E1817">
        <v>0</v>
      </c>
      <c r="F1817" t="s">
        <v>363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2440</v>
      </c>
      <c r="O1817" s="8">
        <f>Data!$E1817/Data!$D1817</f>
        <v>0</v>
      </c>
      <c r="P1817" s="2">
        <f>IFERROR(Data!$E1817/Data!$L1817,0)</f>
        <v>0</v>
      </c>
      <c r="Q1817" t="str">
        <f t="shared" si="112"/>
        <v>photography</v>
      </c>
      <c r="R1817" t="str">
        <f t="shared" si="113"/>
        <v>photobooks</v>
      </c>
      <c r="S1817" s="3">
        <f t="shared" si="114"/>
        <v>42186.656678240746</v>
      </c>
      <c r="T1817" s="3">
        <f t="shared" si="115"/>
        <v>42172.656678240746</v>
      </c>
    </row>
    <row r="1818" spans="1:20">
      <c r="A1818">
        <v>1816</v>
      </c>
      <c r="B1818" t="s">
        <v>3715</v>
      </c>
      <c r="C1818" t="s">
        <v>3716</v>
      </c>
      <c r="D1818">
        <v>25000</v>
      </c>
      <c r="E1818">
        <v>509</v>
      </c>
      <c r="F1818" t="s">
        <v>363</v>
      </c>
      <c r="G1818" t="s">
        <v>2095</v>
      </c>
      <c r="H1818" t="s">
        <v>2096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2440</v>
      </c>
      <c r="O1818" s="8">
        <f>Data!$E1818/Data!$D1818</f>
        <v>2.036E-2</v>
      </c>
      <c r="P1818" s="2">
        <f>IFERROR(Data!$E1818/Data!$L1818,0)</f>
        <v>84.833333333333329</v>
      </c>
      <c r="Q1818" t="str">
        <f t="shared" si="112"/>
        <v>photography</v>
      </c>
      <c r="R1818" t="str">
        <f t="shared" si="113"/>
        <v>photobooks</v>
      </c>
      <c r="S1818" s="3">
        <f t="shared" si="114"/>
        <v>42576.541666666672</v>
      </c>
      <c r="T1818" s="3">
        <f t="shared" si="115"/>
        <v>42548.626192129625</v>
      </c>
    </row>
    <row r="1819" spans="1:20">
      <c r="A1819">
        <v>1817</v>
      </c>
      <c r="B1819" t="s">
        <v>3717</v>
      </c>
      <c r="C1819" t="s">
        <v>3718</v>
      </c>
      <c r="D1819">
        <v>18000</v>
      </c>
      <c r="E1819">
        <v>9419</v>
      </c>
      <c r="F1819" t="s">
        <v>363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2440</v>
      </c>
      <c r="O1819" s="8">
        <f>Data!$E1819/Data!$D1819</f>
        <v>0.52327777777777773</v>
      </c>
      <c r="P1819" s="2">
        <f>IFERROR(Data!$E1819/Data!$L1819,0)</f>
        <v>94.19</v>
      </c>
      <c r="Q1819" t="str">
        <f t="shared" si="112"/>
        <v>photography</v>
      </c>
      <c r="R1819" t="str">
        <f t="shared" si="113"/>
        <v>photobooks</v>
      </c>
      <c r="S1819" s="3">
        <f t="shared" si="114"/>
        <v>42765.040972222225</v>
      </c>
      <c r="T1819" s="3">
        <f t="shared" si="115"/>
        <v>42705.412118055552</v>
      </c>
    </row>
    <row r="1820" spans="1:20">
      <c r="A1820">
        <v>1818</v>
      </c>
      <c r="B1820" t="s">
        <v>3719</v>
      </c>
      <c r="C1820" t="s">
        <v>3720</v>
      </c>
      <c r="D1820">
        <v>15000</v>
      </c>
      <c r="E1820">
        <v>0</v>
      </c>
      <c r="F1820" t="s">
        <v>363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2440</v>
      </c>
      <c r="O1820" s="8">
        <f>Data!$E1820/Data!$D1820</f>
        <v>0</v>
      </c>
      <c r="P1820" s="2">
        <f>IFERROR(Data!$E1820/Data!$L1820,0)</f>
        <v>0</v>
      </c>
      <c r="Q1820" t="str">
        <f t="shared" si="112"/>
        <v>photography</v>
      </c>
      <c r="R1820" t="str">
        <f t="shared" si="113"/>
        <v>photobooks</v>
      </c>
      <c r="S1820" s="3">
        <f t="shared" si="114"/>
        <v>42096.942708333328</v>
      </c>
      <c r="T1820" s="3">
        <f t="shared" si="115"/>
        <v>42066.984375</v>
      </c>
    </row>
    <row r="1821" spans="1:20">
      <c r="A1821">
        <v>1819</v>
      </c>
      <c r="B1821" t="s">
        <v>3721</v>
      </c>
      <c r="C1821" t="s">
        <v>3722</v>
      </c>
      <c r="D1821">
        <v>1200</v>
      </c>
      <c r="E1821">
        <v>25</v>
      </c>
      <c r="F1821" t="s">
        <v>363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2440</v>
      </c>
      <c r="O1821" s="8">
        <f>Data!$E1821/Data!$D1821</f>
        <v>2.0833333333333332E-2</v>
      </c>
      <c r="P1821" s="2">
        <f>IFERROR(Data!$E1821/Data!$L1821,0)</f>
        <v>6.25</v>
      </c>
      <c r="Q1821" t="str">
        <f t="shared" si="112"/>
        <v>photography</v>
      </c>
      <c r="R1821" t="str">
        <f t="shared" si="113"/>
        <v>photobooks</v>
      </c>
      <c r="S1821" s="3">
        <f t="shared" si="114"/>
        <v>41850.502268518518</v>
      </c>
      <c r="T1821" s="3">
        <f t="shared" si="115"/>
        <v>41820.502268518518</v>
      </c>
    </row>
    <row r="1822" spans="1:20">
      <c r="A1822">
        <v>1820</v>
      </c>
      <c r="B1822" t="s">
        <v>3723</v>
      </c>
      <c r="C1822" t="s">
        <v>3724</v>
      </c>
      <c r="D1822">
        <v>26000</v>
      </c>
      <c r="E1822">
        <v>1707</v>
      </c>
      <c r="F1822" t="s">
        <v>363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2440</v>
      </c>
      <c r="O1822" s="8">
        <f>Data!$E1822/Data!$D1822</f>
        <v>6.565384615384616E-2</v>
      </c>
      <c r="P1822" s="2">
        <f>IFERROR(Data!$E1822/Data!$L1822,0)</f>
        <v>213.375</v>
      </c>
      <c r="Q1822" t="str">
        <f t="shared" si="112"/>
        <v>photography</v>
      </c>
      <c r="R1822" t="str">
        <f t="shared" si="113"/>
        <v>photobooks</v>
      </c>
      <c r="S1822" s="3">
        <f t="shared" si="114"/>
        <v>42094.792708333334</v>
      </c>
      <c r="T1822" s="3">
        <f t="shared" si="115"/>
        <v>42064.834375000006</v>
      </c>
    </row>
    <row r="1823" spans="1:20">
      <c r="A1823">
        <v>1821</v>
      </c>
      <c r="B1823" t="s">
        <v>3725</v>
      </c>
      <c r="C1823" t="s">
        <v>3726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1620</v>
      </c>
      <c r="O1823" s="8">
        <f>Data!$E1823/Data!$D1823</f>
        <v>1.3489</v>
      </c>
      <c r="P1823" s="2">
        <f>IFERROR(Data!$E1823/Data!$L1823,0)</f>
        <v>59.162280701754383</v>
      </c>
      <c r="Q1823" t="str">
        <f t="shared" si="112"/>
        <v>music</v>
      </c>
      <c r="R1823" t="str">
        <f t="shared" si="113"/>
        <v>rock</v>
      </c>
      <c r="S1823" s="3">
        <f t="shared" si="114"/>
        <v>40971.069062499999</v>
      </c>
      <c r="T1823" s="3">
        <f t="shared" si="115"/>
        <v>40926.069062499999</v>
      </c>
    </row>
    <row r="1824" spans="1:20">
      <c r="A1824">
        <v>1822</v>
      </c>
      <c r="B1824" t="s">
        <v>3727</v>
      </c>
      <c r="C1824" t="s">
        <v>3728</v>
      </c>
      <c r="D1824">
        <v>300</v>
      </c>
      <c r="E1824">
        <v>300</v>
      </c>
      <c r="F1824" t="s">
        <v>22</v>
      </c>
      <c r="G1824" t="s">
        <v>165</v>
      </c>
      <c r="H1824" t="s">
        <v>166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1620</v>
      </c>
      <c r="O1824" s="8">
        <f>Data!$E1824/Data!$D1824</f>
        <v>1</v>
      </c>
      <c r="P1824" s="2">
        <f>IFERROR(Data!$E1824/Data!$L1824,0)</f>
        <v>27.272727272727273</v>
      </c>
      <c r="Q1824" t="str">
        <f t="shared" si="112"/>
        <v>music</v>
      </c>
      <c r="R1824" t="str">
        <f t="shared" si="113"/>
        <v>rock</v>
      </c>
      <c r="S1824" s="3">
        <f t="shared" si="114"/>
        <v>41670.542361111111</v>
      </c>
      <c r="T1824" s="3">
        <f t="shared" si="115"/>
        <v>41634.547013888885</v>
      </c>
    </row>
    <row r="1825" spans="1:20">
      <c r="A1825">
        <v>1823</v>
      </c>
      <c r="B1825" t="s">
        <v>3729</v>
      </c>
      <c r="C1825" t="s">
        <v>3730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1620</v>
      </c>
      <c r="O1825" s="8">
        <f>Data!$E1825/Data!$D1825</f>
        <v>1.1585714285714286</v>
      </c>
      <c r="P1825" s="2">
        <f>IFERROR(Data!$E1825/Data!$L1825,0)</f>
        <v>24.575757575757574</v>
      </c>
      <c r="Q1825" t="str">
        <f t="shared" si="112"/>
        <v>music</v>
      </c>
      <c r="R1825" t="str">
        <f t="shared" si="113"/>
        <v>rock</v>
      </c>
      <c r="S1825" s="3">
        <f t="shared" si="114"/>
        <v>41206.434907407405</v>
      </c>
      <c r="T1825" s="3">
        <f t="shared" si="115"/>
        <v>41176.434907407405</v>
      </c>
    </row>
    <row r="1826" spans="1:20">
      <c r="A1826">
        <v>1824</v>
      </c>
      <c r="B1826" t="s">
        <v>3731</v>
      </c>
      <c r="C1826" t="s">
        <v>3732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1620</v>
      </c>
      <c r="O1826" s="8">
        <f>Data!$E1826/Data!$D1826</f>
        <v>1.0006666666666666</v>
      </c>
      <c r="P1826" s="2">
        <f>IFERROR(Data!$E1826/Data!$L1826,0)</f>
        <v>75.05</v>
      </c>
      <c r="Q1826" t="str">
        <f t="shared" si="112"/>
        <v>music</v>
      </c>
      <c r="R1826" t="str">
        <f t="shared" si="113"/>
        <v>rock</v>
      </c>
      <c r="S1826" s="3">
        <f t="shared" si="114"/>
        <v>41646.838888888888</v>
      </c>
      <c r="T1826" s="3">
        <f t="shared" si="115"/>
        <v>41626.666284722225</v>
      </c>
    </row>
    <row r="1827" spans="1:20">
      <c r="A1827">
        <v>1825</v>
      </c>
      <c r="B1827" t="s">
        <v>3733</v>
      </c>
      <c r="C1827" t="s">
        <v>3734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1620</v>
      </c>
      <c r="O1827" s="8">
        <f>Data!$E1827/Data!$D1827</f>
        <v>1.0505</v>
      </c>
      <c r="P1827" s="2">
        <f>IFERROR(Data!$E1827/Data!$L1827,0)</f>
        <v>42.02</v>
      </c>
      <c r="Q1827" t="str">
        <f t="shared" si="112"/>
        <v>music</v>
      </c>
      <c r="R1827" t="str">
        <f t="shared" si="113"/>
        <v>rock</v>
      </c>
      <c r="S1827" s="3">
        <f t="shared" si="114"/>
        <v>41466.58452546296</v>
      </c>
      <c r="T1827" s="3">
        <f t="shared" si="115"/>
        <v>41443.58452546296</v>
      </c>
    </row>
    <row r="1828" spans="1:20">
      <c r="A1828">
        <v>1826</v>
      </c>
      <c r="B1828" t="s">
        <v>3735</v>
      </c>
      <c r="C1828" t="s">
        <v>3736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1620</v>
      </c>
      <c r="O1828" s="8">
        <f>Data!$E1828/Data!$D1828</f>
        <v>1.01</v>
      </c>
      <c r="P1828" s="2">
        <f>IFERROR(Data!$E1828/Data!$L1828,0)</f>
        <v>53.157894736842103</v>
      </c>
      <c r="Q1828" t="str">
        <f t="shared" si="112"/>
        <v>music</v>
      </c>
      <c r="R1828" t="str">
        <f t="shared" si="113"/>
        <v>rock</v>
      </c>
      <c r="S1828" s="3">
        <f t="shared" si="114"/>
        <v>41687.673807870371</v>
      </c>
      <c r="T1828" s="3">
        <f t="shared" si="115"/>
        <v>41657.673807870371</v>
      </c>
    </row>
    <row r="1829" spans="1:20">
      <c r="A1829">
        <v>1827</v>
      </c>
      <c r="B1829" t="s">
        <v>3737</v>
      </c>
      <c r="C1829" t="s">
        <v>3738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1620</v>
      </c>
      <c r="O1829" s="8">
        <f>Data!$E1829/Data!$D1829</f>
        <v>1.0066250000000001</v>
      </c>
      <c r="P1829" s="2">
        <f>IFERROR(Data!$E1829/Data!$L1829,0)</f>
        <v>83.885416666666671</v>
      </c>
      <c r="Q1829" t="str">
        <f t="shared" si="112"/>
        <v>music</v>
      </c>
      <c r="R1829" t="str">
        <f t="shared" si="113"/>
        <v>rock</v>
      </c>
      <c r="S1829" s="3">
        <f t="shared" si="114"/>
        <v>40605.075937499998</v>
      </c>
      <c r="T1829" s="3">
        <f t="shared" si="115"/>
        <v>40555.075937499998</v>
      </c>
    </row>
    <row r="1830" spans="1:20">
      <c r="A1830">
        <v>1828</v>
      </c>
      <c r="B1830" t="s">
        <v>3739</v>
      </c>
      <c r="C1830" t="s">
        <v>3740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1620</v>
      </c>
      <c r="O1830" s="8">
        <f>Data!$E1830/Data!$D1830</f>
        <v>1.0016</v>
      </c>
      <c r="P1830" s="2">
        <f>IFERROR(Data!$E1830/Data!$L1830,0)</f>
        <v>417.33333333333331</v>
      </c>
      <c r="Q1830" t="str">
        <f t="shared" si="112"/>
        <v>music</v>
      </c>
      <c r="R1830" t="str">
        <f t="shared" si="113"/>
        <v>rock</v>
      </c>
      <c r="S1830" s="3">
        <f t="shared" si="114"/>
        <v>41768.666666666664</v>
      </c>
      <c r="T1830" s="3">
        <f t="shared" si="115"/>
        <v>41736.649652777778</v>
      </c>
    </row>
    <row r="1831" spans="1:20">
      <c r="A1831">
        <v>1829</v>
      </c>
      <c r="B1831" t="s">
        <v>3741</v>
      </c>
      <c r="C1831" t="s">
        <v>3742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1620</v>
      </c>
      <c r="O1831" s="8">
        <f>Data!$E1831/Data!$D1831</f>
        <v>1.6668333333333334</v>
      </c>
      <c r="P1831" s="2">
        <f>IFERROR(Data!$E1831/Data!$L1831,0)</f>
        <v>75.765151515151516</v>
      </c>
      <c r="Q1831" t="str">
        <f t="shared" si="112"/>
        <v>music</v>
      </c>
      <c r="R1831" t="str">
        <f t="shared" si="113"/>
        <v>rock</v>
      </c>
      <c r="S1831" s="3">
        <f t="shared" si="114"/>
        <v>40564.666666666664</v>
      </c>
      <c r="T1831" s="3">
        <f t="shared" si="115"/>
        <v>40515.837627314817</v>
      </c>
    </row>
    <row r="1832" spans="1:20">
      <c r="A1832">
        <v>1830</v>
      </c>
      <c r="B1832" t="s">
        <v>3743</v>
      </c>
      <c r="C1832" t="s">
        <v>3744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1620</v>
      </c>
      <c r="O1832" s="8">
        <f>Data!$E1832/Data!$D1832</f>
        <v>1.0153333333333334</v>
      </c>
      <c r="P1832" s="2">
        <f>IFERROR(Data!$E1832/Data!$L1832,0)</f>
        <v>67.389380530973455</v>
      </c>
      <c r="Q1832" t="str">
        <f t="shared" si="112"/>
        <v>music</v>
      </c>
      <c r="R1832" t="str">
        <f t="shared" si="113"/>
        <v>rock</v>
      </c>
      <c r="S1832" s="3">
        <f t="shared" si="114"/>
        <v>41694.434108796297</v>
      </c>
      <c r="T1832" s="3">
        <f t="shared" si="115"/>
        <v>41664.434108796297</v>
      </c>
    </row>
    <row r="1833" spans="1:20">
      <c r="A1833">
        <v>1831</v>
      </c>
      <c r="B1833" t="s">
        <v>3745</v>
      </c>
      <c r="C1833" t="s">
        <v>3746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1620</v>
      </c>
      <c r="O1833" s="8">
        <f>Data!$E1833/Data!$D1833</f>
        <v>1.03</v>
      </c>
      <c r="P1833" s="2">
        <f>IFERROR(Data!$E1833/Data!$L1833,0)</f>
        <v>73.571428571428569</v>
      </c>
      <c r="Q1833" t="str">
        <f t="shared" si="112"/>
        <v>music</v>
      </c>
      <c r="R1833" t="str">
        <f t="shared" si="113"/>
        <v>rock</v>
      </c>
      <c r="S1833" s="3">
        <f t="shared" si="114"/>
        <v>41041.746099537035</v>
      </c>
      <c r="T1833" s="3">
        <f t="shared" si="115"/>
        <v>41026.746099537035</v>
      </c>
    </row>
    <row r="1834" spans="1:20">
      <c r="A1834">
        <v>1832</v>
      </c>
      <c r="B1834" t="s">
        <v>3747</v>
      </c>
      <c r="C1834" t="s">
        <v>3748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1620</v>
      </c>
      <c r="O1834" s="8">
        <f>Data!$E1834/Data!$D1834</f>
        <v>1.4285714285714286</v>
      </c>
      <c r="P1834" s="2">
        <f>IFERROR(Data!$E1834/Data!$L1834,0)</f>
        <v>25</v>
      </c>
      <c r="Q1834" t="str">
        <f t="shared" si="112"/>
        <v>music</v>
      </c>
      <c r="R1834" t="str">
        <f t="shared" si="113"/>
        <v>rock</v>
      </c>
      <c r="S1834" s="3">
        <f t="shared" si="114"/>
        <v>40606.289664351854</v>
      </c>
      <c r="T1834" s="3">
        <f t="shared" si="115"/>
        <v>40576.289664351854</v>
      </c>
    </row>
    <row r="1835" spans="1:20">
      <c r="A1835">
        <v>1833</v>
      </c>
      <c r="B1835" t="s">
        <v>3749</v>
      </c>
      <c r="C1835" t="s">
        <v>3750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1620</v>
      </c>
      <c r="O1835" s="8">
        <f>Data!$E1835/Data!$D1835</f>
        <v>2.625</v>
      </c>
      <c r="P1835" s="2">
        <f>IFERROR(Data!$E1835/Data!$L1835,0)</f>
        <v>42</v>
      </c>
      <c r="Q1835" t="str">
        <f t="shared" si="112"/>
        <v>music</v>
      </c>
      <c r="R1835" t="str">
        <f t="shared" si="113"/>
        <v>rock</v>
      </c>
      <c r="S1835" s="3">
        <f t="shared" si="114"/>
        <v>41335.082638888889</v>
      </c>
      <c r="T1835" s="3">
        <f t="shared" si="115"/>
        <v>41302.794016203705</v>
      </c>
    </row>
    <row r="1836" spans="1:20">
      <c r="A1836">
        <v>1834</v>
      </c>
      <c r="B1836" t="s">
        <v>3751</v>
      </c>
      <c r="C1836" t="s">
        <v>3752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1620</v>
      </c>
      <c r="O1836" s="8">
        <f>Data!$E1836/Data!$D1836</f>
        <v>1.1805000000000001</v>
      </c>
      <c r="P1836" s="2">
        <f>IFERROR(Data!$E1836/Data!$L1836,0)</f>
        <v>131.16666666666666</v>
      </c>
      <c r="Q1836" t="str">
        <f t="shared" si="112"/>
        <v>music</v>
      </c>
      <c r="R1836" t="str">
        <f t="shared" si="113"/>
        <v>rock</v>
      </c>
      <c r="S1836" s="3">
        <f t="shared" si="114"/>
        <v>42028.714062500003</v>
      </c>
      <c r="T1836" s="3">
        <f t="shared" si="115"/>
        <v>41988.714062500003</v>
      </c>
    </row>
    <row r="1837" spans="1:20">
      <c r="A1837">
        <v>1835</v>
      </c>
      <c r="B1837" t="s">
        <v>3753</v>
      </c>
      <c r="C1837" t="s">
        <v>3754</v>
      </c>
      <c r="D1837">
        <v>500</v>
      </c>
      <c r="E1837">
        <v>520</v>
      </c>
      <c r="F1837" t="s">
        <v>22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1620</v>
      </c>
      <c r="O1837" s="8">
        <f>Data!$E1837/Data!$D1837</f>
        <v>1.04</v>
      </c>
      <c r="P1837" s="2">
        <f>IFERROR(Data!$E1837/Data!$L1837,0)</f>
        <v>47.272727272727273</v>
      </c>
      <c r="Q1837" t="str">
        <f t="shared" si="112"/>
        <v>music</v>
      </c>
      <c r="R1837" t="str">
        <f t="shared" si="113"/>
        <v>rock</v>
      </c>
      <c r="S1837" s="3">
        <f t="shared" si="114"/>
        <v>42460.410543981481</v>
      </c>
      <c r="T1837" s="3">
        <f t="shared" si="115"/>
        <v>42430.452210648145</v>
      </c>
    </row>
    <row r="1838" spans="1:20">
      <c r="A1838">
        <v>1836</v>
      </c>
      <c r="B1838" t="s">
        <v>3755</v>
      </c>
      <c r="C1838" t="s">
        <v>3756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1620</v>
      </c>
      <c r="O1838" s="8">
        <f>Data!$E1838/Data!$D1838</f>
        <v>2.0034000000000001</v>
      </c>
      <c r="P1838" s="2">
        <f>IFERROR(Data!$E1838/Data!$L1838,0)</f>
        <v>182.12727272727273</v>
      </c>
      <c r="Q1838" t="str">
        <f t="shared" si="112"/>
        <v>music</v>
      </c>
      <c r="R1838" t="str">
        <f t="shared" si="113"/>
        <v>rock</v>
      </c>
      <c r="S1838" s="3">
        <f t="shared" si="114"/>
        <v>41322.559363425928</v>
      </c>
      <c r="T1838" s="3">
        <f t="shared" si="115"/>
        <v>41305.559363425928</v>
      </c>
    </row>
    <row r="1839" spans="1:20">
      <c r="A1839">
        <v>1837</v>
      </c>
      <c r="B1839" t="s">
        <v>3757</v>
      </c>
      <c r="C1839" t="s">
        <v>3758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1620</v>
      </c>
      <c r="O1839" s="8">
        <f>Data!$E1839/Data!$D1839</f>
        <v>3.0683333333333334</v>
      </c>
      <c r="P1839" s="2">
        <f>IFERROR(Data!$E1839/Data!$L1839,0)</f>
        <v>61.366666666666667</v>
      </c>
      <c r="Q1839" t="str">
        <f t="shared" si="112"/>
        <v>music</v>
      </c>
      <c r="R1839" t="str">
        <f t="shared" si="113"/>
        <v>rock</v>
      </c>
      <c r="S1839" s="3">
        <f t="shared" si="114"/>
        <v>40985.756192129629</v>
      </c>
      <c r="T1839" s="3">
        <f t="shared" si="115"/>
        <v>40925.797858796301</v>
      </c>
    </row>
    <row r="1840" spans="1:20">
      <c r="A1840">
        <v>1838</v>
      </c>
      <c r="B1840" t="s">
        <v>3759</v>
      </c>
      <c r="C1840" t="s">
        <v>3760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1620</v>
      </c>
      <c r="O1840" s="8">
        <f>Data!$E1840/Data!$D1840</f>
        <v>1.00149</v>
      </c>
      <c r="P1840" s="2">
        <f>IFERROR(Data!$E1840/Data!$L1840,0)</f>
        <v>35.767499999999998</v>
      </c>
      <c r="Q1840" t="str">
        <f t="shared" si="112"/>
        <v>music</v>
      </c>
      <c r="R1840" t="str">
        <f t="shared" si="113"/>
        <v>rock</v>
      </c>
      <c r="S1840" s="3">
        <f t="shared" si="114"/>
        <v>40816.875</v>
      </c>
      <c r="T1840" s="3">
        <f t="shared" si="115"/>
        <v>40788.536539351851</v>
      </c>
    </row>
    <row r="1841" spans="1:20">
      <c r="A1841">
        <v>1839</v>
      </c>
      <c r="B1841" t="s">
        <v>3761</v>
      </c>
      <c r="C1841" t="s">
        <v>3762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1620</v>
      </c>
      <c r="O1841" s="8">
        <f>Data!$E1841/Data!$D1841</f>
        <v>2.0529999999999999</v>
      </c>
      <c r="P1841" s="2">
        <f>IFERROR(Data!$E1841/Data!$L1841,0)</f>
        <v>45.62222222222222</v>
      </c>
      <c r="Q1841" t="str">
        <f t="shared" si="112"/>
        <v>music</v>
      </c>
      <c r="R1841" t="str">
        <f t="shared" si="113"/>
        <v>rock</v>
      </c>
      <c r="S1841" s="3">
        <f t="shared" si="114"/>
        <v>42644.472013888888</v>
      </c>
      <c r="T1841" s="3">
        <f t="shared" si="115"/>
        <v>42614.472013888888</v>
      </c>
    </row>
    <row r="1842" spans="1:20">
      <c r="A1842">
        <v>1840</v>
      </c>
      <c r="B1842" t="s">
        <v>3763</v>
      </c>
      <c r="C1842" t="s">
        <v>3764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1620</v>
      </c>
      <c r="O1842" s="8">
        <f>Data!$E1842/Data!$D1842</f>
        <v>1.0888888888888888</v>
      </c>
      <c r="P1842" s="2">
        <f>IFERROR(Data!$E1842/Data!$L1842,0)</f>
        <v>75.384615384615387</v>
      </c>
      <c r="Q1842" t="str">
        <f t="shared" si="112"/>
        <v>music</v>
      </c>
      <c r="R1842" t="str">
        <f t="shared" si="113"/>
        <v>rock</v>
      </c>
      <c r="S1842" s="3">
        <f t="shared" si="114"/>
        <v>41400.957638888889</v>
      </c>
      <c r="T1842" s="3">
        <f t="shared" si="115"/>
        <v>41381.846180555556</v>
      </c>
    </row>
    <row r="1843" spans="1:20">
      <c r="A1843">
        <v>1841</v>
      </c>
      <c r="B1843" t="s">
        <v>3765</v>
      </c>
      <c r="C1843" t="s">
        <v>3766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1620</v>
      </c>
      <c r="O1843" s="8">
        <f>Data!$E1843/Data!$D1843</f>
        <v>1.0175000000000001</v>
      </c>
      <c r="P1843" s="2">
        <f>IFERROR(Data!$E1843/Data!$L1843,0)</f>
        <v>50.875</v>
      </c>
      <c r="Q1843" t="str">
        <f t="shared" si="112"/>
        <v>music</v>
      </c>
      <c r="R1843" t="str">
        <f t="shared" si="113"/>
        <v>rock</v>
      </c>
      <c r="S1843" s="3">
        <f t="shared" si="114"/>
        <v>41778.957638888889</v>
      </c>
      <c r="T1843" s="3">
        <f t="shared" si="115"/>
        <v>41745.59542824074</v>
      </c>
    </row>
    <row r="1844" spans="1:20">
      <c r="A1844">
        <v>1842</v>
      </c>
      <c r="B1844" t="s">
        <v>3767</v>
      </c>
      <c r="C1844" t="s">
        <v>3768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1620</v>
      </c>
      <c r="O1844" s="8">
        <f>Data!$E1844/Data!$D1844</f>
        <v>1.2524999999999999</v>
      </c>
      <c r="P1844" s="2">
        <f>IFERROR(Data!$E1844/Data!$L1844,0)</f>
        <v>119.28571428571429</v>
      </c>
      <c r="Q1844" t="str">
        <f t="shared" si="112"/>
        <v>music</v>
      </c>
      <c r="R1844" t="str">
        <f t="shared" si="113"/>
        <v>rock</v>
      </c>
      <c r="S1844" s="3">
        <f t="shared" si="114"/>
        <v>42064.999305555553</v>
      </c>
      <c r="T1844" s="3">
        <f t="shared" si="115"/>
        <v>42031.381724537037</v>
      </c>
    </row>
    <row r="1845" spans="1:20">
      <c r="A1845">
        <v>1843</v>
      </c>
      <c r="B1845" t="s">
        <v>3769</v>
      </c>
      <c r="C1845" t="s">
        <v>3770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1620</v>
      </c>
      <c r="O1845" s="8">
        <f>Data!$E1845/Data!$D1845</f>
        <v>1.2400610000000001</v>
      </c>
      <c r="P1845" s="2">
        <f>IFERROR(Data!$E1845/Data!$L1845,0)</f>
        <v>92.541865671641801</v>
      </c>
      <c r="Q1845" t="str">
        <f t="shared" si="112"/>
        <v>music</v>
      </c>
      <c r="R1845" t="str">
        <f t="shared" si="113"/>
        <v>rock</v>
      </c>
      <c r="S1845" s="3">
        <f t="shared" si="114"/>
        <v>40594.744837962964</v>
      </c>
      <c r="T1845" s="3">
        <f t="shared" si="115"/>
        <v>40564.744837962964</v>
      </c>
    </row>
    <row r="1846" spans="1:20">
      <c r="A1846">
        <v>1844</v>
      </c>
      <c r="B1846" t="s">
        <v>3771</v>
      </c>
      <c r="C1846" t="s">
        <v>3772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1620</v>
      </c>
      <c r="O1846" s="8">
        <f>Data!$E1846/Data!$D1846</f>
        <v>1.014</v>
      </c>
      <c r="P1846" s="2">
        <f>IFERROR(Data!$E1846/Data!$L1846,0)</f>
        <v>76.05</v>
      </c>
      <c r="Q1846" t="str">
        <f t="shared" si="112"/>
        <v>music</v>
      </c>
      <c r="R1846" t="str">
        <f t="shared" si="113"/>
        <v>rock</v>
      </c>
      <c r="S1846" s="3">
        <f t="shared" si="114"/>
        <v>40704.875</v>
      </c>
      <c r="T1846" s="3">
        <f t="shared" si="115"/>
        <v>40666.723541666666</v>
      </c>
    </row>
    <row r="1847" spans="1:20">
      <c r="A1847">
        <v>1845</v>
      </c>
      <c r="B1847" t="s">
        <v>3773</v>
      </c>
      <c r="C1847" t="s">
        <v>3774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1620</v>
      </c>
      <c r="O1847" s="8">
        <f>Data!$E1847/Data!$D1847</f>
        <v>1</v>
      </c>
      <c r="P1847" s="2">
        <f>IFERROR(Data!$E1847/Data!$L1847,0)</f>
        <v>52.631578947368418</v>
      </c>
      <c r="Q1847" t="str">
        <f t="shared" si="112"/>
        <v>music</v>
      </c>
      <c r="R1847" t="str">
        <f t="shared" si="113"/>
        <v>rock</v>
      </c>
      <c r="S1847" s="3">
        <f t="shared" si="114"/>
        <v>42537.954861111109</v>
      </c>
      <c r="T1847" s="3">
        <f t="shared" si="115"/>
        <v>42523.083310185189</v>
      </c>
    </row>
    <row r="1848" spans="1:20">
      <c r="A1848">
        <v>1846</v>
      </c>
      <c r="B1848" t="s">
        <v>3775</v>
      </c>
      <c r="C1848" t="s">
        <v>3776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1620</v>
      </c>
      <c r="O1848" s="8">
        <f>Data!$E1848/Data!$D1848</f>
        <v>1.3792666666666666</v>
      </c>
      <c r="P1848" s="2">
        <f>IFERROR(Data!$E1848/Data!$L1848,0)</f>
        <v>98.990430622009569</v>
      </c>
      <c r="Q1848" t="str">
        <f t="shared" si="112"/>
        <v>music</v>
      </c>
      <c r="R1848" t="str">
        <f t="shared" si="113"/>
        <v>rock</v>
      </c>
      <c r="S1848" s="3">
        <f t="shared" si="114"/>
        <v>41258.400196759263</v>
      </c>
      <c r="T1848" s="3">
        <f t="shared" si="115"/>
        <v>41228.400196759263</v>
      </c>
    </row>
    <row r="1849" spans="1:20">
      <c r="A1849">
        <v>1847</v>
      </c>
      <c r="B1849" t="s">
        <v>3777</v>
      </c>
      <c r="C1849" t="s">
        <v>3778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1620</v>
      </c>
      <c r="O1849" s="8">
        <f>Data!$E1849/Data!$D1849</f>
        <v>1.2088000000000001</v>
      </c>
      <c r="P1849" s="2">
        <f>IFERROR(Data!$E1849/Data!$L1849,0)</f>
        <v>79.526315789473685</v>
      </c>
      <c r="Q1849" t="str">
        <f t="shared" si="112"/>
        <v>music</v>
      </c>
      <c r="R1849" t="str">
        <f t="shared" si="113"/>
        <v>rock</v>
      </c>
      <c r="S1849" s="3">
        <f t="shared" si="114"/>
        <v>42114.986481481479</v>
      </c>
      <c r="T1849" s="3">
        <f t="shared" si="115"/>
        <v>42093.986481481479</v>
      </c>
    </row>
    <row r="1850" spans="1:20">
      <c r="A1850">
        <v>1848</v>
      </c>
      <c r="B1850" t="s">
        <v>3779</v>
      </c>
      <c r="C1850" t="s">
        <v>3780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1620</v>
      </c>
      <c r="O1850" s="8">
        <f>Data!$E1850/Data!$D1850</f>
        <v>1.0736666666666668</v>
      </c>
      <c r="P1850" s="2">
        <f>IFERROR(Data!$E1850/Data!$L1850,0)</f>
        <v>134.20833333333334</v>
      </c>
      <c r="Q1850" t="str">
        <f t="shared" si="112"/>
        <v>music</v>
      </c>
      <c r="R1850" t="str">
        <f t="shared" si="113"/>
        <v>rock</v>
      </c>
      <c r="S1850" s="3">
        <f t="shared" si="114"/>
        <v>40755.040972222225</v>
      </c>
      <c r="T1850" s="3">
        <f t="shared" si="115"/>
        <v>40691.538055555553</v>
      </c>
    </row>
    <row r="1851" spans="1:20">
      <c r="A1851">
        <v>1849</v>
      </c>
      <c r="B1851" t="s">
        <v>3781</v>
      </c>
      <c r="C1851" t="s">
        <v>3782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1620</v>
      </c>
      <c r="O1851" s="8">
        <f>Data!$E1851/Data!$D1851</f>
        <v>1.0033333333333334</v>
      </c>
      <c r="P1851" s="2">
        <f>IFERROR(Data!$E1851/Data!$L1851,0)</f>
        <v>37.625</v>
      </c>
      <c r="Q1851" t="str">
        <f t="shared" si="112"/>
        <v>music</v>
      </c>
      <c r="R1851" t="str">
        <f t="shared" si="113"/>
        <v>rock</v>
      </c>
      <c r="S1851" s="3">
        <f t="shared" si="114"/>
        <v>41199.595590277779</v>
      </c>
      <c r="T1851" s="3">
        <f t="shared" si="115"/>
        <v>41169.595590277779</v>
      </c>
    </row>
    <row r="1852" spans="1:20">
      <c r="A1852">
        <v>1850</v>
      </c>
      <c r="B1852" t="s">
        <v>3783</v>
      </c>
      <c r="C1852" t="s">
        <v>3784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1620</v>
      </c>
      <c r="O1852" s="8">
        <f>Data!$E1852/Data!$D1852</f>
        <v>1.0152222222222222</v>
      </c>
      <c r="P1852" s="2">
        <f>IFERROR(Data!$E1852/Data!$L1852,0)</f>
        <v>51.044692737430168</v>
      </c>
      <c r="Q1852" t="str">
        <f t="shared" si="112"/>
        <v>music</v>
      </c>
      <c r="R1852" t="str">
        <f t="shared" si="113"/>
        <v>rock</v>
      </c>
      <c r="S1852" s="3">
        <f t="shared" si="114"/>
        <v>41830.709490740745</v>
      </c>
      <c r="T1852" s="3">
        <f t="shared" si="115"/>
        <v>41800.709490740745</v>
      </c>
    </row>
    <row r="1853" spans="1:20">
      <c r="A1853">
        <v>1851</v>
      </c>
      <c r="B1853" t="s">
        <v>3785</v>
      </c>
      <c r="C1853" t="s">
        <v>3786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1620</v>
      </c>
      <c r="O1853" s="8">
        <f>Data!$E1853/Data!$D1853</f>
        <v>1.0007692307692309</v>
      </c>
      <c r="P1853" s="2">
        <f>IFERROR(Data!$E1853/Data!$L1853,0)</f>
        <v>50.03846153846154</v>
      </c>
      <c r="Q1853" t="str">
        <f t="shared" si="112"/>
        <v>music</v>
      </c>
      <c r="R1853" t="str">
        <f t="shared" si="113"/>
        <v>rock</v>
      </c>
      <c r="S1853" s="3">
        <f t="shared" si="114"/>
        <v>41847.791666666664</v>
      </c>
      <c r="T1853" s="3">
        <f t="shared" si="115"/>
        <v>41827.656689814816</v>
      </c>
    </row>
    <row r="1854" spans="1:20">
      <c r="A1854">
        <v>1852</v>
      </c>
      <c r="B1854" t="s">
        <v>3787</v>
      </c>
      <c r="C1854" t="s">
        <v>3788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1620</v>
      </c>
      <c r="O1854" s="8">
        <f>Data!$E1854/Data!$D1854</f>
        <v>1.1696666666666666</v>
      </c>
      <c r="P1854" s="2">
        <f>IFERROR(Data!$E1854/Data!$L1854,0)</f>
        <v>133.93129770992365</v>
      </c>
      <c r="Q1854" t="str">
        <f t="shared" si="112"/>
        <v>music</v>
      </c>
      <c r="R1854" t="str">
        <f t="shared" si="113"/>
        <v>rock</v>
      </c>
      <c r="S1854" s="3">
        <f t="shared" si="114"/>
        <v>42118.75</v>
      </c>
      <c r="T1854" s="3">
        <f t="shared" si="115"/>
        <v>42081.52143518519</v>
      </c>
    </row>
    <row r="1855" spans="1:20">
      <c r="A1855">
        <v>1853</v>
      </c>
      <c r="B1855" t="s">
        <v>3789</v>
      </c>
      <c r="C1855" t="s">
        <v>3790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1620</v>
      </c>
      <c r="O1855" s="8">
        <f>Data!$E1855/Data!$D1855</f>
        <v>1.01875</v>
      </c>
      <c r="P1855" s="2">
        <f>IFERROR(Data!$E1855/Data!$L1855,0)</f>
        <v>58.214285714285715</v>
      </c>
      <c r="Q1855" t="str">
        <f t="shared" si="112"/>
        <v>music</v>
      </c>
      <c r="R1855" t="str">
        <f t="shared" si="113"/>
        <v>rock</v>
      </c>
      <c r="S1855" s="3">
        <f t="shared" si="114"/>
        <v>41226.852048611108</v>
      </c>
      <c r="T1855" s="3">
        <f t="shared" si="115"/>
        <v>41176.810381944444</v>
      </c>
    </row>
    <row r="1856" spans="1:20">
      <c r="A1856">
        <v>1854</v>
      </c>
      <c r="B1856" t="s">
        <v>3791</v>
      </c>
      <c r="C1856" t="s">
        <v>3792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1620</v>
      </c>
      <c r="O1856" s="8">
        <f>Data!$E1856/Data!$D1856</f>
        <v>1.0212366666666666</v>
      </c>
      <c r="P1856" s="2">
        <f>IFERROR(Data!$E1856/Data!$L1856,0)</f>
        <v>88.037643678160919</v>
      </c>
      <c r="Q1856" t="str">
        <f t="shared" si="112"/>
        <v>music</v>
      </c>
      <c r="R1856" t="str">
        <f t="shared" si="113"/>
        <v>rock</v>
      </c>
      <c r="S1856" s="3">
        <f t="shared" si="114"/>
        <v>41417.771261574075</v>
      </c>
      <c r="T1856" s="3">
        <f t="shared" si="115"/>
        <v>41387.771261574075</v>
      </c>
    </row>
    <row r="1857" spans="1:20">
      <c r="A1857">
        <v>1855</v>
      </c>
      <c r="B1857" t="s">
        <v>3793</v>
      </c>
      <c r="C1857" t="s">
        <v>3794</v>
      </c>
      <c r="D1857">
        <v>8750</v>
      </c>
      <c r="E1857">
        <v>13480.16</v>
      </c>
      <c r="F1857" t="s">
        <v>22</v>
      </c>
      <c r="G1857" t="s">
        <v>165</v>
      </c>
      <c r="H1857" t="s">
        <v>166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1620</v>
      </c>
      <c r="O1857" s="8">
        <f>Data!$E1857/Data!$D1857</f>
        <v>1.5405897142857143</v>
      </c>
      <c r="P1857" s="2">
        <f>IFERROR(Data!$E1857/Data!$L1857,0)</f>
        <v>70.576753926701571</v>
      </c>
      <c r="Q1857" t="str">
        <f t="shared" si="112"/>
        <v>music</v>
      </c>
      <c r="R1857" t="str">
        <f t="shared" si="113"/>
        <v>rock</v>
      </c>
      <c r="S1857" s="3">
        <f t="shared" si="114"/>
        <v>41645.288657407407</v>
      </c>
      <c r="T1857" s="3">
        <f t="shared" si="115"/>
        <v>41600.288657407407</v>
      </c>
    </row>
    <row r="1858" spans="1:20">
      <c r="A1858">
        <v>1856</v>
      </c>
      <c r="B1858" t="s">
        <v>3795</v>
      </c>
      <c r="C1858" t="s">
        <v>3796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1620</v>
      </c>
      <c r="O1858" s="8">
        <f>Data!$E1858/Data!$D1858</f>
        <v>1.0125</v>
      </c>
      <c r="P1858" s="2">
        <f>IFERROR(Data!$E1858/Data!$L1858,0)</f>
        <v>53.289473684210527</v>
      </c>
      <c r="Q1858" t="str">
        <f t="shared" si="112"/>
        <v>music</v>
      </c>
      <c r="R1858" t="str">
        <f t="shared" si="113"/>
        <v>rock</v>
      </c>
      <c r="S1858" s="3">
        <f t="shared" si="114"/>
        <v>41838.604999999996</v>
      </c>
      <c r="T1858" s="3">
        <f t="shared" si="115"/>
        <v>41817.604999999996</v>
      </c>
    </row>
    <row r="1859" spans="1:20">
      <c r="A1859">
        <v>1857</v>
      </c>
      <c r="B1859" t="s">
        <v>3797</v>
      </c>
      <c r="C1859" t="s">
        <v>3798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1620</v>
      </c>
      <c r="O1859" s="8">
        <f>Data!$E1859/Data!$D1859</f>
        <v>1</v>
      </c>
      <c r="P1859" s="2">
        <f>IFERROR(Data!$E1859/Data!$L1859,0)</f>
        <v>136.36363636363637</v>
      </c>
      <c r="Q1859" t="str">
        <f t="shared" ref="Q1859:Q1922" si="116">LEFT(N1859,SEARCH("/",N1859,1)-1)</f>
        <v>music</v>
      </c>
      <c r="R1859" t="str">
        <f t="shared" ref="R1859:R1922" si="117">RIGHT(N1859,LEN(N1859)-SEARCH("/",N1859,1))</f>
        <v>rock</v>
      </c>
      <c r="S1859" s="3">
        <f t="shared" ref="S1859:S1922" si="118">(((I1859/60)/60)/24)+DATE(1970,1,1)+(-6/24)</f>
        <v>41894.51866898148</v>
      </c>
      <c r="T1859" s="3">
        <f t="shared" ref="T1859:T1922" si="119">(((J1859/60)/60)/24)+DATE(1970,1,1)+(-6/24)</f>
        <v>41864.51866898148</v>
      </c>
    </row>
    <row r="1860" spans="1:20">
      <c r="A1860">
        <v>1858</v>
      </c>
      <c r="B1860" t="s">
        <v>3799</v>
      </c>
      <c r="C1860" t="s">
        <v>3800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1620</v>
      </c>
      <c r="O1860" s="8">
        <f>Data!$E1860/Data!$D1860</f>
        <v>1.0874800874800874</v>
      </c>
      <c r="P1860" s="2">
        <f>IFERROR(Data!$E1860/Data!$L1860,0)</f>
        <v>40.547315436241611</v>
      </c>
      <c r="Q1860" t="str">
        <f t="shared" si="116"/>
        <v>music</v>
      </c>
      <c r="R1860" t="str">
        <f t="shared" si="117"/>
        <v>rock</v>
      </c>
      <c r="S1860" s="3">
        <f t="shared" si="118"/>
        <v>40892.992141203707</v>
      </c>
      <c r="T1860" s="3">
        <f t="shared" si="119"/>
        <v>40832.950474537036</v>
      </c>
    </row>
    <row r="1861" spans="1:20">
      <c r="A1861">
        <v>1859</v>
      </c>
      <c r="B1861" t="s">
        <v>3801</v>
      </c>
      <c r="C1861" t="s">
        <v>3802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1620</v>
      </c>
      <c r="O1861" s="8">
        <f>Data!$E1861/Data!$D1861</f>
        <v>1.3183333333333334</v>
      </c>
      <c r="P1861" s="2">
        <f>IFERROR(Data!$E1861/Data!$L1861,0)</f>
        <v>70.625</v>
      </c>
      <c r="Q1861" t="str">
        <f t="shared" si="116"/>
        <v>music</v>
      </c>
      <c r="R1861" t="str">
        <f t="shared" si="117"/>
        <v>rock</v>
      </c>
      <c r="S1861" s="3">
        <f t="shared" si="118"/>
        <v>40808.520011574074</v>
      </c>
      <c r="T1861" s="3">
        <f t="shared" si="119"/>
        <v>40778.520011574074</v>
      </c>
    </row>
    <row r="1862" spans="1:20">
      <c r="A1862">
        <v>1860</v>
      </c>
      <c r="B1862" t="s">
        <v>3803</v>
      </c>
      <c r="C1862" t="s">
        <v>3804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1620</v>
      </c>
      <c r="O1862" s="8">
        <f>Data!$E1862/Data!$D1862</f>
        <v>1.3346666666666667</v>
      </c>
      <c r="P1862" s="2">
        <f>IFERROR(Data!$E1862/Data!$L1862,0)</f>
        <v>52.684210526315788</v>
      </c>
      <c r="Q1862" t="str">
        <f t="shared" si="116"/>
        <v>music</v>
      </c>
      <c r="R1862" t="str">
        <f t="shared" si="117"/>
        <v>rock</v>
      </c>
      <c r="S1862" s="3">
        <f t="shared" si="118"/>
        <v>41676.459305555552</v>
      </c>
      <c r="T1862" s="3">
        <f t="shared" si="119"/>
        <v>41655.459305555552</v>
      </c>
    </row>
    <row r="1863" spans="1:20">
      <c r="A1863">
        <v>1861</v>
      </c>
      <c r="B1863" t="s">
        <v>3805</v>
      </c>
      <c r="C1863" t="s">
        <v>3806</v>
      </c>
      <c r="D1863">
        <v>250000</v>
      </c>
      <c r="E1863">
        <v>0</v>
      </c>
      <c r="F1863" t="s">
        <v>363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2318</v>
      </c>
      <c r="O1863" s="8">
        <f>Data!$E1863/Data!$D1863</f>
        <v>0</v>
      </c>
      <c r="P1863" s="2">
        <f>IFERROR(Data!$E1863/Data!$L1863,0)</f>
        <v>0</v>
      </c>
      <c r="Q1863" t="str">
        <f t="shared" si="116"/>
        <v>games</v>
      </c>
      <c r="R1863" t="str">
        <f t="shared" si="117"/>
        <v>mobile games</v>
      </c>
      <c r="S1863" s="3">
        <f t="shared" si="118"/>
        <v>42030.050243055557</v>
      </c>
      <c r="T1863" s="3">
        <f t="shared" si="119"/>
        <v>42000.050243055557</v>
      </c>
    </row>
    <row r="1864" spans="1:20">
      <c r="A1864">
        <v>1862</v>
      </c>
      <c r="B1864" t="s">
        <v>3807</v>
      </c>
      <c r="C1864" t="s">
        <v>3808</v>
      </c>
      <c r="D1864">
        <v>18000</v>
      </c>
      <c r="E1864">
        <v>1455</v>
      </c>
      <c r="F1864" t="s">
        <v>363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2318</v>
      </c>
      <c r="O1864" s="8">
        <f>Data!$E1864/Data!$D1864</f>
        <v>8.0833333333333326E-2</v>
      </c>
      <c r="P1864" s="2">
        <f>IFERROR(Data!$E1864/Data!$L1864,0)</f>
        <v>90.9375</v>
      </c>
      <c r="Q1864" t="str">
        <f t="shared" si="116"/>
        <v>games</v>
      </c>
      <c r="R1864" t="str">
        <f t="shared" si="117"/>
        <v>mobile games</v>
      </c>
      <c r="S1864" s="3">
        <f t="shared" si="118"/>
        <v>42802.0625</v>
      </c>
      <c r="T1864" s="3">
        <f t="shared" si="119"/>
        <v>42755.242754629624</v>
      </c>
    </row>
    <row r="1865" spans="1:20">
      <c r="A1865">
        <v>1863</v>
      </c>
      <c r="B1865" t="s">
        <v>3809</v>
      </c>
      <c r="C1865" t="s">
        <v>3810</v>
      </c>
      <c r="D1865">
        <v>2500</v>
      </c>
      <c r="E1865">
        <v>10</v>
      </c>
      <c r="F1865" t="s">
        <v>363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2318</v>
      </c>
      <c r="O1865" s="8">
        <f>Data!$E1865/Data!$D1865</f>
        <v>4.0000000000000001E-3</v>
      </c>
      <c r="P1865" s="2">
        <f>IFERROR(Data!$E1865/Data!$L1865,0)</f>
        <v>5</v>
      </c>
      <c r="Q1865" t="str">
        <f t="shared" si="116"/>
        <v>games</v>
      </c>
      <c r="R1865" t="str">
        <f t="shared" si="117"/>
        <v>mobile games</v>
      </c>
      <c r="S1865" s="3">
        <f t="shared" si="118"/>
        <v>41802.547280092593</v>
      </c>
      <c r="T1865" s="3">
        <f t="shared" si="119"/>
        <v>41772.547280092593</v>
      </c>
    </row>
    <row r="1866" spans="1:20">
      <c r="A1866">
        <v>1864</v>
      </c>
      <c r="B1866" t="s">
        <v>3811</v>
      </c>
      <c r="C1866" t="s">
        <v>3812</v>
      </c>
      <c r="D1866">
        <v>6500</v>
      </c>
      <c r="E1866">
        <v>2788</v>
      </c>
      <c r="F1866" t="s">
        <v>363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2318</v>
      </c>
      <c r="O1866" s="8">
        <f>Data!$E1866/Data!$D1866</f>
        <v>0.42892307692307691</v>
      </c>
      <c r="P1866" s="2">
        <f>IFERROR(Data!$E1866/Data!$L1866,0)</f>
        <v>58.083333333333336</v>
      </c>
      <c r="Q1866" t="str">
        <f t="shared" si="116"/>
        <v>games</v>
      </c>
      <c r="R1866" t="str">
        <f t="shared" si="117"/>
        <v>mobile games</v>
      </c>
      <c r="S1866" s="3">
        <f t="shared" si="118"/>
        <v>41763.466435185182</v>
      </c>
      <c r="T1866" s="3">
        <f t="shared" si="119"/>
        <v>41733.466435185182</v>
      </c>
    </row>
    <row r="1867" spans="1:20">
      <c r="A1867">
        <v>1865</v>
      </c>
      <c r="B1867" t="s">
        <v>3813</v>
      </c>
      <c r="C1867" t="s">
        <v>3814</v>
      </c>
      <c r="D1867">
        <v>110000</v>
      </c>
      <c r="E1867">
        <v>4</v>
      </c>
      <c r="F1867" t="s">
        <v>363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2318</v>
      </c>
      <c r="O1867" s="8">
        <f>Data!$E1867/Data!$D1867</f>
        <v>3.6363636363636364E-5</v>
      </c>
      <c r="P1867" s="2">
        <f>IFERROR(Data!$E1867/Data!$L1867,0)</f>
        <v>2</v>
      </c>
      <c r="Q1867" t="str">
        <f t="shared" si="116"/>
        <v>games</v>
      </c>
      <c r="R1867" t="str">
        <f t="shared" si="117"/>
        <v>mobile games</v>
      </c>
      <c r="S1867" s="3">
        <f t="shared" si="118"/>
        <v>42680.159108796302</v>
      </c>
      <c r="T1867" s="3">
        <f t="shared" si="119"/>
        <v>42645.117442129631</v>
      </c>
    </row>
    <row r="1868" spans="1:20">
      <c r="A1868">
        <v>1866</v>
      </c>
      <c r="B1868" t="s">
        <v>3815</v>
      </c>
      <c r="C1868" t="s">
        <v>3816</v>
      </c>
      <c r="D1868">
        <v>25000</v>
      </c>
      <c r="E1868">
        <v>125</v>
      </c>
      <c r="F1868" t="s">
        <v>363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2318</v>
      </c>
      <c r="O1868" s="8">
        <f>Data!$E1868/Data!$D1868</f>
        <v>5.0000000000000001E-3</v>
      </c>
      <c r="P1868" s="2">
        <f>IFERROR(Data!$E1868/Data!$L1868,0)</f>
        <v>62.5</v>
      </c>
      <c r="Q1868" t="str">
        <f t="shared" si="116"/>
        <v>games</v>
      </c>
      <c r="R1868" t="str">
        <f t="shared" si="117"/>
        <v>mobile games</v>
      </c>
      <c r="S1868" s="3">
        <f t="shared" si="118"/>
        <v>42794.916666666672</v>
      </c>
      <c r="T1868" s="3">
        <f t="shared" si="119"/>
        <v>42741.996493055558</v>
      </c>
    </row>
    <row r="1869" spans="1:20">
      <c r="A1869">
        <v>1867</v>
      </c>
      <c r="B1869" t="s">
        <v>3817</v>
      </c>
      <c r="C1869" t="s">
        <v>3818</v>
      </c>
      <c r="D1869">
        <v>20000</v>
      </c>
      <c r="E1869">
        <v>10</v>
      </c>
      <c r="F1869" t="s">
        <v>363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2318</v>
      </c>
      <c r="O1869" s="8">
        <f>Data!$E1869/Data!$D1869</f>
        <v>5.0000000000000001E-4</v>
      </c>
      <c r="P1869" s="2">
        <f>IFERROR(Data!$E1869/Data!$L1869,0)</f>
        <v>10</v>
      </c>
      <c r="Q1869" t="str">
        <f t="shared" si="116"/>
        <v>games</v>
      </c>
      <c r="R1869" t="str">
        <f t="shared" si="117"/>
        <v>mobile games</v>
      </c>
      <c r="S1869" s="3">
        <f t="shared" si="118"/>
        <v>42679.674907407403</v>
      </c>
      <c r="T1869" s="3">
        <f t="shared" si="119"/>
        <v>42649.674907407403</v>
      </c>
    </row>
    <row r="1870" spans="1:20">
      <c r="A1870">
        <v>1868</v>
      </c>
      <c r="B1870" t="s">
        <v>3819</v>
      </c>
      <c r="C1870" t="s">
        <v>3820</v>
      </c>
      <c r="D1870">
        <v>25000</v>
      </c>
      <c r="E1870">
        <v>1217</v>
      </c>
      <c r="F1870" t="s">
        <v>363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2318</v>
      </c>
      <c r="O1870" s="8">
        <f>Data!$E1870/Data!$D1870</f>
        <v>4.8680000000000001E-2</v>
      </c>
      <c r="P1870" s="2">
        <f>IFERROR(Data!$E1870/Data!$L1870,0)</f>
        <v>71.588235294117652</v>
      </c>
      <c r="Q1870" t="str">
        <f t="shared" si="116"/>
        <v>games</v>
      </c>
      <c r="R1870" t="str">
        <f t="shared" si="117"/>
        <v>mobile games</v>
      </c>
      <c r="S1870" s="3">
        <f t="shared" si="118"/>
        <v>42353.082638888889</v>
      </c>
      <c r="T1870" s="3">
        <f t="shared" si="119"/>
        <v>42328.529224537036</v>
      </c>
    </row>
    <row r="1871" spans="1:20">
      <c r="A1871">
        <v>1869</v>
      </c>
      <c r="B1871" t="s">
        <v>3821</v>
      </c>
      <c r="C1871" t="s">
        <v>3822</v>
      </c>
      <c r="D1871">
        <v>10000</v>
      </c>
      <c r="E1871">
        <v>0</v>
      </c>
      <c r="F1871" t="s">
        <v>363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2318</v>
      </c>
      <c r="O1871" s="8">
        <f>Data!$E1871/Data!$D1871</f>
        <v>0</v>
      </c>
      <c r="P1871" s="2">
        <f>IFERROR(Data!$E1871/Data!$L1871,0)</f>
        <v>0</v>
      </c>
      <c r="Q1871" t="str">
        <f t="shared" si="116"/>
        <v>games</v>
      </c>
      <c r="R1871" t="str">
        <f t="shared" si="117"/>
        <v>mobile games</v>
      </c>
      <c r="S1871" s="3">
        <f t="shared" si="118"/>
        <v>42738.752881944441</v>
      </c>
      <c r="T1871" s="3">
        <f t="shared" si="119"/>
        <v>42708.752881944441</v>
      </c>
    </row>
    <row r="1872" spans="1:20">
      <c r="A1872">
        <v>1870</v>
      </c>
      <c r="B1872" t="s">
        <v>3823</v>
      </c>
      <c r="C1872" t="s">
        <v>3824</v>
      </c>
      <c r="D1872">
        <v>3500</v>
      </c>
      <c r="E1872">
        <v>361</v>
      </c>
      <c r="F1872" t="s">
        <v>363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2318</v>
      </c>
      <c r="O1872" s="8">
        <f>Data!$E1872/Data!$D1872</f>
        <v>0.10314285714285715</v>
      </c>
      <c r="P1872" s="2">
        <f>IFERROR(Data!$E1872/Data!$L1872,0)</f>
        <v>32.81818181818182</v>
      </c>
      <c r="Q1872" t="str">
        <f t="shared" si="116"/>
        <v>games</v>
      </c>
      <c r="R1872" t="str">
        <f t="shared" si="117"/>
        <v>mobile games</v>
      </c>
      <c r="S1872" s="3">
        <f t="shared" si="118"/>
        <v>42399.928472222222</v>
      </c>
      <c r="T1872" s="3">
        <f t="shared" si="119"/>
        <v>42371.105729166666</v>
      </c>
    </row>
    <row r="1873" spans="1:20">
      <c r="A1873">
        <v>1871</v>
      </c>
      <c r="B1873" t="s">
        <v>3825</v>
      </c>
      <c r="C1873" t="s">
        <v>3826</v>
      </c>
      <c r="D1873">
        <v>6500</v>
      </c>
      <c r="E1873">
        <v>4666</v>
      </c>
      <c r="F1873" t="s">
        <v>363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2318</v>
      </c>
      <c r="O1873" s="8">
        <f>Data!$E1873/Data!$D1873</f>
        <v>0.7178461538461538</v>
      </c>
      <c r="P1873" s="2">
        <f>IFERROR(Data!$E1873/Data!$L1873,0)</f>
        <v>49.11578947368421</v>
      </c>
      <c r="Q1873" t="str">
        <f t="shared" si="116"/>
        <v>games</v>
      </c>
      <c r="R1873" t="str">
        <f t="shared" si="117"/>
        <v>mobile games</v>
      </c>
      <c r="S1873" s="3">
        <f t="shared" si="118"/>
        <v>41963.575243055559</v>
      </c>
      <c r="T1873" s="3">
        <f t="shared" si="119"/>
        <v>41923.533576388887</v>
      </c>
    </row>
    <row r="1874" spans="1:20">
      <c r="A1874">
        <v>1872</v>
      </c>
      <c r="B1874" t="s">
        <v>3827</v>
      </c>
      <c r="C1874" t="s">
        <v>3828</v>
      </c>
      <c r="D1874">
        <v>20000</v>
      </c>
      <c r="E1874">
        <v>212</v>
      </c>
      <c r="F1874" t="s">
        <v>363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2318</v>
      </c>
      <c r="O1874" s="8">
        <f>Data!$E1874/Data!$D1874</f>
        <v>1.06E-2</v>
      </c>
      <c r="P1874" s="2">
        <f>IFERROR(Data!$E1874/Data!$L1874,0)</f>
        <v>16.307692307692307</v>
      </c>
      <c r="Q1874" t="str">
        <f t="shared" si="116"/>
        <v>games</v>
      </c>
      <c r="R1874" t="str">
        <f t="shared" si="117"/>
        <v>mobile games</v>
      </c>
      <c r="S1874" s="3">
        <f t="shared" si="118"/>
        <v>42184.879652777774</v>
      </c>
      <c r="T1874" s="3">
        <f t="shared" si="119"/>
        <v>42154.879652777774</v>
      </c>
    </row>
    <row r="1875" spans="1:20">
      <c r="A1875">
        <v>1873</v>
      </c>
      <c r="B1875" t="s">
        <v>3829</v>
      </c>
      <c r="C1875" t="s">
        <v>3830</v>
      </c>
      <c r="D1875">
        <v>8000</v>
      </c>
      <c r="E1875">
        <v>36</v>
      </c>
      <c r="F1875" t="s">
        <v>363</v>
      </c>
      <c r="G1875" t="s">
        <v>165</v>
      </c>
      <c r="H1875" t="s">
        <v>166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2318</v>
      </c>
      <c r="O1875" s="8">
        <f>Data!$E1875/Data!$D1875</f>
        <v>4.4999999999999997E-3</v>
      </c>
      <c r="P1875" s="2">
        <f>IFERROR(Data!$E1875/Data!$L1875,0)</f>
        <v>18</v>
      </c>
      <c r="Q1875" t="str">
        <f t="shared" si="116"/>
        <v>games</v>
      </c>
      <c r="R1875" t="str">
        <f t="shared" si="117"/>
        <v>mobile games</v>
      </c>
      <c r="S1875" s="3">
        <f t="shared" si="118"/>
        <v>42193.447916666672</v>
      </c>
      <c r="T1875" s="3">
        <f t="shared" si="119"/>
        <v>42164.365856481483</v>
      </c>
    </row>
    <row r="1876" spans="1:20">
      <c r="A1876">
        <v>1874</v>
      </c>
      <c r="B1876" t="s">
        <v>3831</v>
      </c>
      <c r="C1876" t="s">
        <v>3832</v>
      </c>
      <c r="D1876">
        <v>160000</v>
      </c>
      <c r="E1876">
        <v>26</v>
      </c>
      <c r="F1876" t="s">
        <v>363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2318</v>
      </c>
      <c r="O1876" s="8">
        <f>Data!$E1876/Data!$D1876</f>
        <v>1.6249999999999999E-4</v>
      </c>
      <c r="P1876" s="2">
        <f>IFERROR(Data!$E1876/Data!$L1876,0)</f>
        <v>13</v>
      </c>
      <c r="Q1876" t="str">
        <f t="shared" si="116"/>
        <v>games</v>
      </c>
      <c r="R1876" t="str">
        <f t="shared" si="117"/>
        <v>mobile games</v>
      </c>
      <c r="S1876" s="3">
        <f t="shared" si="118"/>
        <v>42549.719131944439</v>
      </c>
      <c r="T1876" s="3">
        <f t="shared" si="119"/>
        <v>42529.719131944439</v>
      </c>
    </row>
    <row r="1877" spans="1:20">
      <c r="A1877">
        <v>1875</v>
      </c>
      <c r="B1877" t="s">
        <v>3833</v>
      </c>
      <c r="C1877" t="s">
        <v>3834</v>
      </c>
      <c r="D1877">
        <v>10000</v>
      </c>
      <c r="E1877">
        <v>51</v>
      </c>
      <c r="F1877" t="s">
        <v>363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2318</v>
      </c>
      <c r="O1877" s="8">
        <f>Data!$E1877/Data!$D1877</f>
        <v>5.1000000000000004E-3</v>
      </c>
      <c r="P1877" s="2">
        <f>IFERROR(Data!$E1877/Data!$L1877,0)</f>
        <v>17</v>
      </c>
      <c r="Q1877" t="str">
        <f t="shared" si="116"/>
        <v>games</v>
      </c>
      <c r="R1877" t="str">
        <f t="shared" si="117"/>
        <v>mobile games</v>
      </c>
      <c r="S1877" s="3">
        <f t="shared" si="118"/>
        <v>42588.649398148147</v>
      </c>
      <c r="T1877" s="3">
        <f t="shared" si="119"/>
        <v>42528.649398148147</v>
      </c>
    </row>
    <row r="1878" spans="1:20">
      <c r="A1878">
        <v>1876</v>
      </c>
      <c r="B1878" t="s">
        <v>3835</v>
      </c>
      <c r="C1878" t="s">
        <v>3836</v>
      </c>
      <c r="D1878">
        <v>280</v>
      </c>
      <c r="E1878">
        <v>0</v>
      </c>
      <c r="F1878" t="s">
        <v>363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2318</v>
      </c>
      <c r="O1878" s="8">
        <f>Data!$E1878/Data!$D1878</f>
        <v>0</v>
      </c>
      <c r="P1878" s="2">
        <f>IFERROR(Data!$E1878/Data!$L1878,0)</f>
        <v>0</v>
      </c>
      <c r="Q1878" t="str">
        <f t="shared" si="116"/>
        <v>games</v>
      </c>
      <c r="R1878" t="str">
        <f t="shared" si="117"/>
        <v>mobile games</v>
      </c>
      <c r="S1878" s="3">
        <f t="shared" si="118"/>
        <v>41806.034780092588</v>
      </c>
      <c r="T1878" s="3">
        <f t="shared" si="119"/>
        <v>41776.034780092588</v>
      </c>
    </row>
    <row r="1879" spans="1:20">
      <c r="A1879">
        <v>1877</v>
      </c>
      <c r="B1879" t="s">
        <v>3837</v>
      </c>
      <c r="C1879" t="s">
        <v>3838</v>
      </c>
      <c r="D1879">
        <v>60</v>
      </c>
      <c r="E1879">
        <v>0</v>
      </c>
      <c r="F1879" t="s">
        <v>363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2318</v>
      </c>
      <c r="O1879" s="8">
        <f>Data!$E1879/Data!$D1879</f>
        <v>0</v>
      </c>
      <c r="P1879" s="2">
        <f>IFERROR(Data!$E1879/Data!$L1879,0)</f>
        <v>0</v>
      </c>
      <c r="Q1879" t="str">
        <f t="shared" si="116"/>
        <v>games</v>
      </c>
      <c r="R1879" t="str">
        <f t="shared" si="117"/>
        <v>mobile games</v>
      </c>
      <c r="S1879" s="3">
        <f t="shared" si="118"/>
        <v>42063.779224537036</v>
      </c>
      <c r="T1879" s="3">
        <f t="shared" si="119"/>
        <v>42034.779224537036</v>
      </c>
    </row>
    <row r="1880" spans="1:20">
      <c r="A1880">
        <v>1878</v>
      </c>
      <c r="B1880" t="s">
        <v>3839</v>
      </c>
      <c r="C1880" t="s">
        <v>3840</v>
      </c>
      <c r="D1880">
        <v>8000</v>
      </c>
      <c r="E1880">
        <v>0</v>
      </c>
      <c r="F1880" t="s">
        <v>363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2318</v>
      </c>
      <c r="O1880" s="8">
        <f>Data!$E1880/Data!$D1880</f>
        <v>0</v>
      </c>
      <c r="P1880" s="2">
        <f>IFERROR(Data!$E1880/Data!$L1880,0)</f>
        <v>0</v>
      </c>
      <c r="Q1880" t="str">
        <f t="shared" si="116"/>
        <v>games</v>
      </c>
      <c r="R1880" t="str">
        <f t="shared" si="117"/>
        <v>mobile games</v>
      </c>
      <c r="S1880" s="3">
        <f t="shared" si="118"/>
        <v>41802.758738425924</v>
      </c>
      <c r="T1880" s="3">
        <f t="shared" si="119"/>
        <v>41772.758738425924</v>
      </c>
    </row>
    <row r="1881" spans="1:20">
      <c r="A1881">
        <v>1879</v>
      </c>
      <c r="B1881" t="s">
        <v>3841</v>
      </c>
      <c r="C1881" t="s">
        <v>3842</v>
      </c>
      <c r="D1881">
        <v>5000</v>
      </c>
      <c r="E1881">
        <v>6</v>
      </c>
      <c r="F1881" t="s">
        <v>363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2318</v>
      </c>
      <c r="O1881" s="8">
        <f>Data!$E1881/Data!$D1881</f>
        <v>1.1999999999999999E-3</v>
      </c>
      <c r="P1881" s="2">
        <f>IFERROR(Data!$E1881/Data!$L1881,0)</f>
        <v>3</v>
      </c>
      <c r="Q1881" t="str">
        <f t="shared" si="116"/>
        <v>games</v>
      </c>
      <c r="R1881" t="str">
        <f t="shared" si="117"/>
        <v>mobile games</v>
      </c>
      <c r="S1881" s="3">
        <f t="shared" si="118"/>
        <v>42443.357974537037</v>
      </c>
      <c r="T1881" s="3">
        <f t="shared" si="119"/>
        <v>42413.399641203709</v>
      </c>
    </row>
    <row r="1882" spans="1:20">
      <c r="A1882">
        <v>1880</v>
      </c>
      <c r="B1882" t="s">
        <v>3843</v>
      </c>
      <c r="C1882" t="s">
        <v>3844</v>
      </c>
      <c r="D1882">
        <v>5000</v>
      </c>
      <c r="E1882">
        <v>1004</v>
      </c>
      <c r="F1882" t="s">
        <v>363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2318</v>
      </c>
      <c r="O1882" s="8">
        <f>Data!$E1882/Data!$D1882</f>
        <v>0.20080000000000001</v>
      </c>
      <c r="P1882" s="2">
        <f>IFERROR(Data!$E1882/Data!$L1882,0)</f>
        <v>41.833333333333336</v>
      </c>
      <c r="Q1882" t="str">
        <f t="shared" si="116"/>
        <v>games</v>
      </c>
      <c r="R1882" t="str">
        <f t="shared" si="117"/>
        <v>mobile games</v>
      </c>
      <c r="S1882" s="3">
        <f t="shared" si="118"/>
        <v>42459.275231481486</v>
      </c>
      <c r="T1882" s="3">
        <f t="shared" si="119"/>
        <v>42430.316898148143</v>
      </c>
    </row>
    <row r="1883" spans="1:20">
      <c r="A1883">
        <v>1881</v>
      </c>
      <c r="B1883" t="s">
        <v>3845</v>
      </c>
      <c r="C1883" t="s">
        <v>3846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1823</v>
      </c>
      <c r="O1883" s="8">
        <f>Data!$E1883/Data!$D1883</f>
        <v>1.726845</v>
      </c>
      <c r="P1883" s="2">
        <f>IFERROR(Data!$E1883/Data!$L1883,0)</f>
        <v>49.338428571428572</v>
      </c>
      <c r="Q1883" t="str">
        <f t="shared" si="116"/>
        <v>music</v>
      </c>
      <c r="R1883" t="str">
        <f t="shared" si="117"/>
        <v>indie rock</v>
      </c>
      <c r="S1883" s="3">
        <f t="shared" si="118"/>
        <v>42072.860983796301</v>
      </c>
      <c r="T1883" s="3">
        <f t="shared" si="119"/>
        <v>42042.902650462958</v>
      </c>
    </row>
    <row r="1884" spans="1:20">
      <c r="A1884">
        <v>1882</v>
      </c>
      <c r="B1884" t="s">
        <v>3847</v>
      </c>
      <c r="C1884" t="s">
        <v>3848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1823</v>
      </c>
      <c r="O1884" s="8">
        <f>Data!$E1884/Data!$D1884</f>
        <v>1.008955223880597</v>
      </c>
      <c r="P1884" s="2">
        <f>IFERROR(Data!$E1884/Data!$L1884,0)</f>
        <v>41.728395061728392</v>
      </c>
      <c r="Q1884" t="str">
        <f t="shared" si="116"/>
        <v>music</v>
      </c>
      <c r="R1884" t="str">
        <f t="shared" si="117"/>
        <v>indie rock</v>
      </c>
      <c r="S1884" s="3">
        <f t="shared" si="118"/>
        <v>41100.741666666669</v>
      </c>
      <c r="T1884" s="3">
        <f t="shared" si="119"/>
        <v>41067.699212962965</v>
      </c>
    </row>
    <row r="1885" spans="1:20">
      <c r="A1885">
        <v>1883</v>
      </c>
      <c r="B1885" t="s">
        <v>3849</v>
      </c>
      <c r="C1885" t="s">
        <v>3850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1823</v>
      </c>
      <c r="O1885" s="8">
        <f>Data!$E1885/Data!$D1885</f>
        <v>1.0480480480480481</v>
      </c>
      <c r="P1885" s="2">
        <f>IFERROR(Data!$E1885/Data!$L1885,0)</f>
        <v>32.71875</v>
      </c>
      <c r="Q1885" t="str">
        <f t="shared" si="116"/>
        <v>music</v>
      </c>
      <c r="R1885" t="str">
        <f t="shared" si="117"/>
        <v>indie rock</v>
      </c>
      <c r="S1885" s="3">
        <f t="shared" si="118"/>
        <v>41007.656342592592</v>
      </c>
      <c r="T1885" s="3">
        <f t="shared" si="119"/>
        <v>40977.698009259257</v>
      </c>
    </row>
    <row r="1886" spans="1:20">
      <c r="A1886">
        <v>1884</v>
      </c>
      <c r="B1886" t="s">
        <v>3851</v>
      </c>
      <c r="C1886" t="s">
        <v>3852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1823</v>
      </c>
      <c r="O1886" s="8">
        <f>Data!$E1886/Data!$D1886</f>
        <v>1.351</v>
      </c>
      <c r="P1886" s="2">
        <f>IFERROR(Data!$E1886/Data!$L1886,0)</f>
        <v>51.96153846153846</v>
      </c>
      <c r="Q1886" t="str">
        <f t="shared" si="116"/>
        <v>music</v>
      </c>
      <c r="R1886" t="str">
        <f t="shared" si="117"/>
        <v>indie rock</v>
      </c>
      <c r="S1886" s="3">
        <f t="shared" si="118"/>
        <v>41240.25</v>
      </c>
      <c r="T1886" s="3">
        <f t="shared" si="119"/>
        <v>41204.948321759257</v>
      </c>
    </row>
    <row r="1887" spans="1:20">
      <c r="A1887">
        <v>1885</v>
      </c>
      <c r="B1887" t="s">
        <v>3853</v>
      </c>
      <c r="C1887" t="s">
        <v>3854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1823</v>
      </c>
      <c r="O1887" s="8">
        <f>Data!$E1887/Data!$D1887</f>
        <v>1.1632786885245903</v>
      </c>
      <c r="P1887" s="2">
        <f>IFERROR(Data!$E1887/Data!$L1887,0)</f>
        <v>50.685714285714283</v>
      </c>
      <c r="Q1887" t="str">
        <f t="shared" si="116"/>
        <v>music</v>
      </c>
      <c r="R1887" t="str">
        <f t="shared" si="117"/>
        <v>indie rock</v>
      </c>
      <c r="S1887" s="3">
        <f t="shared" si="118"/>
        <v>41131.666666666664</v>
      </c>
      <c r="T1887" s="3">
        <f t="shared" si="119"/>
        <v>41098.843865740739</v>
      </c>
    </row>
    <row r="1888" spans="1:20">
      <c r="A1888">
        <v>1886</v>
      </c>
      <c r="B1888" t="s">
        <v>3855</v>
      </c>
      <c r="C1888" t="s">
        <v>3856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1823</v>
      </c>
      <c r="O1888" s="8">
        <f>Data!$E1888/Data!$D1888</f>
        <v>1.0208333333333333</v>
      </c>
      <c r="P1888" s="2">
        <f>IFERROR(Data!$E1888/Data!$L1888,0)</f>
        <v>42.241379310344826</v>
      </c>
      <c r="Q1888" t="str">
        <f t="shared" si="116"/>
        <v>music</v>
      </c>
      <c r="R1888" t="str">
        <f t="shared" si="117"/>
        <v>indie rock</v>
      </c>
      <c r="S1888" s="3">
        <f t="shared" si="118"/>
        <v>41955.69835648148</v>
      </c>
      <c r="T1888" s="3">
        <f t="shared" si="119"/>
        <v>41925.656689814816</v>
      </c>
    </row>
    <row r="1889" spans="1:20">
      <c r="A1889">
        <v>1887</v>
      </c>
      <c r="B1889" t="s">
        <v>3857</v>
      </c>
      <c r="C1889" t="s">
        <v>3858</v>
      </c>
      <c r="D1889">
        <v>3000</v>
      </c>
      <c r="E1889">
        <v>3335</v>
      </c>
      <c r="F1889" t="s">
        <v>22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1823</v>
      </c>
      <c r="O1889" s="8">
        <f>Data!$E1889/Data!$D1889</f>
        <v>1.1116666666666666</v>
      </c>
      <c r="P1889" s="2">
        <f>IFERROR(Data!$E1889/Data!$L1889,0)</f>
        <v>416.875</v>
      </c>
      <c r="Q1889" t="str">
        <f t="shared" si="116"/>
        <v>music</v>
      </c>
      <c r="R1889" t="str">
        <f t="shared" si="117"/>
        <v>indie rock</v>
      </c>
      <c r="S1889" s="3">
        <f t="shared" si="118"/>
        <v>42341.645833333328</v>
      </c>
      <c r="T1889" s="3">
        <f t="shared" si="119"/>
        <v>42323.550138888888</v>
      </c>
    </row>
    <row r="1890" spans="1:20">
      <c r="A1890">
        <v>1888</v>
      </c>
      <c r="B1890" t="s">
        <v>3859</v>
      </c>
      <c r="C1890" t="s">
        <v>3860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1823</v>
      </c>
      <c r="O1890" s="8">
        <f>Data!$E1890/Data!$D1890</f>
        <v>1.6608000000000001</v>
      </c>
      <c r="P1890" s="2">
        <f>IFERROR(Data!$E1890/Data!$L1890,0)</f>
        <v>46.651685393258425</v>
      </c>
      <c r="Q1890" t="str">
        <f t="shared" si="116"/>
        <v>music</v>
      </c>
      <c r="R1890" t="str">
        <f t="shared" si="117"/>
        <v>indie rock</v>
      </c>
      <c r="S1890" s="3">
        <f t="shared" si="118"/>
        <v>40329.957638888889</v>
      </c>
      <c r="T1890" s="3">
        <f t="shared" si="119"/>
        <v>40298.989953703705</v>
      </c>
    </row>
    <row r="1891" spans="1:20">
      <c r="A1891">
        <v>1889</v>
      </c>
      <c r="B1891" t="s">
        <v>3861</v>
      </c>
      <c r="C1891" t="s">
        <v>3862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1823</v>
      </c>
      <c r="O1891" s="8">
        <f>Data!$E1891/Data!$D1891</f>
        <v>1.0660000000000001</v>
      </c>
      <c r="P1891" s="2">
        <f>IFERROR(Data!$E1891/Data!$L1891,0)</f>
        <v>48.454545454545453</v>
      </c>
      <c r="Q1891" t="str">
        <f t="shared" si="116"/>
        <v>music</v>
      </c>
      <c r="R1891" t="str">
        <f t="shared" si="117"/>
        <v>indie rock</v>
      </c>
      <c r="S1891" s="3">
        <f t="shared" si="118"/>
        <v>41344.501689814817</v>
      </c>
      <c r="T1891" s="3">
        <f t="shared" si="119"/>
        <v>41299.543356481481</v>
      </c>
    </row>
    <row r="1892" spans="1:20">
      <c r="A1892">
        <v>1890</v>
      </c>
      <c r="B1892" t="s">
        <v>3863</v>
      </c>
      <c r="C1892" t="s">
        <v>3864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1823</v>
      </c>
      <c r="O1892" s="8">
        <f>Data!$E1892/Data!$D1892</f>
        <v>1.4458441666666668</v>
      </c>
      <c r="P1892" s="2">
        <f>IFERROR(Data!$E1892/Data!$L1892,0)</f>
        <v>70.5289837398374</v>
      </c>
      <c r="Q1892" t="str">
        <f t="shared" si="116"/>
        <v>music</v>
      </c>
      <c r="R1892" t="str">
        <f t="shared" si="117"/>
        <v>indie rock</v>
      </c>
      <c r="S1892" s="3">
        <f t="shared" si="118"/>
        <v>41258.536203703705</v>
      </c>
      <c r="T1892" s="3">
        <f t="shared" si="119"/>
        <v>41228.536203703705</v>
      </c>
    </row>
    <row r="1893" spans="1:20">
      <c r="A1893">
        <v>1891</v>
      </c>
      <c r="B1893" t="s">
        <v>3865</v>
      </c>
      <c r="C1893" t="s">
        <v>3866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1823</v>
      </c>
      <c r="O1893" s="8">
        <f>Data!$E1893/Data!$D1893</f>
        <v>1.0555000000000001</v>
      </c>
      <c r="P1893" s="2">
        <f>IFERROR(Data!$E1893/Data!$L1893,0)</f>
        <v>87.958333333333329</v>
      </c>
      <c r="Q1893" t="str">
        <f t="shared" si="116"/>
        <v>music</v>
      </c>
      <c r="R1893" t="str">
        <f t="shared" si="117"/>
        <v>indie rock</v>
      </c>
      <c r="S1893" s="3">
        <f t="shared" si="118"/>
        <v>40381</v>
      </c>
      <c r="T1893" s="3">
        <f t="shared" si="119"/>
        <v>40335.548078703701</v>
      </c>
    </row>
    <row r="1894" spans="1:20">
      <c r="A1894">
        <v>1892</v>
      </c>
      <c r="B1894" t="s">
        <v>3867</v>
      </c>
      <c r="C1894" t="s">
        <v>3868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1823</v>
      </c>
      <c r="O1894" s="8">
        <f>Data!$E1894/Data!$D1894</f>
        <v>1.3660000000000001</v>
      </c>
      <c r="P1894" s="2">
        <f>IFERROR(Data!$E1894/Data!$L1894,0)</f>
        <v>26.26923076923077</v>
      </c>
      <c r="Q1894" t="str">
        <f t="shared" si="116"/>
        <v>music</v>
      </c>
      <c r="R1894" t="str">
        <f t="shared" si="117"/>
        <v>indie rock</v>
      </c>
      <c r="S1894" s="3">
        <f t="shared" si="118"/>
        <v>40701.387511574074</v>
      </c>
      <c r="T1894" s="3">
        <f t="shared" si="119"/>
        <v>40671.387511574074</v>
      </c>
    </row>
    <row r="1895" spans="1:20">
      <c r="A1895">
        <v>1893</v>
      </c>
      <c r="B1895" t="s">
        <v>3869</v>
      </c>
      <c r="C1895" t="s">
        <v>3870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1823</v>
      </c>
      <c r="O1895" s="8">
        <f>Data!$E1895/Data!$D1895</f>
        <v>1.04</v>
      </c>
      <c r="P1895" s="2">
        <f>IFERROR(Data!$E1895/Data!$L1895,0)</f>
        <v>57.777777777777779</v>
      </c>
      <c r="Q1895" t="str">
        <f t="shared" si="116"/>
        <v>music</v>
      </c>
      <c r="R1895" t="str">
        <f t="shared" si="117"/>
        <v>indie rock</v>
      </c>
      <c r="S1895" s="3">
        <f t="shared" si="118"/>
        <v>40648.915972222225</v>
      </c>
      <c r="T1895" s="3">
        <f t="shared" si="119"/>
        <v>40632.69195601852</v>
      </c>
    </row>
    <row r="1896" spans="1:20">
      <c r="A1896">
        <v>1894</v>
      </c>
      <c r="B1896" t="s">
        <v>3871</v>
      </c>
      <c r="C1896" t="s">
        <v>3872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1823</v>
      </c>
      <c r="O1896" s="8">
        <f>Data!$E1896/Data!$D1896</f>
        <v>1.145</v>
      </c>
      <c r="P1896" s="2">
        <f>IFERROR(Data!$E1896/Data!$L1896,0)</f>
        <v>57.25</v>
      </c>
      <c r="Q1896" t="str">
        <f t="shared" si="116"/>
        <v>music</v>
      </c>
      <c r="R1896" t="str">
        <f t="shared" si="117"/>
        <v>indie rock</v>
      </c>
      <c r="S1896" s="3">
        <f t="shared" si="118"/>
        <v>40951.654895833337</v>
      </c>
      <c r="T1896" s="3">
        <f t="shared" si="119"/>
        <v>40920.654895833337</v>
      </c>
    </row>
    <row r="1897" spans="1:20">
      <c r="A1897">
        <v>1895</v>
      </c>
      <c r="B1897" t="s">
        <v>3873</v>
      </c>
      <c r="C1897" t="s">
        <v>3874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1823</v>
      </c>
      <c r="O1897" s="8">
        <f>Data!$E1897/Data!$D1897</f>
        <v>1.0171957671957672</v>
      </c>
      <c r="P1897" s="2">
        <f>IFERROR(Data!$E1897/Data!$L1897,0)</f>
        <v>196.34042553191489</v>
      </c>
      <c r="Q1897" t="str">
        <f t="shared" si="116"/>
        <v>music</v>
      </c>
      <c r="R1897" t="str">
        <f t="shared" si="117"/>
        <v>indie rock</v>
      </c>
      <c r="S1897" s="3">
        <f t="shared" si="118"/>
        <v>42297.496782407412</v>
      </c>
      <c r="T1897" s="3">
        <f t="shared" si="119"/>
        <v>42267.496782407412</v>
      </c>
    </row>
    <row r="1898" spans="1:20">
      <c r="A1898">
        <v>1896</v>
      </c>
      <c r="B1898" t="s">
        <v>3875</v>
      </c>
      <c r="C1898" t="s">
        <v>3876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1823</v>
      </c>
      <c r="O1898" s="8">
        <f>Data!$E1898/Data!$D1898</f>
        <v>1.2394678492239468</v>
      </c>
      <c r="P1898" s="2">
        <f>IFERROR(Data!$E1898/Data!$L1898,0)</f>
        <v>43</v>
      </c>
      <c r="Q1898" t="str">
        <f t="shared" si="116"/>
        <v>music</v>
      </c>
      <c r="R1898" t="str">
        <f t="shared" si="117"/>
        <v>indie rock</v>
      </c>
      <c r="S1898" s="3">
        <f t="shared" si="118"/>
        <v>41011.460243055553</v>
      </c>
      <c r="T1898" s="3">
        <f t="shared" si="119"/>
        <v>40981.460243055553</v>
      </c>
    </row>
    <row r="1899" spans="1:20">
      <c r="A1899">
        <v>1897</v>
      </c>
      <c r="B1899" t="s">
        <v>3877</v>
      </c>
      <c r="C1899" t="s">
        <v>3878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1823</v>
      </c>
      <c r="O1899" s="8">
        <f>Data!$E1899/Data!$D1899</f>
        <v>1.0245669291338582</v>
      </c>
      <c r="P1899" s="2">
        <f>IFERROR(Data!$E1899/Data!$L1899,0)</f>
        <v>35.551912568306008</v>
      </c>
      <c r="Q1899" t="str">
        <f t="shared" si="116"/>
        <v>music</v>
      </c>
      <c r="R1899" t="str">
        <f t="shared" si="117"/>
        <v>indie rock</v>
      </c>
      <c r="S1899" s="3">
        <f t="shared" si="118"/>
        <v>41702.625</v>
      </c>
      <c r="T1899" s="3">
        <f t="shared" si="119"/>
        <v>41680.333402777782</v>
      </c>
    </row>
    <row r="1900" spans="1:20">
      <c r="A1900">
        <v>1898</v>
      </c>
      <c r="B1900" t="s">
        <v>3879</v>
      </c>
      <c r="C1900" t="s">
        <v>3880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1823</v>
      </c>
      <c r="O1900" s="8">
        <f>Data!$E1900/Data!$D1900</f>
        <v>1.4450000000000001</v>
      </c>
      <c r="P1900" s="2">
        <f>IFERROR(Data!$E1900/Data!$L1900,0)</f>
        <v>68.80952380952381</v>
      </c>
      <c r="Q1900" t="str">
        <f t="shared" si="116"/>
        <v>music</v>
      </c>
      <c r="R1900" t="str">
        <f t="shared" si="117"/>
        <v>indie rock</v>
      </c>
      <c r="S1900" s="3">
        <f t="shared" si="118"/>
        <v>42401.5</v>
      </c>
      <c r="T1900" s="3">
        <f t="shared" si="119"/>
        <v>42365.942974537036</v>
      </c>
    </row>
    <row r="1901" spans="1:20">
      <c r="A1901">
        <v>1899</v>
      </c>
      <c r="B1901" t="s">
        <v>3881</v>
      </c>
      <c r="C1901" t="s">
        <v>3882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1823</v>
      </c>
      <c r="O1901" s="8">
        <f>Data!$E1901/Data!$D1901</f>
        <v>1.3333333333333333</v>
      </c>
      <c r="P1901" s="2">
        <f>IFERROR(Data!$E1901/Data!$L1901,0)</f>
        <v>28.571428571428573</v>
      </c>
      <c r="Q1901" t="str">
        <f t="shared" si="116"/>
        <v>music</v>
      </c>
      <c r="R1901" t="str">
        <f t="shared" si="117"/>
        <v>indie rock</v>
      </c>
      <c r="S1901" s="3">
        <f t="shared" si="118"/>
        <v>42088.65006944444</v>
      </c>
      <c r="T1901" s="3">
        <f t="shared" si="119"/>
        <v>42058.691736111112</v>
      </c>
    </row>
    <row r="1902" spans="1:20">
      <c r="A1902">
        <v>1900</v>
      </c>
      <c r="B1902" t="s">
        <v>3883</v>
      </c>
      <c r="C1902" t="s">
        <v>3884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1823</v>
      </c>
      <c r="O1902" s="8">
        <f>Data!$E1902/Data!$D1902</f>
        <v>1.0936440000000001</v>
      </c>
      <c r="P1902" s="2">
        <f>IFERROR(Data!$E1902/Data!$L1902,0)</f>
        <v>50.631666666666668</v>
      </c>
      <c r="Q1902" t="str">
        <f t="shared" si="116"/>
        <v>music</v>
      </c>
      <c r="R1902" t="str">
        <f t="shared" si="117"/>
        <v>indie rock</v>
      </c>
      <c r="S1902" s="3">
        <f t="shared" si="118"/>
        <v>41188.165972222225</v>
      </c>
      <c r="T1902" s="3">
        <f t="shared" si="119"/>
        <v>41160.621886574074</v>
      </c>
    </row>
    <row r="1903" spans="1:20">
      <c r="A1903">
        <v>1901</v>
      </c>
      <c r="B1903" t="s">
        <v>3885</v>
      </c>
      <c r="C1903" t="s">
        <v>3886</v>
      </c>
      <c r="D1903">
        <v>99000</v>
      </c>
      <c r="E1903">
        <v>2670</v>
      </c>
      <c r="F1903" t="s">
        <v>363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3887</v>
      </c>
      <c r="O1903" s="8">
        <f>Data!$E1903/Data!$D1903</f>
        <v>2.696969696969697E-2</v>
      </c>
      <c r="P1903" s="2">
        <f>IFERROR(Data!$E1903/Data!$L1903,0)</f>
        <v>106.8</v>
      </c>
      <c r="Q1903" t="str">
        <f t="shared" si="116"/>
        <v>technology</v>
      </c>
      <c r="R1903" t="str">
        <f t="shared" si="117"/>
        <v>gadgets</v>
      </c>
      <c r="S1903" s="3">
        <f t="shared" si="118"/>
        <v>42146.291666666672</v>
      </c>
      <c r="T1903" s="3">
        <f t="shared" si="119"/>
        <v>42116.29315972222</v>
      </c>
    </row>
    <row r="1904" spans="1:20">
      <c r="A1904">
        <v>1902</v>
      </c>
      <c r="B1904" t="s">
        <v>3888</v>
      </c>
      <c r="C1904" t="s">
        <v>3889</v>
      </c>
      <c r="D1904">
        <v>1000</v>
      </c>
      <c r="E1904">
        <v>12</v>
      </c>
      <c r="F1904" t="s">
        <v>363</v>
      </c>
      <c r="G1904" t="s">
        <v>393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3887</v>
      </c>
      <c r="O1904" s="8">
        <f>Data!$E1904/Data!$D1904</f>
        <v>1.2E-2</v>
      </c>
      <c r="P1904" s="2">
        <f>IFERROR(Data!$E1904/Data!$L1904,0)</f>
        <v>4</v>
      </c>
      <c r="Q1904" t="str">
        <f t="shared" si="116"/>
        <v>technology</v>
      </c>
      <c r="R1904" t="str">
        <f t="shared" si="117"/>
        <v>gadgets</v>
      </c>
      <c r="S1904" s="3">
        <f t="shared" si="118"/>
        <v>42067.539895833332</v>
      </c>
      <c r="T1904" s="3">
        <f t="shared" si="119"/>
        <v>42037.539895833332</v>
      </c>
    </row>
    <row r="1905" spans="1:20">
      <c r="A1905">
        <v>1903</v>
      </c>
      <c r="B1905" t="s">
        <v>3890</v>
      </c>
      <c r="C1905" t="s">
        <v>3891</v>
      </c>
      <c r="D1905">
        <v>3000</v>
      </c>
      <c r="E1905">
        <v>1398</v>
      </c>
      <c r="F1905" t="s">
        <v>363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3887</v>
      </c>
      <c r="O1905" s="8">
        <f>Data!$E1905/Data!$D1905</f>
        <v>0.46600000000000003</v>
      </c>
      <c r="P1905" s="2">
        <f>IFERROR(Data!$E1905/Data!$L1905,0)</f>
        <v>34.097560975609753</v>
      </c>
      <c r="Q1905" t="str">
        <f t="shared" si="116"/>
        <v>technology</v>
      </c>
      <c r="R1905" t="str">
        <f t="shared" si="117"/>
        <v>gadgets</v>
      </c>
      <c r="S1905" s="3">
        <f t="shared" si="118"/>
        <v>42762.520729166667</v>
      </c>
      <c r="T1905" s="3">
        <f t="shared" si="119"/>
        <v>42702.520729166667</v>
      </c>
    </row>
    <row r="1906" spans="1:20">
      <c r="A1906">
        <v>1904</v>
      </c>
      <c r="B1906" t="s">
        <v>3892</v>
      </c>
      <c r="C1906" t="s">
        <v>3893</v>
      </c>
      <c r="D1906">
        <v>50000</v>
      </c>
      <c r="E1906">
        <v>50</v>
      </c>
      <c r="F1906" t="s">
        <v>363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3887</v>
      </c>
      <c r="O1906" s="8">
        <f>Data!$E1906/Data!$D1906</f>
        <v>1E-3</v>
      </c>
      <c r="P1906" s="2">
        <f>IFERROR(Data!$E1906/Data!$L1906,0)</f>
        <v>25</v>
      </c>
      <c r="Q1906" t="str">
        <f t="shared" si="116"/>
        <v>technology</v>
      </c>
      <c r="R1906" t="str">
        <f t="shared" si="117"/>
        <v>gadgets</v>
      </c>
      <c r="S1906" s="3">
        <f t="shared" si="118"/>
        <v>42371.435428240744</v>
      </c>
      <c r="T1906" s="3">
        <f t="shared" si="119"/>
        <v>42326.435428240744</v>
      </c>
    </row>
    <row r="1907" spans="1:20">
      <c r="A1907">
        <v>1905</v>
      </c>
      <c r="B1907" t="s">
        <v>3894</v>
      </c>
      <c r="C1907" t="s">
        <v>3895</v>
      </c>
      <c r="D1907">
        <v>25000</v>
      </c>
      <c r="E1907">
        <v>42</v>
      </c>
      <c r="F1907" t="s">
        <v>363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3887</v>
      </c>
      <c r="O1907" s="8">
        <f>Data!$E1907/Data!$D1907</f>
        <v>1.6800000000000001E-3</v>
      </c>
      <c r="P1907" s="2">
        <f>IFERROR(Data!$E1907/Data!$L1907,0)</f>
        <v>10.5</v>
      </c>
      <c r="Q1907" t="str">
        <f t="shared" si="116"/>
        <v>technology</v>
      </c>
      <c r="R1907" t="str">
        <f t="shared" si="117"/>
        <v>gadgets</v>
      </c>
      <c r="S1907" s="3">
        <f t="shared" si="118"/>
        <v>41889.675856481481</v>
      </c>
      <c r="T1907" s="3">
        <f t="shared" si="119"/>
        <v>41859.675856481481</v>
      </c>
    </row>
    <row r="1908" spans="1:20">
      <c r="A1908">
        <v>1906</v>
      </c>
      <c r="B1908" t="s">
        <v>3896</v>
      </c>
      <c r="C1908" t="s">
        <v>3897</v>
      </c>
      <c r="D1908">
        <v>50000</v>
      </c>
      <c r="E1908">
        <v>21380</v>
      </c>
      <c r="F1908" t="s">
        <v>363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3887</v>
      </c>
      <c r="O1908" s="8">
        <f>Data!$E1908/Data!$D1908</f>
        <v>0.42759999999999998</v>
      </c>
      <c r="P1908" s="2">
        <f>IFERROR(Data!$E1908/Data!$L1908,0)</f>
        <v>215.95959595959596</v>
      </c>
      <c r="Q1908" t="str">
        <f t="shared" si="116"/>
        <v>technology</v>
      </c>
      <c r="R1908" t="str">
        <f t="shared" si="117"/>
        <v>gadgets</v>
      </c>
      <c r="S1908" s="3">
        <f t="shared" si="118"/>
        <v>42544.421099537038</v>
      </c>
      <c r="T1908" s="3">
        <f t="shared" si="119"/>
        <v>42514.421099537038</v>
      </c>
    </row>
    <row r="1909" spans="1:20">
      <c r="A1909">
        <v>1907</v>
      </c>
      <c r="B1909" t="s">
        <v>3898</v>
      </c>
      <c r="C1909" t="s">
        <v>3899</v>
      </c>
      <c r="D1909">
        <v>30000</v>
      </c>
      <c r="E1909">
        <v>85</v>
      </c>
      <c r="F1909" t="s">
        <v>363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3887</v>
      </c>
      <c r="O1909" s="8">
        <f>Data!$E1909/Data!$D1909</f>
        <v>2.8333333333333335E-3</v>
      </c>
      <c r="P1909" s="2">
        <f>IFERROR(Data!$E1909/Data!$L1909,0)</f>
        <v>21.25</v>
      </c>
      <c r="Q1909" t="str">
        <f t="shared" si="116"/>
        <v>technology</v>
      </c>
      <c r="R1909" t="str">
        <f t="shared" si="117"/>
        <v>gadgets</v>
      </c>
      <c r="S1909" s="3">
        <f t="shared" si="118"/>
        <v>41782.337094907409</v>
      </c>
      <c r="T1909" s="3">
        <f t="shared" si="119"/>
        <v>41767.337094907409</v>
      </c>
    </row>
    <row r="1910" spans="1:20">
      <c r="A1910">
        <v>1908</v>
      </c>
      <c r="B1910" t="s">
        <v>3900</v>
      </c>
      <c r="C1910" t="s">
        <v>3901</v>
      </c>
      <c r="D1910">
        <v>25000</v>
      </c>
      <c r="E1910">
        <v>433</v>
      </c>
      <c r="F1910" t="s">
        <v>363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3887</v>
      </c>
      <c r="O1910" s="8">
        <f>Data!$E1910/Data!$D1910</f>
        <v>1.7319999999999999E-2</v>
      </c>
      <c r="P1910" s="2">
        <f>IFERROR(Data!$E1910/Data!$L1910,0)</f>
        <v>108.25</v>
      </c>
      <c r="Q1910" t="str">
        <f t="shared" si="116"/>
        <v>technology</v>
      </c>
      <c r="R1910" t="str">
        <f t="shared" si="117"/>
        <v>gadgets</v>
      </c>
      <c r="S1910" s="3">
        <f t="shared" si="118"/>
        <v>42733.667824074073</v>
      </c>
      <c r="T1910" s="3">
        <f t="shared" si="119"/>
        <v>42703.667824074073</v>
      </c>
    </row>
    <row r="1911" spans="1:20">
      <c r="A1911">
        <v>1909</v>
      </c>
      <c r="B1911" t="s">
        <v>3902</v>
      </c>
      <c r="C1911" t="s">
        <v>3903</v>
      </c>
      <c r="D1911">
        <v>35000</v>
      </c>
      <c r="E1911">
        <v>4939</v>
      </c>
      <c r="F1911" t="s">
        <v>363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3887</v>
      </c>
      <c r="O1911" s="8">
        <f>Data!$E1911/Data!$D1911</f>
        <v>0.14111428571428572</v>
      </c>
      <c r="P1911" s="2">
        <f>IFERROR(Data!$E1911/Data!$L1911,0)</f>
        <v>129.97368421052633</v>
      </c>
      <c r="Q1911" t="str">
        <f t="shared" si="116"/>
        <v>technology</v>
      </c>
      <c r="R1911" t="str">
        <f t="shared" si="117"/>
        <v>gadgets</v>
      </c>
      <c r="S1911" s="3">
        <f t="shared" si="118"/>
        <v>41935.179155092592</v>
      </c>
      <c r="T1911" s="3">
        <f t="shared" si="119"/>
        <v>41905.179155092592</v>
      </c>
    </row>
    <row r="1912" spans="1:20">
      <c r="A1912">
        <v>1910</v>
      </c>
      <c r="B1912" t="s">
        <v>3904</v>
      </c>
      <c r="C1912" t="s">
        <v>3905</v>
      </c>
      <c r="D1912">
        <v>85000</v>
      </c>
      <c r="E1912">
        <v>33486</v>
      </c>
      <c r="F1912" t="s">
        <v>363</v>
      </c>
      <c r="G1912" t="s">
        <v>393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3887</v>
      </c>
      <c r="O1912" s="8">
        <f>Data!$E1912/Data!$D1912</f>
        <v>0.39395294117647056</v>
      </c>
      <c r="P1912" s="2">
        <f>IFERROR(Data!$E1912/Data!$L1912,0)</f>
        <v>117.49473684210527</v>
      </c>
      <c r="Q1912" t="str">
        <f t="shared" si="116"/>
        <v>technology</v>
      </c>
      <c r="R1912" t="str">
        <f t="shared" si="117"/>
        <v>gadgets</v>
      </c>
      <c r="S1912" s="3">
        <f t="shared" si="118"/>
        <v>42308.697916666672</v>
      </c>
      <c r="T1912" s="3">
        <f t="shared" si="119"/>
        <v>42264.713159722218</v>
      </c>
    </row>
    <row r="1913" spans="1:20">
      <c r="A1913">
        <v>1911</v>
      </c>
      <c r="B1913" t="s">
        <v>3906</v>
      </c>
      <c r="C1913" t="s">
        <v>3907</v>
      </c>
      <c r="D1913">
        <v>42500</v>
      </c>
      <c r="E1913">
        <v>10</v>
      </c>
      <c r="F1913" t="s">
        <v>363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3887</v>
      </c>
      <c r="O1913" s="8">
        <f>Data!$E1913/Data!$D1913</f>
        <v>2.3529411764705883E-4</v>
      </c>
      <c r="P1913" s="2">
        <f>IFERROR(Data!$E1913/Data!$L1913,0)</f>
        <v>10</v>
      </c>
      <c r="Q1913" t="str">
        <f t="shared" si="116"/>
        <v>technology</v>
      </c>
      <c r="R1913" t="str">
        <f t="shared" si="117"/>
        <v>gadgets</v>
      </c>
      <c r="S1913" s="3">
        <f t="shared" si="118"/>
        <v>41859.783958333333</v>
      </c>
      <c r="T1913" s="3">
        <f t="shared" si="119"/>
        <v>41829.783958333333</v>
      </c>
    </row>
    <row r="1914" spans="1:20">
      <c r="A1914">
        <v>1912</v>
      </c>
      <c r="B1914" t="s">
        <v>3908</v>
      </c>
      <c r="C1914" t="s">
        <v>3909</v>
      </c>
      <c r="D1914">
        <v>5000</v>
      </c>
      <c r="E1914">
        <v>2965</v>
      </c>
      <c r="F1914" t="s">
        <v>363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3887</v>
      </c>
      <c r="O1914" s="8">
        <f>Data!$E1914/Data!$D1914</f>
        <v>0.59299999999999997</v>
      </c>
      <c r="P1914" s="2">
        <f>IFERROR(Data!$E1914/Data!$L1914,0)</f>
        <v>70.595238095238102</v>
      </c>
      <c r="Q1914" t="str">
        <f t="shared" si="116"/>
        <v>technology</v>
      </c>
      <c r="R1914" t="str">
        <f t="shared" si="117"/>
        <v>gadgets</v>
      </c>
      <c r="S1914" s="3">
        <f t="shared" si="118"/>
        <v>42158.976388888885</v>
      </c>
      <c r="T1914" s="3">
        <f t="shared" si="119"/>
        <v>42128.976388888885</v>
      </c>
    </row>
    <row r="1915" spans="1:20">
      <c r="A1915">
        <v>1913</v>
      </c>
      <c r="B1915" t="s">
        <v>3910</v>
      </c>
      <c r="C1915" t="s">
        <v>3911</v>
      </c>
      <c r="D1915">
        <v>48000</v>
      </c>
      <c r="E1915">
        <v>637</v>
      </c>
      <c r="F1915" t="s">
        <v>363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3887</v>
      </c>
      <c r="O1915" s="8">
        <f>Data!$E1915/Data!$D1915</f>
        <v>1.3270833333333334E-2</v>
      </c>
      <c r="P1915" s="2">
        <f>IFERROR(Data!$E1915/Data!$L1915,0)</f>
        <v>24.5</v>
      </c>
      <c r="Q1915" t="str">
        <f t="shared" si="116"/>
        <v>technology</v>
      </c>
      <c r="R1915" t="str">
        <f t="shared" si="117"/>
        <v>gadgets</v>
      </c>
      <c r="S1915" s="3">
        <f t="shared" si="118"/>
        <v>41920.261319444442</v>
      </c>
      <c r="T1915" s="3">
        <f t="shared" si="119"/>
        <v>41890.261319444442</v>
      </c>
    </row>
    <row r="1916" spans="1:20">
      <c r="A1916">
        <v>1914</v>
      </c>
      <c r="B1916" t="s">
        <v>3912</v>
      </c>
      <c r="C1916" t="s">
        <v>3913</v>
      </c>
      <c r="D1916">
        <v>666</v>
      </c>
      <c r="E1916">
        <v>60</v>
      </c>
      <c r="F1916" t="s">
        <v>363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3887</v>
      </c>
      <c r="O1916" s="8">
        <f>Data!$E1916/Data!$D1916</f>
        <v>9.0090090090090086E-2</v>
      </c>
      <c r="P1916" s="2">
        <f>IFERROR(Data!$E1916/Data!$L1916,0)</f>
        <v>30</v>
      </c>
      <c r="Q1916" t="str">
        <f t="shared" si="116"/>
        <v>technology</v>
      </c>
      <c r="R1916" t="str">
        <f t="shared" si="117"/>
        <v>gadgets</v>
      </c>
      <c r="S1916" s="3">
        <f t="shared" si="118"/>
        <v>41943.915972222225</v>
      </c>
      <c r="T1916" s="3">
        <f t="shared" si="119"/>
        <v>41928.924456018518</v>
      </c>
    </row>
    <row r="1917" spans="1:20">
      <c r="A1917">
        <v>1915</v>
      </c>
      <c r="B1917" t="s">
        <v>3914</v>
      </c>
      <c r="C1917" t="s">
        <v>3915</v>
      </c>
      <c r="D1917">
        <v>500</v>
      </c>
      <c r="E1917">
        <v>8</v>
      </c>
      <c r="F1917" t="s">
        <v>363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3887</v>
      </c>
      <c r="O1917" s="8">
        <f>Data!$E1917/Data!$D1917</f>
        <v>1.6E-2</v>
      </c>
      <c r="P1917" s="2">
        <f>IFERROR(Data!$E1917/Data!$L1917,0)</f>
        <v>2</v>
      </c>
      <c r="Q1917" t="str">
        <f t="shared" si="116"/>
        <v>technology</v>
      </c>
      <c r="R1917" t="str">
        <f t="shared" si="117"/>
        <v>gadgets</v>
      </c>
      <c r="S1917" s="3">
        <f t="shared" si="118"/>
        <v>41883.79886574074</v>
      </c>
      <c r="T1917" s="3">
        <f t="shared" si="119"/>
        <v>41863.79886574074</v>
      </c>
    </row>
    <row r="1918" spans="1:20">
      <c r="A1918">
        <v>1916</v>
      </c>
      <c r="B1918" t="s">
        <v>3916</v>
      </c>
      <c r="C1918" t="s">
        <v>3917</v>
      </c>
      <c r="D1918">
        <v>20000</v>
      </c>
      <c r="E1918">
        <v>102</v>
      </c>
      <c r="F1918" t="s">
        <v>363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3887</v>
      </c>
      <c r="O1918" s="8">
        <f>Data!$E1918/Data!$D1918</f>
        <v>5.1000000000000004E-3</v>
      </c>
      <c r="P1918" s="2">
        <f>IFERROR(Data!$E1918/Data!$L1918,0)</f>
        <v>17</v>
      </c>
      <c r="Q1918" t="str">
        <f t="shared" si="116"/>
        <v>technology</v>
      </c>
      <c r="R1918" t="str">
        <f t="shared" si="117"/>
        <v>gadgets</v>
      </c>
      <c r="S1918" s="3">
        <f t="shared" si="118"/>
        <v>42681.508969907409</v>
      </c>
      <c r="T1918" s="3">
        <f t="shared" si="119"/>
        <v>42656.467303240745</v>
      </c>
    </row>
    <row r="1919" spans="1:20">
      <c r="A1919">
        <v>1917</v>
      </c>
      <c r="B1919" t="s">
        <v>3918</v>
      </c>
      <c r="C1919" t="s">
        <v>3919</v>
      </c>
      <c r="D1919">
        <v>390000</v>
      </c>
      <c r="E1919">
        <v>205025</v>
      </c>
      <c r="F1919" t="s">
        <v>363</v>
      </c>
      <c r="G1919" t="s">
        <v>279</v>
      </c>
      <c r="H1919" t="s">
        <v>280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3887</v>
      </c>
      <c r="O1919" s="8">
        <f>Data!$E1919/Data!$D1919</f>
        <v>0.52570512820512816</v>
      </c>
      <c r="P1919" s="2">
        <f>IFERROR(Data!$E1919/Data!$L1919,0)</f>
        <v>2928.9285714285716</v>
      </c>
      <c r="Q1919" t="str">
        <f t="shared" si="116"/>
        <v>technology</v>
      </c>
      <c r="R1919" t="str">
        <f t="shared" si="117"/>
        <v>gadgets</v>
      </c>
      <c r="S1919" s="3">
        <f t="shared" si="118"/>
        <v>42776.020057870366</v>
      </c>
      <c r="T1919" s="3">
        <f t="shared" si="119"/>
        <v>42746.020057870366</v>
      </c>
    </row>
    <row r="1920" spans="1:20">
      <c r="A1920">
        <v>1918</v>
      </c>
      <c r="B1920" t="s">
        <v>3920</v>
      </c>
      <c r="C1920" t="s">
        <v>3921</v>
      </c>
      <c r="D1920">
        <v>25000</v>
      </c>
      <c r="E1920">
        <v>260</v>
      </c>
      <c r="F1920" t="s">
        <v>363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3887</v>
      </c>
      <c r="O1920" s="8">
        <f>Data!$E1920/Data!$D1920</f>
        <v>1.04E-2</v>
      </c>
      <c r="P1920" s="2">
        <f>IFERROR(Data!$E1920/Data!$L1920,0)</f>
        <v>28.888888888888889</v>
      </c>
      <c r="Q1920" t="str">
        <f t="shared" si="116"/>
        <v>technology</v>
      </c>
      <c r="R1920" t="str">
        <f t="shared" si="117"/>
        <v>gadgets</v>
      </c>
      <c r="S1920" s="3">
        <f t="shared" si="118"/>
        <v>41863.539942129632</v>
      </c>
      <c r="T1920" s="3">
        <f t="shared" si="119"/>
        <v>41828.539942129632</v>
      </c>
    </row>
    <row r="1921" spans="1:20">
      <c r="A1921">
        <v>1919</v>
      </c>
      <c r="B1921" t="s">
        <v>3922</v>
      </c>
      <c r="C1921" t="s">
        <v>3923</v>
      </c>
      <c r="D1921">
        <v>500</v>
      </c>
      <c r="E1921">
        <v>237</v>
      </c>
      <c r="F1921" t="s">
        <v>363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3887</v>
      </c>
      <c r="O1921" s="8">
        <f>Data!$E1921/Data!$D1921</f>
        <v>0.47399999999999998</v>
      </c>
      <c r="P1921" s="2">
        <f>IFERROR(Data!$E1921/Data!$L1921,0)</f>
        <v>29.625</v>
      </c>
      <c r="Q1921" t="str">
        <f t="shared" si="116"/>
        <v>technology</v>
      </c>
      <c r="R1921" t="str">
        <f t="shared" si="117"/>
        <v>gadgets</v>
      </c>
      <c r="S1921" s="3">
        <f t="shared" si="118"/>
        <v>42143.625567129624</v>
      </c>
      <c r="T1921" s="3">
        <f t="shared" si="119"/>
        <v>42113.625567129624</v>
      </c>
    </row>
    <row r="1922" spans="1:20">
      <c r="A1922">
        <v>1920</v>
      </c>
      <c r="B1922" t="s">
        <v>3924</v>
      </c>
      <c r="C1922" t="s">
        <v>3925</v>
      </c>
      <c r="D1922">
        <v>10000</v>
      </c>
      <c r="E1922">
        <v>4303</v>
      </c>
      <c r="F1922" t="s">
        <v>363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3887</v>
      </c>
      <c r="O1922" s="8">
        <f>Data!$E1922/Data!$D1922</f>
        <v>0.43030000000000002</v>
      </c>
      <c r="P1922" s="2">
        <f>IFERROR(Data!$E1922/Data!$L1922,0)</f>
        <v>40.980952380952381</v>
      </c>
      <c r="Q1922" t="str">
        <f t="shared" si="116"/>
        <v>technology</v>
      </c>
      <c r="R1922" t="str">
        <f t="shared" si="117"/>
        <v>gadgets</v>
      </c>
      <c r="S1922" s="3">
        <f t="shared" si="118"/>
        <v>42298.708333333328</v>
      </c>
      <c r="T1922" s="3">
        <f t="shared" si="119"/>
        <v>42270.625706018516</v>
      </c>
    </row>
    <row r="1923" spans="1:20">
      <c r="A1923">
        <v>1921</v>
      </c>
      <c r="B1923" t="s">
        <v>3926</v>
      </c>
      <c r="C1923" t="s">
        <v>3927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1823</v>
      </c>
      <c r="O1923" s="8">
        <f>Data!$E1923/Data!$D1923</f>
        <v>1.3680000000000001</v>
      </c>
      <c r="P1923" s="2">
        <f>IFERROR(Data!$E1923/Data!$L1923,0)</f>
        <v>54</v>
      </c>
      <c r="Q1923" t="str">
        <f t="shared" ref="Q1923:Q1986" si="120">LEFT(N1923,SEARCH("/",N1923,1)-1)</f>
        <v>music</v>
      </c>
      <c r="R1923" t="str">
        <f t="shared" ref="R1923:R1986" si="121">RIGHT(N1923,LEN(N1923)-SEARCH("/",N1923,1))</f>
        <v>indie rock</v>
      </c>
      <c r="S1923" s="3">
        <f t="shared" ref="S1923:S1986" si="122">(((I1923/60)/60)/24)+DATE(1970,1,1)+(-6/24)</f>
        <v>41103.971562500003</v>
      </c>
      <c r="T1923" s="3">
        <f t="shared" ref="T1923:T1986" si="123">(((J1923/60)/60)/24)+DATE(1970,1,1)+(-6/24)</f>
        <v>41073.971562500003</v>
      </c>
    </row>
    <row r="1924" spans="1:20">
      <c r="A1924">
        <v>1922</v>
      </c>
      <c r="B1924" t="s">
        <v>3928</v>
      </c>
      <c r="C1924" t="s">
        <v>3929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1823</v>
      </c>
      <c r="O1924" s="8">
        <f>Data!$E1924/Data!$D1924</f>
        <v>1.1555</v>
      </c>
      <c r="P1924" s="2">
        <f>IFERROR(Data!$E1924/Data!$L1924,0)</f>
        <v>36.109375</v>
      </c>
      <c r="Q1924" t="str">
        <f t="shared" si="120"/>
        <v>music</v>
      </c>
      <c r="R1924" t="str">
        <f t="shared" si="121"/>
        <v>indie rock</v>
      </c>
      <c r="S1924" s="3">
        <f t="shared" si="122"/>
        <v>41620.005868055552</v>
      </c>
      <c r="T1924" s="3">
        <f t="shared" si="123"/>
        <v>41590.005868055552</v>
      </c>
    </row>
    <row r="1925" spans="1:20">
      <c r="A1925">
        <v>1923</v>
      </c>
      <c r="B1925" t="s">
        <v>3930</v>
      </c>
      <c r="C1925" t="s">
        <v>3931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1823</v>
      </c>
      <c r="O1925" s="8">
        <f>Data!$E1925/Data!$D1925</f>
        <v>2.4079999999999999</v>
      </c>
      <c r="P1925" s="2">
        <f>IFERROR(Data!$E1925/Data!$L1925,0)</f>
        <v>23.153846153846153</v>
      </c>
      <c r="Q1925" t="str">
        <f t="shared" si="120"/>
        <v>music</v>
      </c>
      <c r="R1925" t="str">
        <f t="shared" si="121"/>
        <v>indie rock</v>
      </c>
      <c r="S1925" s="3">
        <f t="shared" si="122"/>
        <v>40812.957638888889</v>
      </c>
      <c r="T1925" s="3">
        <f t="shared" si="123"/>
        <v>40772.598749999997</v>
      </c>
    </row>
    <row r="1926" spans="1:20">
      <c r="A1926">
        <v>1924</v>
      </c>
      <c r="B1926" t="s">
        <v>3932</v>
      </c>
      <c r="C1926" t="s">
        <v>3933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1823</v>
      </c>
      <c r="O1926" s="8">
        <f>Data!$E1926/Data!$D1926</f>
        <v>1.1439999999999999</v>
      </c>
      <c r="P1926" s="2">
        <f>IFERROR(Data!$E1926/Data!$L1926,0)</f>
        <v>104</v>
      </c>
      <c r="Q1926" t="str">
        <f t="shared" si="120"/>
        <v>music</v>
      </c>
      <c r="R1926" t="str">
        <f t="shared" si="121"/>
        <v>indie rock</v>
      </c>
      <c r="S1926" s="3">
        <f t="shared" si="122"/>
        <v>41654.564583333333</v>
      </c>
      <c r="T1926" s="3">
        <f t="shared" si="123"/>
        <v>41626.511053240742</v>
      </c>
    </row>
    <row r="1927" spans="1:20">
      <c r="A1927">
        <v>1925</v>
      </c>
      <c r="B1927" t="s">
        <v>3934</v>
      </c>
      <c r="C1927" t="s">
        <v>3935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1823</v>
      </c>
      <c r="O1927" s="8">
        <f>Data!$E1927/Data!$D1927</f>
        <v>1.1033333333333333</v>
      </c>
      <c r="P1927" s="2">
        <f>IFERROR(Data!$E1927/Data!$L1927,0)</f>
        <v>31.826923076923077</v>
      </c>
      <c r="Q1927" t="str">
        <f t="shared" si="120"/>
        <v>music</v>
      </c>
      <c r="R1927" t="str">
        <f t="shared" si="121"/>
        <v>indie rock</v>
      </c>
      <c r="S1927" s="3">
        <f t="shared" si="122"/>
        <v>41557.75</v>
      </c>
      <c r="T1927" s="3">
        <f t="shared" si="123"/>
        <v>41535.65148148148</v>
      </c>
    </row>
    <row r="1928" spans="1:20">
      <c r="A1928">
        <v>1926</v>
      </c>
      <c r="B1928" t="s">
        <v>3936</v>
      </c>
      <c r="C1928" t="s">
        <v>3937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1823</v>
      </c>
      <c r="O1928" s="8">
        <f>Data!$E1928/Data!$D1928</f>
        <v>1.9537933333333333</v>
      </c>
      <c r="P1928" s="2">
        <f>IFERROR(Data!$E1928/Data!$L1928,0)</f>
        <v>27.3896261682243</v>
      </c>
      <c r="Q1928" t="str">
        <f t="shared" si="120"/>
        <v>music</v>
      </c>
      <c r="R1928" t="str">
        <f t="shared" si="121"/>
        <v>indie rock</v>
      </c>
      <c r="S1928" s="3">
        <f t="shared" si="122"/>
        <v>40483.768055555556</v>
      </c>
      <c r="T1928" s="3">
        <f t="shared" si="123"/>
        <v>40456.704351851848</v>
      </c>
    </row>
    <row r="1929" spans="1:20">
      <c r="A1929">
        <v>1927</v>
      </c>
      <c r="B1929" t="s">
        <v>3938</v>
      </c>
      <c r="C1929" t="s">
        <v>3939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1823</v>
      </c>
      <c r="O1929" s="8">
        <f>Data!$E1929/Data!$D1929</f>
        <v>1.0333333333333334</v>
      </c>
      <c r="P1929" s="2">
        <f>IFERROR(Data!$E1929/Data!$L1929,0)</f>
        <v>56.363636363636367</v>
      </c>
      <c r="Q1929" t="str">
        <f t="shared" si="120"/>
        <v>music</v>
      </c>
      <c r="R1929" t="str">
        <f t="shared" si="121"/>
        <v>indie rock</v>
      </c>
      <c r="S1929" s="3">
        <f t="shared" si="122"/>
        <v>40975.957638888889</v>
      </c>
      <c r="T1929" s="3">
        <f t="shared" si="123"/>
        <v>40960.611562500002</v>
      </c>
    </row>
    <row r="1930" spans="1:20">
      <c r="A1930">
        <v>1928</v>
      </c>
      <c r="B1930" t="s">
        <v>3940</v>
      </c>
      <c r="C1930" t="s">
        <v>3941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1823</v>
      </c>
      <c r="O1930" s="8">
        <f>Data!$E1930/Data!$D1930</f>
        <v>1.031372549019608</v>
      </c>
      <c r="P1930" s="2">
        <f>IFERROR(Data!$E1930/Data!$L1930,0)</f>
        <v>77.352941176470594</v>
      </c>
      <c r="Q1930" t="str">
        <f t="shared" si="120"/>
        <v>music</v>
      </c>
      <c r="R1930" t="str">
        <f t="shared" si="121"/>
        <v>indie rock</v>
      </c>
      <c r="S1930" s="3">
        <f t="shared" si="122"/>
        <v>41401.398078703707</v>
      </c>
      <c r="T1930" s="3">
        <f t="shared" si="123"/>
        <v>41371.398078703707</v>
      </c>
    </row>
    <row r="1931" spans="1:20">
      <c r="A1931">
        <v>1929</v>
      </c>
      <c r="B1931" t="s">
        <v>3942</v>
      </c>
      <c r="C1931" t="s">
        <v>3943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1823</v>
      </c>
      <c r="O1931" s="8">
        <f>Data!$E1931/Data!$D1931</f>
        <v>1.003125</v>
      </c>
      <c r="P1931" s="2">
        <f>IFERROR(Data!$E1931/Data!$L1931,0)</f>
        <v>42.8</v>
      </c>
      <c r="Q1931" t="str">
        <f t="shared" si="120"/>
        <v>music</v>
      </c>
      <c r="R1931" t="str">
        <f t="shared" si="121"/>
        <v>indie rock</v>
      </c>
      <c r="S1931" s="3">
        <f t="shared" si="122"/>
        <v>40728.771597222221</v>
      </c>
      <c r="T1931" s="3">
        <f t="shared" si="123"/>
        <v>40686.771597222221</v>
      </c>
    </row>
    <row r="1932" spans="1:20">
      <c r="A1932">
        <v>1930</v>
      </c>
      <c r="B1932" t="s">
        <v>3944</v>
      </c>
      <c r="C1932" t="s">
        <v>3945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1823</v>
      </c>
      <c r="O1932" s="8">
        <f>Data!$E1932/Data!$D1932</f>
        <v>1.27</v>
      </c>
      <c r="P1932" s="2">
        <f>IFERROR(Data!$E1932/Data!$L1932,0)</f>
        <v>48.846153846153847</v>
      </c>
      <c r="Q1932" t="str">
        <f t="shared" si="120"/>
        <v>music</v>
      </c>
      <c r="R1932" t="str">
        <f t="shared" si="121"/>
        <v>indie rock</v>
      </c>
      <c r="S1932" s="3">
        <f t="shared" si="122"/>
        <v>41462.308819444443</v>
      </c>
      <c r="T1932" s="3">
        <f t="shared" si="123"/>
        <v>41402.308819444443</v>
      </c>
    </row>
    <row r="1933" spans="1:20">
      <c r="A1933">
        <v>1931</v>
      </c>
      <c r="B1933" t="s">
        <v>3946</v>
      </c>
      <c r="C1933" t="s">
        <v>3947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1823</v>
      </c>
      <c r="O1933" s="8">
        <f>Data!$E1933/Data!$D1933</f>
        <v>1.20601</v>
      </c>
      <c r="P1933" s="2">
        <f>IFERROR(Data!$E1933/Data!$L1933,0)</f>
        <v>48.240400000000001</v>
      </c>
      <c r="Q1933" t="str">
        <f t="shared" si="120"/>
        <v>music</v>
      </c>
      <c r="R1933" t="str">
        <f t="shared" si="121"/>
        <v>indie rock</v>
      </c>
      <c r="S1933" s="3">
        <f t="shared" si="122"/>
        <v>41050.895833333336</v>
      </c>
      <c r="T1933" s="3">
        <f t="shared" si="123"/>
        <v>41037.642465277779</v>
      </c>
    </row>
    <row r="1934" spans="1:20">
      <c r="A1934">
        <v>1932</v>
      </c>
      <c r="B1934" t="s">
        <v>3948</v>
      </c>
      <c r="C1934" t="s">
        <v>3949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1823</v>
      </c>
      <c r="O1934" s="8">
        <f>Data!$E1934/Data!$D1934</f>
        <v>1.0699047619047619</v>
      </c>
      <c r="P1934" s="2">
        <f>IFERROR(Data!$E1934/Data!$L1934,0)</f>
        <v>70.212500000000006</v>
      </c>
      <c r="Q1934" t="str">
        <f t="shared" si="120"/>
        <v>music</v>
      </c>
      <c r="R1934" t="str">
        <f t="shared" si="121"/>
        <v>indie rock</v>
      </c>
      <c r="S1934" s="3">
        <f t="shared" si="122"/>
        <v>40932.559872685182</v>
      </c>
      <c r="T1934" s="3">
        <f t="shared" si="123"/>
        <v>40911.559872685182</v>
      </c>
    </row>
    <row r="1935" spans="1:20">
      <c r="A1935">
        <v>1933</v>
      </c>
      <c r="B1935" t="s">
        <v>3950</v>
      </c>
      <c r="C1935" t="s">
        <v>3951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1823</v>
      </c>
      <c r="O1935" s="8">
        <f>Data!$E1935/Data!$D1935</f>
        <v>1.7243333333333333</v>
      </c>
      <c r="P1935" s="2">
        <f>IFERROR(Data!$E1935/Data!$L1935,0)</f>
        <v>94.054545454545448</v>
      </c>
      <c r="Q1935" t="str">
        <f t="shared" si="120"/>
        <v>music</v>
      </c>
      <c r="R1935" t="str">
        <f t="shared" si="121"/>
        <v>indie rock</v>
      </c>
      <c r="S1935" s="3">
        <f t="shared" si="122"/>
        <v>41908.880868055552</v>
      </c>
      <c r="T1935" s="3">
        <f t="shared" si="123"/>
        <v>41878.880868055552</v>
      </c>
    </row>
    <row r="1936" spans="1:20">
      <c r="A1936">
        <v>1934</v>
      </c>
      <c r="B1936" t="s">
        <v>3952</v>
      </c>
      <c r="C1936" t="s">
        <v>3953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1823</v>
      </c>
      <c r="O1936" s="8">
        <f>Data!$E1936/Data!$D1936</f>
        <v>1.2362</v>
      </c>
      <c r="P1936" s="2">
        <f>IFERROR(Data!$E1936/Data!$L1936,0)</f>
        <v>80.272727272727266</v>
      </c>
      <c r="Q1936" t="str">
        <f t="shared" si="120"/>
        <v>music</v>
      </c>
      <c r="R1936" t="str">
        <f t="shared" si="121"/>
        <v>indie rock</v>
      </c>
      <c r="S1936" s="3">
        <f t="shared" si="122"/>
        <v>40901.958333333336</v>
      </c>
      <c r="T1936" s="3">
        <f t="shared" si="123"/>
        <v>40865.617141203707</v>
      </c>
    </row>
    <row r="1937" spans="1:20">
      <c r="A1937">
        <v>1935</v>
      </c>
      <c r="B1937" t="s">
        <v>3954</v>
      </c>
      <c r="C1937" t="s">
        <v>3955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1823</v>
      </c>
      <c r="O1937" s="8">
        <f>Data!$E1937/Data!$D1937</f>
        <v>1.0840000000000001</v>
      </c>
      <c r="P1937" s="2">
        <f>IFERROR(Data!$E1937/Data!$L1937,0)</f>
        <v>54.2</v>
      </c>
      <c r="Q1937" t="str">
        <f t="shared" si="120"/>
        <v>music</v>
      </c>
      <c r="R1937" t="str">
        <f t="shared" si="121"/>
        <v>indie rock</v>
      </c>
      <c r="S1937" s="3">
        <f t="shared" si="122"/>
        <v>41810.957638888889</v>
      </c>
      <c r="T1937" s="3">
        <f t="shared" si="123"/>
        <v>41773.682534722226</v>
      </c>
    </row>
    <row r="1938" spans="1:20">
      <c r="A1938">
        <v>1936</v>
      </c>
      <c r="B1938" t="s">
        <v>3956</v>
      </c>
      <c r="C1938" t="s">
        <v>3957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1823</v>
      </c>
      <c r="O1938" s="8">
        <f>Data!$E1938/Data!$D1938</f>
        <v>1.1652013333333333</v>
      </c>
      <c r="P1938" s="2">
        <f>IFERROR(Data!$E1938/Data!$L1938,0)</f>
        <v>60.26903448275862</v>
      </c>
      <c r="Q1938" t="str">
        <f t="shared" si="120"/>
        <v>music</v>
      </c>
      <c r="R1938" t="str">
        <f t="shared" si="121"/>
        <v>indie rock</v>
      </c>
      <c r="S1938" s="3">
        <f t="shared" si="122"/>
        <v>40882.999305555553</v>
      </c>
      <c r="T1938" s="3">
        <f t="shared" si="123"/>
        <v>40852.639699074076</v>
      </c>
    </row>
    <row r="1939" spans="1:20">
      <c r="A1939">
        <v>1937</v>
      </c>
      <c r="B1939" t="s">
        <v>3958</v>
      </c>
      <c r="C1939" t="s">
        <v>3959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1823</v>
      </c>
      <c r="O1939" s="8">
        <f>Data!$E1939/Data!$D1939</f>
        <v>1.8724499999999999</v>
      </c>
      <c r="P1939" s="2">
        <f>IFERROR(Data!$E1939/Data!$L1939,0)</f>
        <v>38.740344827586206</v>
      </c>
      <c r="Q1939" t="str">
        <f t="shared" si="120"/>
        <v>music</v>
      </c>
      <c r="R1939" t="str">
        <f t="shared" si="121"/>
        <v>indie rock</v>
      </c>
      <c r="S1939" s="3">
        <f t="shared" si="122"/>
        <v>41074.915972222225</v>
      </c>
      <c r="T1939" s="3">
        <f t="shared" si="123"/>
        <v>41058.868993055556</v>
      </c>
    </row>
    <row r="1940" spans="1:20">
      <c r="A1940">
        <v>1938</v>
      </c>
      <c r="B1940" t="s">
        <v>3960</v>
      </c>
      <c r="C1940" t="s">
        <v>3961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1823</v>
      </c>
      <c r="O1940" s="8">
        <f>Data!$E1940/Data!$D1940</f>
        <v>1.1593333333333333</v>
      </c>
      <c r="P1940" s="2">
        <f>IFERROR(Data!$E1940/Data!$L1940,0)</f>
        <v>152.54385964912279</v>
      </c>
      <c r="Q1940" t="str">
        <f t="shared" si="120"/>
        <v>music</v>
      </c>
      <c r="R1940" t="str">
        <f t="shared" si="121"/>
        <v>indie rock</v>
      </c>
      <c r="S1940" s="3">
        <f t="shared" si="122"/>
        <v>41456.958333333336</v>
      </c>
      <c r="T1940" s="3">
        <f t="shared" si="123"/>
        <v>41426.009618055556</v>
      </c>
    </row>
    <row r="1941" spans="1:20">
      <c r="A1941">
        <v>1939</v>
      </c>
      <c r="B1941" t="s">
        <v>3962</v>
      </c>
      <c r="C1941" t="s">
        <v>3963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1823</v>
      </c>
      <c r="O1941" s="8">
        <f>Data!$E1941/Data!$D1941</f>
        <v>1.107</v>
      </c>
      <c r="P1941" s="2">
        <f>IFERROR(Data!$E1941/Data!$L1941,0)</f>
        <v>115.3125</v>
      </c>
      <c r="Q1941" t="str">
        <f t="shared" si="120"/>
        <v>music</v>
      </c>
      <c r="R1941" t="str">
        <f t="shared" si="121"/>
        <v>indie rock</v>
      </c>
      <c r="S1941" s="3">
        <f t="shared" si="122"/>
        <v>41343.693379629629</v>
      </c>
      <c r="T1941" s="3">
        <f t="shared" si="123"/>
        <v>41313.735046296293</v>
      </c>
    </row>
    <row r="1942" spans="1:20">
      <c r="A1942">
        <v>1940</v>
      </c>
      <c r="B1942" t="s">
        <v>3964</v>
      </c>
      <c r="C1942" t="s">
        <v>3965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1823</v>
      </c>
      <c r="O1942" s="8">
        <f>Data!$E1942/Data!$D1942</f>
        <v>1.7092307692307693</v>
      </c>
      <c r="P1942" s="2">
        <f>IFERROR(Data!$E1942/Data!$L1942,0)</f>
        <v>35.838709677419352</v>
      </c>
      <c r="Q1942" t="str">
        <f t="shared" si="120"/>
        <v>music</v>
      </c>
      <c r="R1942" t="str">
        <f t="shared" si="121"/>
        <v>indie rock</v>
      </c>
      <c r="S1942" s="3">
        <f t="shared" si="122"/>
        <v>40708.915972222225</v>
      </c>
      <c r="T1942" s="3">
        <f t="shared" si="123"/>
        <v>40670.257326388892</v>
      </c>
    </row>
    <row r="1943" spans="1:20">
      <c r="A1943">
        <v>1941</v>
      </c>
      <c r="B1943" t="s">
        <v>3966</v>
      </c>
      <c r="C1943" t="s">
        <v>3967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3968</v>
      </c>
      <c r="O1943" s="8">
        <f>Data!$E1943/Data!$D1943</f>
        <v>1.2611835600000001</v>
      </c>
      <c r="P1943" s="2">
        <f>IFERROR(Data!$E1943/Data!$L1943,0)</f>
        <v>64.570118779438872</v>
      </c>
      <c r="Q1943" t="str">
        <f t="shared" si="120"/>
        <v>technology</v>
      </c>
      <c r="R1943" t="str">
        <f t="shared" si="121"/>
        <v>hardware</v>
      </c>
      <c r="S1943" s="3">
        <f t="shared" si="122"/>
        <v>41774.040868055556</v>
      </c>
      <c r="T1943" s="3">
        <f t="shared" si="123"/>
        <v>41744.040868055556</v>
      </c>
    </row>
    <row r="1944" spans="1:20">
      <c r="A1944">
        <v>1942</v>
      </c>
      <c r="B1944" t="s">
        <v>3969</v>
      </c>
      <c r="C1944" t="s">
        <v>3970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3968</v>
      </c>
      <c r="O1944" s="8">
        <f>Data!$E1944/Data!$D1944</f>
        <v>1.3844033333333334</v>
      </c>
      <c r="P1944" s="2">
        <f>IFERROR(Data!$E1944/Data!$L1944,0)</f>
        <v>87.436000000000007</v>
      </c>
      <c r="Q1944" t="str">
        <f t="shared" si="120"/>
        <v>technology</v>
      </c>
      <c r="R1944" t="str">
        <f t="shared" si="121"/>
        <v>hardware</v>
      </c>
      <c r="S1944" s="3">
        <f t="shared" si="122"/>
        <v>40728.578009259261</v>
      </c>
      <c r="T1944" s="3">
        <f t="shared" si="123"/>
        <v>40638.578009259261</v>
      </c>
    </row>
    <row r="1945" spans="1:20">
      <c r="A1945">
        <v>1943</v>
      </c>
      <c r="B1945" t="s">
        <v>3971</v>
      </c>
      <c r="C1945" t="s">
        <v>3972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3968</v>
      </c>
      <c r="O1945" s="8">
        <f>Data!$E1945/Data!$D1945</f>
        <v>17.052499999999998</v>
      </c>
      <c r="P1945" s="2">
        <f>IFERROR(Data!$E1945/Data!$L1945,0)</f>
        <v>68.815577078288939</v>
      </c>
      <c r="Q1945" t="str">
        <f t="shared" si="120"/>
        <v>technology</v>
      </c>
      <c r="R1945" t="str">
        <f t="shared" si="121"/>
        <v>hardware</v>
      </c>
      <c r="S1945" s="3">
        <f t="shared" si="122"/>
        <v>42593.019861111112</v>
      </c>
      <c r="T1945" s="3">
        <f t="shared" si="123"/>
        <v>42548.019861111112</v>
      </c>
    </row>
    <row r="1946" spans="1:20">
      <c r="A1946">
        <v>1944</v>
      </c>
      <c r="B1946" t="s">
        <v>3973</v>
      </c>
      <c r="C1946" t="s">
        <v>3974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3968</v>
      </c>
      <c r="O1946" s="8">
        <f>Data!$E1946/Data!$D1946</f>
        <v>7.8805550000000002</v>
      </c>
      <c r="P1946" s="2">
        <f>IFERROR(Data!$E1946/Data!$L1946,0)</f>
        <v>176.200223588597</v>
      </c>
      <c r="Q1946" t="str">
        <f t="shared" si="120"/>
        <v>technology</v>
      </c>
      <c r="R1946" t="str">
        <f t="shared" si="121"/>
        <v>hardware</v>
      </c>
      <c r="S1946" s="3">
        <f t="shared" si="122"/>
        <v>41760.334374999999</v>
      </c>
      <c r="T1946" s="3">
        <f t="shared" si="123"/>
        <v>41730.334374999999</v>
      </c>
    </row>
    <row r="1947" spans="1:20">
      <c r="A1947">
        <v>1945</v>
      </c>
      <c r="B1947" t="s">
        <v>3975</v>
      </c>
      <c r="C1947" t="s">
        <v>3976</v>
      </c>
      <c r="D1947">
        <v>100000</v>
      </c>
      <c r="E1947">
        <v>348018</v>
      </c>
      <c r="F1947" t="s">
        <v>22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3968</v>
      </c>
      <c r="O1947" s="8">
        <f>Data!$E1947/Data!$D1947</f>
        <v>3.4801799999999998</v>
      </c>
      <c r="P1947" s="2">
        <f>IFERROR(Data!$E1947/Data!$L1947,0)</f>
        <v>511.79117647058825</v>
      </c>
      <c r="Q1947" t="str">
        <f t="shared" si="120"/>
        <v>technology</v>
      </c>
      <c r="R1947" t="str">
        <f t="shared" si="121"/>
        <v>hardware</v>
      </c>
      <c r="S1947" s="3">
        <f t="shared" si="122"/>
        <v>42197.001828703709</v>
      </c>
      <c r="T1947" s="3">
        <f t="shared" si="123"/>
        <v>42157.001828703709</v>
      </c>
    </row>
    <row r="1948" spans="1:20">
      <c r="A1948">
        <v>1946</v>
      </c>
      <c r="B1948" t="s">
        <v>3977</v>
      </c>
      <c r="C1948" t="s">
        <v>3978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3968</v>
      </c>
      <c r="O1948" s="8">
        <f>Data!$E1948/Data!$D1948</f>
        <v>1.4974666666666667</v>
      </c>
      <c r="P1948" s="2">
        <f>IFERROR(Data!$E1948/Data!$L1948,0)</f>
        <v>160.44285714285715</v>
      </c>
      <c r="Q1948" t="str">
        <f t="shared" si="120"/>
        <v>technology</v>
      </c>
      <c r="R1948" t="str">
        <f t="shared" si="121"/>
        <v>hardware</v>
      </c>
      <c r="S1948" s="3">
        <f t="shared" si="122"/>
        <v>41748.858344907407</v>
      </c>
      <c r="T1948" s="3">
        <f t="shared" si="123"/>
        <v>41688.900011574071</v>
      </c>
    </row>
    <row r="1949" spans="1:20">
      <c r="A1949">
        <v>1947</v>
      </c>
      <c r="B1949" t="s">
        <v>3979</v>
      </c>
      <c r="C1949" t="s">
        <v>3980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3968</v>
      </c>
      <c r="O1949" s="8">
        <f>Data!$E1949/Data!$D1949</f>
        <v>1.0063375000000001</v>
      </c>
      <c r="P1949" s="2">
        <f>IFERROR(Data!$E1949/Data!$L1949,0)</f>
        <v>35.003043478260871</v>
      </c>
      <c r="Q1949" t="str">
        <f t="shared" si="120"/>
        <v>technology</v>
      </c>
      <c r="R1949" t="str">
        <f t="shared" si="121"/>
        <v>hardware</v>
      </c>
      <c r="S1949" s="3">
        <f t="shared" si="122"/>
        <v>40139.999305555553</v>
      </c>
      <c r="T1949" s="3">
        <f t="shared" si="123"/>
        <v>40102.668055555558</v>
      </c>
    </row>
    <row r="1950" spans="1:20">
      <c r="A1950">
        <v>1948</v>
      </c>
      <c r="B1950" t="s">
        <v>3981</v>
      </c>
      <c r="C1950" t="s">
        <v>3982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3968</v>
      </c>
      <c r="O1950" s="8">
        <f>Data!$E1950/Data!$D1950</f>
        <v>8.0021100000000001</v>
      </c>
      <c r="P1950" s="2">
        <f>IFERROR(Data!$E1950/Data!$L1950,0)</f>
        <v>188.50671378091872</v>
      </c>
      <c r="Q1950" t="str">
        <f t="shared" si="120"/>
        <v>technology</v>
      </c>
      <c r="R1950" t="str">
        <f t="shared" si="121"/>
        <v>hardware</v>
      </c>
      <c r="S1950" s="3">
        <f t="shared" si="122"/>
        <v>42527.459722222222</v>
      </c>
      <c r="T1950" s="3">
        <f t="shared" si="123"/>
        <v>42473.354270833333</v>
      </c>
    </row>
    <row r="1951" spans="1:20">
      <c r="A1951">
        <v>1949</v>
      </c>
      <c r="B1951" t="s">
        <v>3983</v>
      </c>
      <c r="C1951" t="s">
        <v>3984</v>
      </c>
      <c r="D1951">
        <v>50000</v>
      </c>
      <c r="E1951">
        <v>53001.3</v>
      </c>
      <c r="F1951" t="s">
        <v>22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3968</v>
      </c>
      <c r="O1951" s="8">
        <f>Data!$E1951/Data!$D1951</f>
        <v>1.0600260000000001</v>
      </c>
      <c r="P1951" s="2">
        <f>IFERROR(Data!$E1951/Data!$L1951,0)</f>
        <v>56.204984093319197</v>
      </c>
      <c r="Q1951" t="str">
        <f t="shared" si="120"/>
        <v>technology</v>
      </c>
      <c r="R1951" t="str">
        <f t="shared" si="121"/>
        <v>hardware</v>
      </c>
      <c r="S1951" s="3">
        <f t="shared" si="122"/>
        <v>41830.173043981478</v>
      </c>
      <c r="T1951" s="3">
        <f t="shared" si="123"/>
        <v>41800.173043981478</v>
      </c>
    </row>
    <row r="1952" spans="1:20">
      <c r="A1952">
        <v>1950</v>
      </c>
      <c r="B1952" t="s">
        <v>3985</v>
      </c>
      <c r="C1952" t="s">
        <v>3986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3968</v>
      </c>
      <c r="O1952" s="8">
        <f>Data!$E1952/Data!$D1952</f>
        <v>2.0051866666666669</v>
      </c>
      <c r="P1952" s="2">
        <f>IFERROR(Data!$E1952/Data!$L1952,0)</f>
        <v>51.3054157782516</v>
      </c>
      <c r="Q1952" t="str">
        <f t="shared" si="120"/>
        <v>technology</v>
      </c>
      <c r="R1952" t="str">
        <f t="shared" si="121"/>
        <v>hardware</v>
      </c>
      <c r="S1952" s="3">
        <f t="shared" si="122"/>
        <v>40654.931400462963</v>
      </c>
      <c r="T1952" s="3">
        <f t="shared" si="123"/>
        <v>40623.931400462963</v>
      </c>
    </row>
    <row r="1953" spans="1:20">
      <c r="A1953">
        <v>1951</v>
      </c>
      <c r="B1953" t="s">
        <v>3987</v>
      </c>
      <c r="C1953" t="s">
        <v>3988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3968</v>
      </c>
      <c r="O1953" s="8">
        <f>Data!$E1953/Data!$D1953</f>
        <v>2.1244399999999999</v>
      </c>
      <c r="P1953" s="2">
        <f>IFERROR(Data!$E1953/Data!$L1953,0)</f>
        <v>127.36450839328538</v>
      </c>
      <c r="Q1953" t="str">
        <f t="shared" si="120"/>
        <v>technology</v>
      </c>
      <c r="R1953" t="str">
        <f t="shared" si="121"/>
        <v>hardware</v>
      </c>
      <c r="S1953" s="3">
        <f t="shared" si="122"/>
        <v>42681.212233796294</v>
      </c>
      <c r="T1953" s="3">
        <f t="shared" si="123"/>
        <v>42651.170567129629</v>
      </c>
    </row>
    <row r="1954" spans="1:20">
      <c r="A1954">
        <v>1952</v>
      </c>
      <c r="B1954" t="s">
        <v>3989</v>
      </c>
      <c r="C1954" t="s">
        <v>3990</v>
      </c>
      <c r="D1954">
        <v>35000</v>
      </c>
      <c r="E1954">
        <v>69465.33</v>
      </c>
      <c r="F1954" t="s">
        <v>22</v>
      </c>
      <c r="G1954" t="s">
        <v>165</v>
      </c>
      <c r="H1954" t="s">
        <v>166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3968</v>
      </c>
      <c r="O1954" s="8">
        <f>Data!$E1954/Data!$D1954</f>
        <v>1.9847237142857144</v>
      </c>
      <c r="P1954" s="2">
        <f>IFERROR(Data!$E1954/Data!$L1954,0)</f>
        <v>101.85532258064516</v>
      </c>
      <c r="Q1954" t="str">
        <f t="shared" si="120"/>
        <v>technology</v>
      </c>
      <c r="R1954" t="str">
        <f t="shared" si="121"/>
        <v>hardware</v>
      </c>
      <c r="S1954" s="3">
        <f t="shared" si="122"/>
        <v>41563.35665509259</v>
      </c>
      <c r="T1954" s="3">
        <f t="shared" si="123"/>
        <v>41526.35665509259</v>
      </c>
    </row>
    <row r="1955" spans="1:20">
      <c r="A1955">
        <v>1953</v>
      </c>
      <c r="B1955" t="s">
        <v>3991</v>
      </c>
      <c r="C1955" t="s">
        <v>3992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3968</v>
      </c>
      <c r="O1955" s="8">
        <f>Data!$E1955/Data!$D1955</f>
        <v>2.2594666666666665</v>
      </c>
      <c r="P1955" s="2">
        <f>IFERROR(Data!$E1955/Data!$L1955,0)</f>
        <v>230.55782312925169</v>
      </c>
      <c r="Q1955" t="str">
        <f t="shared" si="120"/>
        <v>technology</v>
      </c>
      <c r="R1955" t="str">
        <f t="shared" si="121"/>
        <v>hardware</v>
      </c>
      <c r="S1955" s="3">
        <f t="shared" si="122"/>
        <v>40969.875</v>
      </c>
      <c r="T1955" s="3">
        <f t="shared" si="123"/>
        <v>40940.949826388889</v>
      </c>
    </row>
    <row r="1956" spans="1:20">
      <c r="A1956">
        <v>1954</v>
      </c>
      <c r="B1956" t="s">
        <v>3993</v>
      </c>
      <c r="C1956" t="s">
        <v>3994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3968</v>
      </c>
      <c r="O1956" s="8">
        <f>Data!$E1956/Data!$D1956</f>
        <v>6.9894800000000004</v>
      </c>
      <c r="P1956" s="2">
        <f>IFERROR(Data!$E1956/Data!$L1956,0)</f>
        <v>842.10602409638557</v>
      </c>
      <c r="Q1956" t="str">
        <f t="shared" si="120"/>
        <v>technology</v>
      </c>
      <c r="R1956" t="str">
        <f t="shared" si="121"/>
        <v>hardware</v>
      </c>
      <c r="S1956" s="3">
        <f t="shared" si="122"/>
        <v>42440.958333333328</v>
      </c>
      <c r="T1956" s="3">
        <f t="shared" si="123"/>
        <v>42394.330740740741</v>
      </c>
    </row>
    <row r="1957" spans="1:20">
      <c r="A1957">
        <v>1955</v>
      </c>
      <c r="B1957" t="s">
        <v>3995</v>
      </c>
      <c r="C1957" t="s">
        <v>3996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3968</v>
      </c>
      <c r="O1957" s="8">
        <f>Data!$E1957/Data!$D1957</f>
        <v>3.9859528571428569</v>
      </c>
      <c r="P1957" s="2">
        <f>IFERROR(Data!$E1957/Data!$L1957,0)</f>
        <v>577.27593103448271</v>
      </c>
      <c r="Q1957" t="str">
        <f t="shared" si="120"/>
        <v>technology</v>
      </c>
      <c r="R1957" t="str">
        <f t="shared" si="121"/>
        <v>hardware</v>
      </c>
      <c r="S1957" s="3">
        <f t="shared" si="122"/>
        <v>41052.541666666664</v>
      </c>
      <c r="T1957" s="3">
        <f t="shared" si="123"/>
        <v>41020.021770833337</v>
      </c>
    </row>
    <row r="1958" spans="1:20">
      <c r="A1958">
        <v>1956</v>
      </c>
      <c r="B1958" t="s">
        <v>3997</v>
      </c>
      <c r="C1958" t="s">
        <v>3998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3968</v>
      </c>
      <c r="O1958" s="8">
        <f>Data!$E1958/Data!$D1958</f>
        <v>2.9403333333333332</v>
      </c>
      <c r="P1958" s="2">
        <f>IFERROR(Data!$E1958/Data!$L1958,0)</f>
        <v>483.34246575342468</v>
      </c>
      <c r="Q1958" t="str">
        <f t="shared" si="120"/>
        <v>technology</v>
      </c>
      <c r="R1958" t="str">
        <f t="shared" si="121"/>
        <v>hardware</v>
      </c>
      <c r="S1958" s="3">
        <f t="shared" si="122"/>
        <v>42112.632002314815</v>
      </c>
      <c r="T1958" s="3">
        <f t="shared" si="123"/>
        <v>42067.673668981486</v>
      </c>
    </row>
    <row r="1959" spans="1:20">
      <c r="A1959">
        <v>1957</v>
      </c>
      <c r="B1959" t="s">
        <v>3999</v>
      </c>
      <c r="C1959" t="s">
        <v>4000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3968</v>
      </c>
      <c r="O1959" s="8">
        <f>Data!$E1959/Data!$D1959</f>
        <v>1.6750470000000002</v>
      </c>
      <c r="P1959" s="2">
        <f>IFERROR(Data!$E1959/Data!$L1959,0)</f>
        <v>76.138500000000008</v>
      </c>
      <c r="Q1959" t="str">
        <f t="shared" si="120"/>
        <v>technology</v>
      </c>
      <c r="R1959" t="str">
        <f t="shared" si="121"/>
        <v>hardware</v>
      </c>
      <c r="S1959" s="3">
        <f t="shared" si="122"/>
        <v>41208.848530092589</v>
      </c>
      <c r="T1959" s="3">
        <f t="shared" si="123"/>
        <v>41178.848530092589</v>
      </c>
    </row>
    <row r="1960" spans="1:20">
      <c r="A1960">
        <v>1958</v>
      </c>
      <c r="B1960" t="s">
        <v>4001</v>
      </c>
      <c r="C1960" t="s">
        <v>4002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3968</v>
      </c>
      <c r="O1960" s="8">
        <f>Data!$E1960/Data!$D1960</f>
        <v>14.355717142857143</v>
      </c>
      <c r="P1960" s="2">
        <f>IFERROR(Data!$E1960/Data!$L1960,0)</f>
        <v>74.107684365781708</v>
      </c>
      <c r="Q1960" t="str">
        <f t="shared" si="120"/>
        <v>technology</v>
      </c>
      <c r="R1960" t="str">
        <f t="shared" si="121"/>
        <v>hardware</v>
      </c>
      <c r="S1960" s="3">
        <f t="shared" si="122"/>
        <v>41356.69630787037</v>
      </c>
      <c r="T1960" s="3">
        <f t="shared" si="123"/>
        <v>41326.737974537034</v>
      </c>
    </row>
    <row r="1961" spans="1:20">
      <c r="A1961">
        <v>1959</v>
      </c>
      <c r="B1961" t="s">
        <v>4003</v>
      </c>
      <c r="C1961" t="s">
        <v>4004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3968</v>
      </c>
      <c r="O1961" s="8">
        <f>Data!$E1961/Data!$D1961</f>
        <v>1.5673440000000001</v>
      </c>
      <c r="P1961" s="2">
        <f>IFERROR(Data!$E1961/Data!$L1961,0)</f>
        <v>36.965660377358489</v>
      </c>
      <c r="Q1961" t="str">
        <f t="shared" si="120"/>
        <v>technology</v>
      </c>
      <c r="R1961" t="str">
        <f t="shared" si="121"/>
        <v>hardware</v>
      </c>
      <c r="S1961" s="3">
        <f t="shared" si="122"/>
        <v>41912.75</v>
      </c>
      <c r="T1961" s="3">
        <f t="shared" si="123"/>
        <v>41871.595601851855</v>
      </c>
    </row>
    <row r="1962" spans="1:20">
      <c r="A1962">
        <v>1960</v>
      </c>
      <c r="B1962" t="s">
        <v>4005</v>
      </c>
      <c r="C1962" t="s">
        <v>4006</v>
      </c>
      <c r="D1962">
        <v>70000</v>
      </c>
      <c r="E1962">
        <v>82532</v>
      </c>
      <c r="F1962" t="s">
        <v>22</v>
      </c>
      <c r="G1962" t="s">
        <v>482</v>
      </c>
      <c r="H1962" t="s">
        <v>483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3968</v>
      </c>
      <c r="O1962" s="8">
        <f>Data!$E1962/Data!$D1962</f>
        <v>1.1790285714285715</v>
      </c>
      <c r="P1962" s="2">
        <f>IFERROR(Data!$E1962/Data!$L1962,0)</f>
        <v>2500.969696969697</v>
      </c>
      <c r="Q1962" t="str">
        <f t="shared" si="120"/>
        <v>technology</v>
      </c>
      <c r="R1962" t="str">
        <f t="shared" si="121"/>
        <v>hardware</v>
      </c>
      <c r="S1962" s="3">
        <f t="shared" si="122"/>
        <v>41994.112743055557</v>
      </c>
      <c r="T1962" s="3">
        <f t="shared" si="123"/>
        <v>41964.112743055557</v>
      </c>
    </row>
    <row r="1963" spans="1:20">
      <c r="A1963">
        <v>1961</v>
      </c>
      <c r="B1963" t="s">
        <v>4007</v>
      </c>
      <c r="C1963" t="s">
        <v>4008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3968</v>
      </c>
      <c r="O1963" s="8">
        <f>Data!$E1963/Data!$D1963</f>
        <v>11.053811999999999</v>
      </c>
      <c r="P1963" s="2">
        <f>IFERROR(Data!$E1963/Data!$L1963,0)</f>
        <v>67.690214329454989</v>
      </c>
      <c r="Q1963" t="str">
        <f t="shared" si="120"/>
        <v>technology</v>
      </c>
      <c r="R1963" t="str">
        <f t="shared" si="121"/>
        <v>hardware</v>
      </c>
      <c r="S1963" s="3">
        <f t="shared" si="122"/>
        <v>41187.915972222225</v>
      </c>
      <c r="T1963" s="3">
        <f t="shared" si="123"/>
        <v>41147.944641203707</v>
      </c>
    </row>
    <row r="1964" spans="1:20">
      <c r="A1964">
        <v>1962</v>
      </c>
      <c r="B1964" t="s">
        <v>4009</v>
      </c>
      <c r="C1964" t="s">
        <v>4010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3968</v>
      </c>
      <c r="O1964" s="8">
        <f>Data!$E1964/Data!$D1964</f>
        <v>1.9292499999999999</v>
      </c>
      <c r="P1964" s="2">
        <f>IFERROR(Data!$E1964/Data!$L1964,0)</f>
        <v>63.04738562091503</v>
      </c>
      <c r="Q1964" t="str">
        <f t="shared" si="120"/>
        <v>technology</v>
      </c>
      <c r="R1964" t="str">
        <f t="shared" si="121"/>
        <v>hardware</v>
      </c>
      <c r="S1964" s="3">
        <f t="shared" si="122"/>
        <v>41772.530509259261</v>
      </c>
      <c r="T1964" s="3">
        <f t="shared" si="123"/>
        <v>41742.530509259261</v>
      </c>
    </row>
    <row r="1965" spans="1:20">
      <c r="A1965">
        <v>1963</v>
      </c>
      <c r="B1965" t="s">
        <v>4011</v>
      </c>
      <c r="C1965" t="s">
        <v>4012</v>
      </c>
      <c r="D1965">
        <v>19000</v>
      </c>
      <c r="E1965">
        <v>24108</v>
      </c>
      <c r="F1965" t="s">
        <v>22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3968</v>
      </c>
      <c r="O1965" s="8">
        <f>Data!$E1965/Data!$D1965</f>
        <v>1.268842105263158</v>
      </c>
      <c r="P1965" s="2">
        <f>IFERROR(Data!$E1965/Data!$L1965,0)</f>
        <v>117.6</v>
      </c>
      <c r="Q1965" t="str">
        <f t="shared" si="120"/>
        <v>technology</v>
      </c>
      <c r="R1965" t="str">
        <f t="shared" si="121"/>
        <v>hardware</v>
      </c>
      <c r="S1965" s="3">
        <f t="shared" si="122"/>
        <v>41898.179791666669</v>
      </c>
      <c r="T1965" s="3">
        <f t="shared" si="123"/>
        <v>41863.179791666669</v>
      </c>
    </row>
    <row r="1966" spans="1:20">
      <c r="A1966">
        <v>1964</v>
      </c>
      <c r="B1966" t="s">
        <v>4013</v>
      </c>
      <c r="C1966" t="s">
        <v>4014</v>
      </c>
      <c r="D1966">
        <v>89200</v>
      </c>
      <c r="E1966">
        <v>231543.12</v>
      </c>
      <c r="F1966" t="s">
        <v>22</v>
      </c>
      <c r="G1966" t="s">
        <v>1230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3968</v>
      </c>
      <c r="O1966" s="8">
        <f>Data!$E1966/Data!$D1966</f>
        <v>2.5957748878923765</v>
      </c>
      <c r="P1966" s="2">
        <f>IFERROR(Data!$E1966/Data!$L1966,0)</f>
        <v>180.75185011709601</v>
      </c>
      <c r="Q1966" t="str">
        <f t="shared" si="120"/>
        <v>technology</v>
      </c>
      <c r="R1966" t="str">
        <f t="shared" si="121"/>
        <v>hardware</v>
      </c>
      <c r="S1966" s="3">
        <f t="shared" si="122"/>
        <v>42482.022824074069</v>
      </c>
      <c r="T1966" s="3">
        <f t="shared" si="123"/>
        <v>42452.022824074069</v>
      </c>
    </row>
    <row r="1967" spans="1:20">
      <c r="A1967">
        <v>1965</v>
      </c>
      <c r="B1967" t="s">
        <v>4015</v>
      </c>
      <c r="C1967" t="s">
        <v>4016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3968</v>
      </c>
      <c r="O1967" s="8">
        <f>Data!$E1967/Data!$D1967</f>
        <v>2.6227999999999998</v>
      </c>
      <c r="P1967" s="2">
        <f>IFERROR(Data!$E1967/Data!$L1967,0)</f>
        <v>127.32038834951456</v>
      </c>
      <c r="Q1967" t="str">
        <f t="shared" si="120"/>
        <v>technology</v>
      </c>
      <c r="R1967" t="str">
        <f t="shared" si="121"/>
        <v>hardware</v>
      </c>
      <c r="S1967" s="3">
        <f t="shared" si="122"/>
        <v>40919.791666666664</v>
      </c>
      <c r="T1967" s="3">
        <f t="shared" si="123"/>
        <v>40897.839236111111</v>
      </c>
    </row>
    <row r="1968" spans="1:20">
      <c r="A1968">
        <v>1966</v>
      </c>
      <c r="B1968" t="s">
        <v>4017</v>
      </c>
      <c r="C1968" t="s">
        <v>4018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3968</v>
      </c>
      <c r="O1968" s="8">
        <f>Data!$E1968/Data!$D1968</f>
        <v>2.0674309000000002</v>
      </c>
      <c r="P1968" s="2">
        <f>IFERROR(Data!$E1968/Data!$L1968,0)</f>
        <v>136.6444745538665</v>
      </c>
      <c r="Q1968" t="str">
        <f t="shared" si="120"/>
        <v>technology</v>
      </c>
      <c r="R1968" t="str">
        <f t="shared" si="121"/>
        <v>hardware</v>
      </c>
      <c r="S1968" s="3">
        <f t="shared" si="122"/>
        <v>41865.290486111109</v>
      </c>
      <c r="T1968" s="3">
        <f t="shared" si="123"/>
        <v>41835.290486111109</v>
      </c>
    </row>
    <row r="1969" spans="1:20">
      <c r="A1969">
        <v>1967</v>
      </c>
      <c r="B1969" t="s">
        <v>4019</v>
      </c>
      <c r="C1969" t="s">
        <v>4020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3968</v>
      </c>
      <c r="O1969" s="8">
        <f>Data!$E1969/Data!$D1969</f>
        <v>3.7012999999999998</v>
      </c>
      <c r="P1969" s="2">
        <f>IFERROR(Data!$E1969/Data!$L1969,0)</f>
        <v>182.78024691358024</v>
      </c>
      <c r="Q1969" t="str">
        <f t="shared" si="120"/>
        <v>technology</v>
      </c>
      <c r="R1969" t="str">
        <f t="shared" si="121"/>
        <v>hardware</v>
      </c>
      <c r="S1969" s="3">
        <f t="shared" si="122"/>
        <v>41760.413530092592</v>
      </c>
      <c r="T1969" s="3">
        <f t="shared" si="123"/>
        <v>41730.413530092592</v>
      </c>
    </row>
    <row r="1970" spans="1:20">
      <c r="A1970">
        <v>1968</v>
      </c>
      <c r="B1970" t="s">
        <v>4021</v>
      </c>
      <c r="C1970" t="s">
        <v>4022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3968</v>
      </c>
      <c r="O1970" s="8">
        <f>Data!$E1970/Data!$D1970</f>
        <v>2.8496600000000001</v>
      </c>
      <c r="P1970" s="2">
        <f>IFERROR(Data!$E1970/Data!$L1970,0)</f>
        <v>279.37843137254902</v>
      </c>
      <c r="Q1970" t="str">
        <f t="shared" si="120"/>
        <v>technology</v>
      </c>
      <c r="R1970" t="str">
        <f t="shared" si="121"/>
        <v>hardware</v>
      </c>
      <c r="S1970" s="3">
        <f t="shared" si="122"/>
        <v>42707.378645833334</v>
      </c>
      <c r="T1970" s="3">
        <f t="shared" si="123"/>
        <v>42676.336979166663</v>
      </c>
    </row>
    <row r="1971" spans="1:20">
      <c r="A1971">
        <v>1969</v>
      </c>
      <c r="B1971" t="s">
        <v>4023</v>
      </c>
      <c r="C1971" t="s">
        <v>4024</v>
      </c>
      <c r="D1971">
        <v>20000</v>
      </c>
      <c r="E1971">
        <v>115816</v>
      </c>
      <c r="F1971" t="s">
        <v>22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3968</v>
      </c>
      <c r="O1971" s="8">
        <f>Data!$E1971/Data!$D1971</f>
        <v>5.7907999999999999</v>
      </c>
      <c r="P1971" s="2">
        <f>IFERROR(Data!$E1971/Data!$L1971,0)</f>
        <v>61.375728669846318</v>
      </c>
      <c r="Q1971" t="str">
        <f t="shared" si="120"/>
        <v>technology</v>
      </c>
      <c r="R1971" t="str">
        <f t="shared" si="121"/>
        <v>hardware</v>
      </c>
      <c r="S1971" s="3">
        <f t="shared" si="122"/>
        <v>42587.542453703703</v>
      </c>
      <c r="T1971" s="3">
        <f t="shared" si="123"/>
        <v>42557.542453703703</v>
      </c>
    </row>
    <row r="1972" spans="1:20">
      <c r="A1972">
        <v>1970</v>
      </c>
      <c r="B1972" t="s">
        <v>4025</v>
      </c>
      <c r="C1972" t="s">
        <v>4026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3968</v>
      </c>
      <c r="O1972" s="8">
        <f>Data!$E1972/Data!$D1972</f>
        <v>11.318</v>
      </c>
      <c r="P1972" s="2">
        <f>IFERROR(Data!$E1972/Data!$L1972,0)</f>
        <v>80.727532097004286</v>
      </c>
      <c r="Q1972" t="str">
        <f t="shared" si="120"/>
        <v>technology</v>
      </c>
      <c r="R1972" t="str">
        <f t="shared" si="121"/>
        <v>hardware</v>
      </c>
      <c r="S1972" s="3">
        <f t="shared" si="122"/>
        <v>41383.901631944449</v>
      </c>
      <c r="T1972" s="3">
        <f t="shared" si="123"/>
        <v>41323.943298611113</v>
      </c>
    </row>
    <row r="1973" spans="1:20">
      <c r="A1973">
        <v>1971</v>
      </c>
      <c r="B1973" t="s">
        <v>4027</v>
      </c>
      <c r="C1973" t="s">
        <v>4028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3968</v>
      </c>
      <c r="O1973" s="8">
        <f>Data!$E1973/Data!$D1973</f>
        <v>2.6302771750000002</v>
      </c>
      <c r="P1973" s="2">
        <f>IFERROR(Data!$E1973/Data!$L1973,0)</f>
        <v>272.35590732591254</v>
      </c>
      <c r="Q1973" t="str">
        <f t="shared" si="120"/>
        <v>technology</v>
      </c>
      <c r="R1973" t="str">
        <f t="shared" si="121"/>
        <v>hardware</v>
      </c>
      <c r="S1973" s="3">
        <f t="shared" si="122"/>
        <v>41592.916666666664</v>
      </c>
      <c r="T1973" s="3">
        <f t="shared" si="123"/>
        <v>41561.250706018516</v>
      </c>
    </row>
    <row r="1974" spans="1:20">
      <c r="A1974">
        <v>1972</v>
      </c>
      <c r="B1974" t="s">
        <v>4029</v>
      </c>
      <c r="C1974" t="s">
        <v>4030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3968</v>
      </c>
      <c r="O1974" s="8">
        <f>Data!$E1974/Data!$D1974</f>
        <v>6.7447999999999997</v>
      </c>
      <c r="P1974" s="2">
        <f>IFERROR(Data!$E1974/Data!$L1974,0)</f>
        <v>70.848739495798313</v>
      </c>
      <c r="Q1974" t="str">
        <f t="shared" si="120"/>
        <v>technology</v>
      </c>
      <c r="R1974" t="str">
        <f t="shared" si="121"/>
        <v>hardware</v>
      </c>
      <c r="S1974" s="3">
        <f t="shared" si="122"/>
        <v>41230.803749999999</v>
      </c>
      <c r="T1974" s="3">
        <f t="shared" si="123"/>
        <v>41200.762083333335</v>
      </c>
    </row>
    <row r="1975" spans="1:20">
      <c r="A1975">
        <v>1973</v>
      </c>
      <c r="B1975" t="s">
        <v>4031</v>
      </c>
      <c r="C1975" t="s">
        <v>4032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3968</v>
      </c>
      <c r="O1975" s="8">
        <f>Data!$E1975/Data!$D1975</f>
        <v>2.5683081313131315</v>
      </c>
      <c r="P1975" s="2">
        <f>IFERROR(Data!$E1975/Data!$L1975,0)</f>
        <v>247.94003412969283</v>
      </c>
      <c r="Q1975" t="str">
        <f t="shared" si="120"/>
        <v>technology</v>
      </c>
      <c r="R1975" t="str">
        <f t="shared" si="121"/>
        <v>hardware</v>
      </c>
      <c r="S1975" s="3">
        <f t="shared" si="122"/>
        <v>42588.041666666672</v>
      </c>
      <c r="T1975" s="3">
        <f t="shared" si="123"/>
        <v>42549.472962962958</v>
      </c>
    </row>
    <row r="1976" spans="1:20">
      <c r="A1976">
        <v>1974</v>
      </c>
      <c r="B1976" t="s">
        <v>4033</v>
      </c>
      <c r="C1976" t="s">
        <v>4034</v>
      </c>
      <c r="D1976">
        <v>20000</v>
      </c>
      <c r="E1976">
        <v>75099.199999999997</v>
      </c>
      <c r="F1976" t="s">
        <v>22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3968</v>
      </c>
      <c r="O1976" s="8">
        <f>Data!$E1976/Data!$D1976</f>
        <v>3.7549600000000001</v>
      </c>
      <c r="P1976" s="2">
        <f>IFERROR(Data!$E1976/Data!$L1976,0)</f>
        <v>186.81393034825871</v>
      </c>
      <c r="Q1976" t="str">
        <f t="shared" si="120"/>
        <v>technology</v>
      </c>
      <c r="R1976" t="str">
        <f t="shared" si="121"/>
        <v>hardware</v>
      </c>
      <c r="S1976" s="3">
        <f t="shared" si="122"/>
        <v>41505.084131944444</v>
      </c>
      <c r="T1976" s="3">
        <f t="shared" si="123"/>
        <v>41445.084131944444</v>
      </c>
    </row>
    <row r="1977" spans="1:20">
      <c r="A1977">
        <v>1975</v>
      </c>
      <c r="B1977" t="s">
        <v>4035</v>
      </c>
      <c r="C1977" t="s">
        <v>4036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3968</v>
      </c>
      <c r="O1977" s="8">
        <f>Data!$E1977/Data!$D1977</f>
        <v>2.0870837499999997</v>
      </c>
      <c r="P1977" s="2">
        <f>IFERROR(Data!$E1977/Data!$L1977,0)</f>
        <v>131.98948616600788</v>
      </c>
      <c r="Q1977" t="str">
        <f t="shared" si="120"/>
        <v>technology</v>
      </c>
      <c r="R1977" t="str">
        <f t="shared" si="121"/>
        <v>hardware</v>
      </c>
      <c r="S1977" s="3">
        <f t="shared" si="122"/>
        <v>41343.505219907405</v>
      </c>
      <c r="T1977" s="3">
        <f t="shared" si="123"/>
        <v>41313.505219907405</v>
      </c>
    </row>
    <row r="1978" spans="1:20">
      <c r="A1978">
        <v>1976</v>
      </c>
      <c r="B1978" t="s">
        <v>4037</v>
      </c>
      <c r="C1978" t="s">
        <v>4038</v>
      </c>
      <c r="D1978">
        <v>4000</v>
      </c>
      <c r="E1978">
        <v>13864</v>
      </c>
      <c r="F1978" t="s">
        <v>22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3968</v>
      </c>
      <c r="O1978" s="8">
        <f>Data!$E1978/Data!$D1978</f>
        <v>3.4660000000000002</v>
      </c>
      <c r="P1978" s="2">
        <f>IFERROR(Data!$E1978/Data!$L1978,0)</f>
        <v>29.310782241014799</v>
      </c>
      <c r="Q1978" t="str">
        <f t="shared" si="120"/>
        <v>technology</v>
      </c>
      <c r="R1978" t="str">
        <f t="shared" si="121"/>
        <v>hardware</v>
      </c>
      <c r="S1978" s="3">
        <f t="shared" si="122"/>
        <v>41468.649594907409</v>
      </c>
      <c r="T1978" s="3">
        <f t="shared" si="123"/>
        <v>41438.649594907409</v>
      </c>
    </row>
    <row r="1979" spans="1:20">
      <c r="A1979">
        <v>1977</v>
      </c>
      <c r="B1979" t="s">
        <v>4039</v>
      </c>
      <c r="C1979" t="s">
        <v>4040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3968</v>
      </c>
      <c r="O1979" s="8">
        <f>Data!$E1979/Data!$D1979</f>
        <v>4.0232999999999999</v>
      </c>
      <c r="P1979" s="2">
        <f>IFERROR(Data!$E1979/Data!$L1979,0)</f>
        <v>245.02436053593178</v>
      </c>
      <c r="Q1979" t="str">
        <f t="shared" si="120"/>
        <v>technology</v>
      </c>
      <c r="R1979" t="str">
        <f t="shared" si="121"/>
        <v>hardware</v>
      </c>
      <c r="S1979" s="3">
        <f t="shared" si="122"/>
        <v>42357.082638888889</v>
      </c>
      <c r="T1979" s="3">
        <f t="shared" si="123"/>
        <v>42310.966898148152</v>
      </c>
    </row>
    <row r="1980" spans="1:20">
      <c r="A1980">
        <v>1978</v>
      </c>
      <c r="B1980" t="s">
        <v>4041</v>
      </c>
      <c r="C1980" t="s">
        <v>4042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3968</v>
      </c>
      <c r="O1980" s="8">
        <f>Data!$E1980/Data!$D1980</f>
        <v>10.2684514</v>
      </c>
      <c r="P1980" s="2">
        <f>IFERROR(Data!$E1980/Data!$L1980,0)</f>
        <v>1323.2540463917526</v>
      </c>
      <c r="Q1980" t="str">
        <f t="shared" si="120"/>
        <v>technology</v>
      </c>
      <c r="R1980" t="str">
        <f t="shared" si="121"/>
        <v>hardware</v>
      </c>
      <c r="S1980" s="3">
        <f t="shared" si="122"/>
        <v>41072.041666666664</v>
      </c>
      <c r="T1980" s="3">
        <f t="shared" si="123"/>
        <v>41038.975601851853</v>
      </c>
    </row>
    <row r="1981" spans="1:20">
      <c r="A1981">
        <v>1979</v>
      </c>
      <c r="B1981" t="s">
        <v>4043</v>
      </c>
      <c r="C1981" t="s">
        <v>4044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3968</v>
      </c>
      <c r="O1981" s="8">
        <f>Data!$E1981/Data!$D1981</f>
        <v>1.14901155</v>
      </c>
      <c r="P1981" s="2">
        <f>IFERROR(Data!$E1981/Data!$L1981,0)</f>
        <v>282.65966789667897</v>
      </c>
      <c r="Q1981" t="str">
        <f t="shared" si="120"/>
        <v>technology</v>
      </c>
      <c r="R1981" t="str">
        <f t="shared" si="121"/>
        <v>hardware</v>
      </c>
      <c r="S1981" s="3">
        <f t="shared" si="122"/>
        <v>42326.957638888889</v>
      </c>
      <c r="T1981" s="3">
        <f t="shared" si="123"/>
        <v>42290.210023148145</v>
      </c>
    </row>
    <row r="1982" spans="1:20">
      <c r="A1982">
        <v>1980</v>
      </c>
      <c r="B1982" t="s">
        <v>4045</v>
      </c>
      <c r="C1982" t="s">
        <v>4046</v>
      </c>
      <c r="D1982">
        <v>50000</v>
      </c>
      <c r="E1982">
        <v>177412.01</v>
      </c>
      <c r="F1982" t="s">
        <v>22</v>
      </c>
      <c r="G1982" t="s">
        <v>508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3968</v>
      </c>
      <c r="O1982" s="8">
        <f>Data!$E1982/Data!$D1982</f>
        <v>3.5482402000000004</v>
      </c>
      <c r="P1982" s="2">
        <f>IFERROR(Data!$E1982/Data!$L1982,0)</f>
        <v>91.214401028277635</v>
      </c>
      <c r="Q1982" t="str">
        <f t="shared" si="120"/>
        <v>technology</v>
      </c>
      <c r="R1982" t="str">
        <f t="shared" si="121"/>
        <v>hardware</v>
      </c>
      <c r="S1982" s="3">
        <f t="shared" si="122"/>
        <v>42463.250717592593</v>
      </c>
      <c r="T1982" s="3">
        <f t="shared" si="123"/>
        <v>42423.292384259257</v>
      </c>
    </row>
    <row r="1983" spans="1:20">
      <c r="A1983">
        <v>1981</v>
      </c>
      <c r="B1983" t="s">
        <v>4047</v>
      </c>
      <c r="C1983" t="s">
        <v>4048</v>
      </c>
      <c r="D1983">
        <v>7500</v>
      </c>
      <c r="E1983">
        <v>381</v>
      </c>
      <c r="F1983" t="s">
        <v>363</v>
      </c>
      <c r="G1983" t="s">
        <v>165</v>
      </c>
      <c r="H1983" t="s">
        <v>166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4049</v>
      </c>
      <c r="O1983" s="8">
        <f>Data!$E1983/Data!$D1983</f>
        <v>5.0799999999999998E-2</v>
      </c>
      <c r="P1983" s="2">
        <f>IFERROR(Data!$E1983/Data!$L1983,0)</f>
        <v>31.75</v>
      </c>
      <c r="Q1983" t="str">
        <f t="shared" si="120"/>
        <v>photography</v>
      </c>
      <c r="R1983" t="str">
        <f t="shared" si="121"/>
        <v>people</v>
      </c>
      <c r="S1983" s="3">
        <f t="shared" si="122"/>
        <v>41829.475289351853</v>
      </c>
      <c r="T1983" s="3">
        <f t="shared" si="123"/>
        <v>41799.475289351853</v>
      </c>
    </row>
    <row r="1984" spans="1:20">
      <c r="A1984">
        <v>1982</v>
      </c>
      <c r="B1984" t="s">
        <v>4050</v>
      </c>
      <c r="C1984" t="s">
        <v>4051</v>
      </c>
      <c r="D1984">
        <v>180000</v>
      </c>
      <c r="E1984">
        <v>0</v>
      </c>
      <c r="F1984" t="s">
        <v>363</v>
      </c>
      <c r="G1984" t="s">
        <v>279</v>
      </c>
      <c r="H1984" t="s">
        <v>280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4049</v>
      </c>
      <c r="O1984" s="8">
        <f>Data!$E1984/Data!$D1984</f>
        <v>0</v>
      </c>
      <c r="P1984" s="2">
        <f>IFERROR(Data!$E1984/Data!$L1984,0)</f>
        <v>0</v>
      </c>
      <c r="Q1984" t="str">
        <f t="shared" si="120"/>
        <v>photography</v>
      </c>
      <c r="R1984" t="str">
        <f t="shared" si="121"/>
        <v>people</v>
      </c>
      <c r="S1984" s="3">
        <f t="shared" si="122"/>
        <v>42708.378321759257</v>
      </c>
      <c r="T1984" s="3">
        <f t="shared" si="123"/>
        <v>42678.336655092593</v>
      </c>
    </row>
    <row r="1985" spans="1:20">
      <c r="A1985">
        <v>1983</v>
      </c>
      <c r="B1985" t="s">
        <v>4052</v>
      </c>
      <c r="C1985" t="s">
        <v>4053</v>
      </c>
      <c r="D1985">
        <v>33000</v>
      </c>
      <c r="E1985">
        <v>1419</v>
      </c>
      <c r="F1985" t="s">
        <v>363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4049</v>
      </c>
      <c r="O1985" s="8">
        <f>Data!$E1985/Data!$D1985</f>
        <v>4.2999999999999997E-2</v>
      </c>
      <c r="P1985" s="2">
        <f>IFERROR(Data!$E1985/Data!$L1985,0)</f>
        <v>88.6875</v>
      </c>
      <c r="Q1985" t="str">
        <f t="shared" si="120"/>
        <v>photography</v>
      </c>
      <c r="R1985" t="str">
        <f t="shared" si="121"/>
        <v>people</v>
      </c>
      <c r="S1985" s="3">
        <f t="shared" si="122"/>
        <v>42615.041666666672</v>
      </c>
      <c r="T1985" s="3">
        <f t="shared" si="123"/>
        <v>42592.761782407411</v>
      </c>
    </row>
    <row r="1986" spans="1:20">
      <c r="A1986">
        <v>1984</v>
      </c>
      <c r="B1986" t="s">
        <v>4054</v>
      </c>
      <c r="C1986" t="s">
        <v>4055</v>
      </c>
      <c r="D1986">
        <v>15000</v>
      </c>
      <c r="E1986">
        <v>3172</v>
      </c>
      <c r="F1986" t="s">
        <v>363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4049</v>
      </c>
      <c r="O1986" s="8">
        <f>Data!$E1986/Data!$D1986</f>
        <v>0.21146666666666666</v>
      </c>
      <c r="P1986" s="2">
        <f>IFERROR(Data!$E1986/Data!$L1986,0)</f>
        <v>453.14285714285717</v>
      </c>
      <c r="Q1986" t="str">
        <f t="shared" si="120"/>
        <v>photography</v>
      </c>
      <c r="R1986" t="str">
        <f t="shared" si="121"/>
        <v>people</v>
      </c>
      <c r="S1986" s="3">
        <f t="shared" si="122"/>
        <v>41973.581956018519</v>
      </c>
      <c r="T1986" s="3">
        <f t="shared" si="123"/>
        <v>41913.540289351848</v>
      </c>
    </row>
    <row r="1987" spans="1:20">
      <c r="A1987">
        <v>1985</v>
      </c>
      <c r="B1987" t="s">
        <v>4056</v>
      </c>
      <c r="C1987" t="s">
        <v>4057</v>
      </c>
      <c r="D1987">
        <v>1600</v>
      </c>
      <c r="E1987">
        <v>51</v>
      </c>
      <c r="F1987" t="s">
        <v>363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4049</v>
      </c>
      <c r="O1987" s="8">
        <f>Data!$E1987/Data!$D1987</f>
        <v>3.1875000000000001E-2</v>
      </c>
      <c r="P1987" s="2">
        <f>IFERROR(Data!$E1987/Data!$L1987,0)</f>
        <v>12.75</v>
      </c>
      <c r="Q1987" t="str">
        <f t="shared" ref="Q1987:Q2050" si="124">LEFT(N1987,SEARCH("/",N1987,1)-1)</f>
        <v>photography</v>
      </c>
      <c r="R1987" t="str">
        <f t="shared" ref="R1987:R2050" si="125">RIGHT(N1987,LEN(N1987)-SEARCH("/",N1987,1))</f>
        <v>people</v>
      </c>
      <c r="S1987" s="3">
        <f t="shared" ref="S1987:S2050" si="126">(((I1987/60)/60)/24)+DATE(1970,1,1)+(-6/24)</f>
        <v>42584.708333333328</v>
      </c>
      <c r="T1987" s="3">
        <f t="shared" ref="T1987:T2050" si="127">(((J1987/60)/60)/24)+DATE(1970,1,1)+(-6/24)</f>
        <v>42555.448738425926</v>
      </c>
    </row>
    <row r="1988" spans="1:20">
      <c r="A1988">
        <v>1986</v>
      </c>
      <c r="B1988" t="s">
        <v>4058</v>
      </c>
      <c r="C1988" t="s">
        <v>4059</v>
      </c>
      <c r="D1988">
        <v>2000</v>
      </c>
      <c r="E1988">
        <v>1</v>
      </c>
      <c r="F1988" t="s">
        <v>363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4049</v>
      </c>
      <c r="O1988" s="8">
        <f>Data!$E1988/Data!$D1988</f>
        <v>5.0000000000000001E-4</v>
      </c>
      <c r="P1988" s="2">
        <f>IFERROR(Data!$E1988/Data!$L1988,0)</f>
        <v>1</v>
      </c>
      <c r="Q1988" t="str">
        <f t="shared" si="124"/>
        <v>photography</v>
      </c>
      <c r="R1988" t="str">
        <f t="shared" si="125"/>
        <v>people</v>
      </c>
      <c r="S1988" s="3">
        <f t="shared" si="126"/>
        <v>42443.142164351855</v>
      </c>
      <c r="T1988" s="3">
        <f t="shared" si="127"/>
        <v>42413.183831018512</v>
      </c>
    </row>
    <row r="1989" spans="1:20">
      <c r="A1989">
        <v>1987</v>
      </c>
      <c r="B1989" t="s">
        <v>4060</v>
      </c>
      <c r="C1989" t="s">
        <v>4061</v>
      </c>
      <c r="D1989">
        <v>5500</v>
      </c>
      <c r="E1989">
        <v>2336</v>
      </c>
      <c r="F1989" t="s">
        <v>363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4049</v>
      </c>
      <c r="O1989" s="8">
        <f>Data!$E1989/Data!$D1989</f>
        <v>0.42472727272727273</v>
      </c>
      <c r="P1989" s="2">
        <f>IFERROR(Data!$E1989/Data!$L1989,0)</f>
        <v>83.428571428571431</v>
      </c>
      <c r="Q1989" t="str">
        <f t="shared" si="124"/>
        <v>photography</v>
      </c>
      <c r="R1989" t="str">
        <f t="shared" si="125"/>
        <v>people</v>
      </c>
      <c r="S1989" s="3">
        <f t="shared" si="126"/>
        <v>42064.389768518522</v>
      </c>
      <c r="T1989" s="3">
        <f t="shared" si="127"/>
        <v>42034.389768518522</v>
      </c>
    </row>
    <row r="1990" spans="1:20">
      <c r="A1990">
        <v>1988</v>
      </c>
      <c r="B1990" t="s">
        <v>4062</v>
      </c>
      <c r="C1990" t="s">
        <v>4063</v>
      </c>
      <c r="D1990">
        <v>6000</v>
      </c>
      <c r="E1990">
        <v>25</v>
      </c>
      <c r="F1990" t="s">
        <v>363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4049</v>
      </c>
      <c r="O1990" s="8">
        <f>Data!$E1990/Data!$D1990</f>
        <v>4.1666666666666666E-3</v>
      </c>
      <c r="P1990" s="2">
        <f>IFERROR(Data!$E1990/Data!$L1990,0)</f>
        <v>25</v>
      </c>
      <c r="Q1990" t="str">
        <f t="shared" si="124"/>
        <v>photography</v>
      </c>
      <c r="R1990" t="str">
        <f t="shared" si="125"/>
        <v>people</v>
      </c>
      <c r="S1990" s="3">
        <f t="shared" si="126"/>
        <v>42236.513217592597</v>
      </c>
      <c r="T1990" s="3">
        <f t="shared" si="127"/>
        <v>42206.513217592597</v>
      </c>
    </row>
    <row r="1991" spans="1:20">
      <c r="A1991">
        <v>1989</v>
      </c>
      <c r="B1991" t="s">
        <v>4064</v>
      </c>
      <c r="C1991" t="s">
        <v>4065</v>
      </c>
      <c r="D1991">
        <v>5000</v>
      </c>
      <c r="E1991">
        <v>50</v>
      </c>
      <c r="F1991" t="s">
        <v>363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4049</v>
      </c>
      <c r="O1991" s="8">
        <f>Data!$E1991/Data!$D1991</f>
        <v>0.01</v>
      </c>
      <c r="P1991" s="2">
        <f>IFERROR(Data!$E1991/Data!$L1991,0)</f>
        <v>50</v>
      </c>
      <c r="Q1991" t="str">
        <f t="shared" si="124"/>
        <v>photography</v>
      </c>
      <c r="R1991" t="str">
        <f t="shared" si="125"/>
        <v>people</v>
      </c>
      <c r="S1991" s="3">
        <f t="shared" si="126"/>
        <v>42715.430648148147</v>
      </c>
      <c r="T1991" s="3">
        <f t="shared" si="127"/>
        <v>42685.430648148147</v>
      </c>
    </row>
    <row r="1992" spans="1:20">
      <c r="A1992">
        <v>1990</v>
      </c>
      <c r="B1992" t="s">
        <v>4066</v>
      </c>
      <c r="C1992" t="s">
        <v>4067</v>
      </c>
      <c r="D1992">
        <v>3000</v>
      </c>
      <c r="E1992">
        <v>509</v>
      </c>
      <c r="F1992" t="s">
        <v>363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4049</v>
      </c>
      <c r="O1992" s="8">
        <f>Data!$E1992/Data!$D1992</f>
        <v>0.16966666666666666</v>
      </c>
      <c r="P1992" s="2">
        <f>IFERROR(Data!$E1992/Data!$L1992,0)</f>
        <v>101.8</v>
      </c>
      <c r="Q1992" t="str">
        <f t="shared" si="124"/>
        <v>photography</v>
      </c>
      <c r="R1992" t="str">
        <f t="shared" si="125"/>
        <v>people</v>
      </c>
      <c r="S1992" s="3">
        <f t="shared" si="126"/>
        <v>42412.945972222224</v>
      </c>
      <c r="T1992" s="3">
        <f t="shared" si="127"/>
        <v>42397.945972222224</v>
      </c>
    </row>
    <row r="1993" spans="1:20">
      <c r="A1993">
        <v>1991</v>
      </c>
      <c r="B1993" t="s">
        <v>4068</v>
      </c>
      <c r="C1993" t="s">
        <v>4069</v>
      </c>
      <c r="D1993">
        <v>2000</v>
      </c>
      <c r="E1993">
        <v>140</v>
      </c>
      <c r="F1993" t="s">
        <v>363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4049</v>
      </c>
      <c r="O1993" s="8">
        <f>Data!$E1993/Data!$D1993</f>
        <v>7.0000000000000007E-2</v>
      </c>
      <c r="P1993" s="2">
        <f>IFERROR(Data!$E1993/Data!$L1993,0)</f>
        <v>46.666666666666664</v>
      </c>
      <c r="Q1993" t="str">
        <f t="shared" si="124"/>
        <v>photography</v>
      </c>
      <c r="R1993" t="str">
        <f t="shared" si="125"/>
        <v>people</v>
      </c>
      <c r="S1993" s="3">
        <f t="shared" si="126"/>
        <v>42188.64335648148</v>
      </c>
      <c r="T1993" s="3">
        <f t="shared" si="127"/>
        <v>42167.64335648148</v>
      </c>
    </row>
    <row r="1994" spans="1:20">
      <c r="A1994">
        <v>1992</v>
      </c>
      <c r="B1994" t="s">
        <v>4070</v>
      </c>
      <c r="C1994" t="s">
        <v>4071</v>
      </c>
      <c r="D1994">
        <v>1500</v>
      </c>
      <c r="E1994">
        <v>2</v>
      </c>
      <c r="F1994" t="s">
        <v>363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4049</v>
      </c>
      <c r="O1994" s="8">
        <f>Data!$E1994/Data!$D1994</f>
        <v>1.3333333333333333E-3</v>
      </c>
      <c r="P1994" s="2">
        <f>IFERROR(Data!$E1994/Data!$L1994,0)</f>
        <v>1</v>
      </c>
      <c r="Q1994" t="str">
        <f t="shared" si="124"/>
        <v>photography</v>
      </c>
      <c r="R1994" t="str">
        <f t="shared" si="125"/>
        <v>people</v>
      </c>
      <c r="S1994" s="3">
        <f t="shared" si="126"/>
        <v>42052.893414351856</v>
      </c>
      <c r="T1994" s="3">
        <f t="shared" si="127"/>
        <v>42022.893414351856</v>
      </c>
    </row>
    <row r="1995" spans="1:20">
      <c r="A1995">
        <v>1993</v>
      </c>
      <c r="B1995" t="s">
        <v>4072</v>
      </c>
      <c r="C1995" t="s">
        <v>4073</v>
      </c>
      <c r="D1995">
        <v>2000</v>
      </c>
      <c r="E1995">
        <v>0</v>
      </c>
      <c r="F1995" t="s">
        <v>363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4049</v>
      </c>
      <c r="O1995" s="8">
        <f>Data!$E1995/Data!$D1995</f>
        <v>0</v>
      </c>
      <c r="P1995" s="2">
        <f>IFERROR(Data!$E1995/Data!$L1995,0)</f>
        <v>0</v>
      </c>
      <c r="Q1995" t="str">
        <f t="shared" si="124"/>
        <v>photography</v>
      </c>
      <c r="R1995" t="str">
        <f t="shared" si="125"/>
        <v>people</v>
      </c>
      <c r="S1995" s="3">
        <f t="shared" si="126"/>
        <v>42359.33839120371</v>
      </c>
      <c r="T1995" s="3">
        <f t="shared" si="127"/>
        <v>42329.33839120371</v>
      </c>
    </row>
    <row r="1996" spans="1:20">
      <c r="A1996">
        <v>1994</v>
      </c>
      <c r="B1996" t="s">
        <v>4074</v>
      </c>
      <c r="C1996" t="s">
        <v>4075</v>
      </c>
      <c r="D1996">
        <v>3200</v>
      </c>
      <c r="E1996">
        <v>0</v>
      </c>
      <c r="F1996" t="s">
        <v>363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4049</v>
      </c>
      <c r="O1996" s="8">
        <f>Data!$E1996/Data!$D1996</f>
        <v>0</v>
      </c>
      <c r="P1996" s="2">
        <f>IFERROR(Data!$E1996/Data!$L1996,0)</f>
        <v>0</v>
      </c>
      <c r="Q1996" t="str">
        <f t="shared" si="124"/>
        <v>photography</v>
      </c>
      <c r="R1996" t="str">
        <f t="shared" si="125"/>
        <v>people</v>
      </c>
      <c r="S1996" s="3">
        <f t="shared" si="126"/>
        <v>42710.797939814816</v>
      </c>
      <c r="T1996" s="3">
        <f t="shared" si="127"/>
        <v>42650.756273148145</v>
      </c>
    </row>
    <row r="1997" spans="1:20">
      <c r="A1997">
        <v>1995</v>
      </c>
      <c r="B1997" t="s">
        <v>4076</v>
      </c>
      <c r="C1997" t="s">
        <v>4077</v>
      </c>
      <c r="D1997">
        <v>1000</v>
      </c>
      <c r="E1997">
        <v>78</v>
      </c>
      <c r="F1997" t="s">
        <v>363</v>
      </c>
      <c r="G1997" t="s">
        <v>165</v>
      </c>
      <c r="H1997" t="s">
        <v>166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4049</v>
      </c>
      <c r="O1997" s="8">
        <f>Data!$E1997/Data!$D1997</f>
        <v>7.8E-2</v>
      </c>
      <c r="P1997" s="2">
        <f>IFERROR(Data!$E1997/Data!$L1997,0)</f>
        <v>26</v>
      </c>
      <c r="Q1997" t="str">
        <f t="shared" si="124"/>
        <v>photography</v>
      </c>
      <c r="R1997" t="str">
        <f t="shared" si="125"/>
        <v>people</v>
      </c>
      <c r="S1997" s="3">
        <f t="shared" si="126"/>
        <v>42201.652037037042</v>
      </c>
      <c r="T1997" s="3">
        <f t="shared" si="127"/>
        <v>42181.652037037042</v>
      </c>
    </row>
    <row r="1998" spans="1:20">
      <c r="A1998">
        <v>1996</v>
      </c>
      <c r="B1998" t="s">
        <v>4078</v>
      </c>
      <c r="C1998" t="s">
        <v>4079</v>
      </c>
      <c r="D1998">
        <v>133800</v>
      </c>
      <c r="E1998">
        <v>0</v>
      </c>
      <c r="F1998" t="s">
        <v>363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4049</v>
      </c>
      <c r="O1998" s="8">
        <f>Data!$E1998/Data!$D1998</f>
        <v>0</v>
      </c>
      <c r="P1998" s="2">
        <f>IFERROR(Data!$E1998/Data!$L1998,0)</f>
        <v>0</v>
      </c>
      <c r="Q1998" t="str">
        <f t="shared" si="124"/>
        <v>photography</v>
      </c>
      <c r="R1998" t="str">
        <f t="shared" si="125"/>
        <v>people</v>
      </c>
      <c r="S1998" s="3">
        <f t="shared" si="126"/>
        <v>41830.569571759261</v>
      </c>
      <c r="T1998" s="3">
        <f t="shared" si="127"/>
        <v>41800.569571759261</v>
      </c>
    </row>
    <row r="1999" spans="1:20">
      <c r="A1999">
        <v>1997</v>
      </c>
      <c r="B1999" t="s">
        <v>4080</v>
      </c>
      <c r="C1999" t="s">
        <v>4081</v>
      </c>
      <c r="D1999">
        <v>6500</v>
      </c>
      <c r="E1999">
        <v>0</v>
      </c>
      <c r="F1999" t="s">
        <v>363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4049</v>
      </c>
      <c r="O1999" s="8">
        <f>Data!$E1999/Data!$D1999</f>
        <v>0</v>
      </c>
      <c r="P1999" s="2">
        <f>IFERROR(Data!$E1999/Data!$L1999,0)</f>
        <v>0</v>
      </c>
      <c r="Q1999" t="str">
        <f t="shared" si="124"/>
        <v>photography</v>
      </c>
      <c r="R1999" t="str">
        <f t="shared" si="125"/>
        <v>people</v>
      </c>
      <c r="S1999" s="3">
        <f t="shared" si="126"/>
        <v>41877.680694444447</v>
      </c>
      <c r="T1999" s="3">
        <f t="shared" si="127"/>
        <v>41847.680694444447</v>
      </c>
    </row>
    <row r="2000" spans="1:20">
      <c r="A2000">
        <v>1998</v>
      </c>
      <c r="B2000" t="s">
        <v>4082</v>
      </c>
      <c r="C2000" t="s">
        <v>4083</v>
      </c>
      <c r="D2000">
        <v>2500</v>
      </c>
      <c r="E2000">
        <v>655</v>
      </c>
      <c r="F2000" t="s">
        <v>363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4049</v>
      </c>
      <c r="O2000" s="8">
        <f>Data!$E2000/Data!$D2000</f>
        <v>0.26200000000000001</v>
      </c>
      <c r="P2000" s="2">
        <f>IFERROR(Data!$E2000/Data!$L2000,0)</f>
        <v>218.33333333333334</v>
      </c>
      <c r="Q2000" t="str">
        <f t="shared" si="124"/>
        <v>photography</v>
      </c>
      <c r="R2000" t="str">
        <f t="shared" si="125"/>
        <v>people</v>
      </c>
      <c r="S2000" s="3">
        <f t="shared" si="126"/>
        <v>41851.868495370371</v>
      </c>
      <c r="T2000" s="3">
        <f t="shared" si="127"/>
        <v>41806.868495370371</v>
      </c>
    </row>
    <row r="2001" spans="1:20">
      <c r="A2001">
        <v>1999</v>
      </c>
      <c r="B2001" t="s">
        <v>4084</v>
      </c>
      <c r="C2001" t="s">
        <v>4085</v>
      </c>
      <c r="D2001">
        <v>31000</v>
      </c>
      <c r="E2001">
        <v>236</v>
      </c>
      <c r="F2001" t="s">
        <v>363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4049</v>
      </c>
      <c r="O2001" s="8">
        <f>Data!$E2001/Data!$D2001</f>
        <v>7.6129032258064515E-3</v>
      </c>
      <c r="P2001" s="2">
        <f>IFERROR(Data!$E2001/Data!$L2001,0)</f>
        <v>33.714285714285715</v>
      </c>
      <c r="Q2001" t="str">
        <f t="shared" si="124"/>
        <v>photography</v>
      </c>
      <c r="R2001" t="str">
        <f t="shared" si="125"/>
        <v>people</v>
      </c>
      <c r="S2001" s="3">
        <f t="shared" si="126"/>
        <v>41956.274398148147</v>
      </c>
      <c r="T2001" s="3">
        <f t="shared" si="127"/>
        <v>41926.232731481483</v>
      </c>
    </row>
    <row r="2002" spans="1:20">
      <c r="A2002">
        <v>2000</v>
      </c>
      <c r="B2002" t="s">
        <v>4086</v>
      </c>
      <c r="C2002" t="s">
        <v>4087</v>
      </c>
      <c r="D2002">
        <v>5000</v>
      </c>
      <c r="E2002">
        <v>625</v>
      </c>
      <c r="F2002" t="s">
        <v>363</v>
      </c>
      <c r="G2002" t="s">
        <v>165</v>
      </c>
      <c r="H2002" t="s">
        <v>166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4049</v>
      </c>
      <c r="O2002" s="8">
        <f>Data!$E2002/Data!$D2002</f>
        <v>0.125</v>
      </c>
      <c r="P2002" s="2">
        <f>IFERROR(Data!$E2002/Data!$L2002,0)</f>
        <v>25</v>
      </c>
      <c r="Q2002" t="str">
        <f t="shared" si="124"/>
        <v>photography</v>
      </c>
      <c r="R2002" t="str">
        <f t="shared" si="125"/>
        <v>people</v>
      </c>
      <c r="S2002" s="3">
        <f t="shared" si="126"/>
        <v>42375.701539351852</v>
      </c>
      <c r="T2002" s="3">
        <f t="shared" si="127"/>
        <v>42345.701539351852</v>
      </c>
    </row>
    <row r="2003" spans="1:20">
      <c r="A2003">
        <v>2001</v>
      </c>
      <c r="B2003" t="s">
        <v>4088</v>
      </c>
      <c r="C2003" t="s">
        <v>4089</v>
      </c>
      <c r="D2003">
        <v>55000</v>
      </c>
      <c r="E2003">
        <v>210171</v>
      </c>
      <c r="F2003" t="s">
        <v>22</v>
      </c>
      <c r="G2003" t="s">
        <v>508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3968</v>
      </c>
      <c r="O2003" s="8">
        <f>Data!$E2003/Data!$D2003</f>
        <v>3.8212909090909091</v>
      </c>
      <c r="P2003" s="2">
        <f>IFERROR(Data!$E2003/Data!$L2003,0)</f>
        <v>128.38790470372632</v>
      </c>
      <c r="Q2003" t="str">
        <f t="shared" si="124"/>
        <v>technology</v>
      </c>
      <c r="R2003" t="str">
        <f t="shared" si="125"/>
        <v>hardware</v>
      </c>
      <c r="S2003" s="3">
        <f t="shared" si="126"/>
        <v>42167.583333333328</v>
      </c>
      <c r="T2003" s="3">
        <f t="shared" si="127"/>
        <v>42135.959675925929</v>
      </c>
    </row>
    <row r="2004" spans="1:20">
      <c r="A2004">
        <v>2002</v>
      </c>
      <c r="B2004" t="s">
        <v>4090</v>
      </c>
      <c r="C2004" t="s">
        <v>4091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3968</v>
      </c>
      <c r="O2004" s="8">
        <f>Data!$E2004/Data!$D2004</f>
        <v>2.1679422000000002</v>
      </c>
      <c r="P2004" s="2">
        <f>IFERROR(Data!$E2004/Data!$L2004,0)</f>
        <v>78.834261818181815</v>
      </c>
      <c r="Q2004" t="str">
        <f t="shared" si="124"/>
        <v>technology</v>
      </c>
      <c r="R2004" t="str">
        <f t="shared" si="125"/>
        <v>hardware</v>
      </c>
      <c r="S2004" s="3">
        <f t="shared" si="126"/>
        <v>42758.46230324074</v>
      </c>
      <c r="T2004" s="3">
        <f t="shared" si="127"/>
        <v>42728.46230324074</v>
      </c>
    </row>
    <row r="2005" spans="1:20">
      <c r="A2005">
        <v>2003</v>
      </c>
      <c r="B2005" t="s">
        <v>4092</v>
      </c>
      <c r="C2005" t="s">
        <v>4093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3968</v>
      </c>
      <c r="O2005" s="8">
        <f>Data!$E2005/Data!$D2005</f>
        <v>3.12</v>
      </c>
      <c r="P2005" s="2">
        <f>IFERROR(Data!$E2005/Data!$L2005,0)</f>
        <v>91.764705882352942</v>
      </c>
      <c r="Q2005" t="str">
        <f t="shared" si="124"/>
        <v>technology</v>
      </c>
      <c r="R2005" t="str">
        <f t="shared" si="125"/>
        <v>hardware</v>
      </c>
      <c r="S2005" s="3">
        <f t="shared" si="126"/>
        <v>40361.708333333336</v>
      </c>
      <c r="T2005" s="3">
        <f t="shared" si="127"/>
        <v>40346.875601851854</v>
      </c>
    </row>
    <row r="2006" spans="1:20">
      <c r="A2006">
        <v>2004</v>
      </c>
      <c r="B2006" t="s">
        <v>4094</v>
      </c>
      <c r="C2006" t="s">
        <v>4095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3968</v>
      </c>
      <c r="O2006" s="8">
        <f>Data!$E2006/Data!$D2006</f>
        <v>2.3442048</v>
      </c>
      <c r="P2006" s="2">
        <f>IFERROR(Data!$E2006/Data!$L2006,0)</f>
        <v>331.10237288135596</v>
      </c>
      <c r="Q2006" t="str">
        <f t="shared" si="124"/>
        <v>technology</v>
      </c>
      <c r="R2006" t="str">
        <f t="shared" si="125"/>
        <v>hardware</v>
      </c>
      <c r="S2006" s="3">
        <f t="shared" si="126"/>
        <v>41830.354895833334</v>
      </c>
      <c r="T2006" s="3">
        <f t="shared" si="127"/>
        <v>41800.354895833334</v>
      </c>
    </row>
    <row r="2007" spans="1:20">
      <c r="A2007">
        <v>2005</v>
      </c>
      <c r="B2007" t="s">
        <v>4096</v>
      </c>
      <c r="C2007" t="s">
        <v>4097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3968</v>
      </c>
      <c r="O2007" s="8">
        <f>Data!$E2007/Data!$D2007</f>
        <v>1.236801</v>
      </c>
      <c r="P2007" s="2">
        <f>IFERROR(Data!$E2007/Data!$L2007,0)</f>
        <v>194.26193717277485</v>
      </c>
      <c r="Q2007" t="str">
        <f t="shared" si="124"/>
        <v>technology</v>
      </c>
      <c r="R2007" t="str">
        <f t="shared" si="125"/>
        <v>hardware</v>
      </c>
      <c r="S2007" s="3">
        <f t="shared" si="126"/>
        <v>41562.915972222225</v>
      </c>
      <c r="T2007" s="3">
        <f t="shared" si="127"/>
        <v>41535.562708333331</v>
      </c>
    </row>
    <row r="2008" spans="1:20">
      <c r="A2008">
        <v>2006</v>
      </c>
      <c r="B2008" t="s">
        <v>4098</v>
      </c>
      <c r="C2008" t="s">
        <v>4099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3968</v>
      </c>
      <c r="O2008" s="8">
        <f>Data!$E2008/Data!$D2008</f>
        <v>2.4784000000000002</v>
      </c>
      <c r="P2008" s="2">
        <f>IFERROR(Data!$E2008/Data!$L2008,0)</f>
        <v>408.97689768976898</v>
      </c>
      <c r="Q2008" t="str">
        <f t="shared" si="124"/>
        <v>technology</v>
      </c>
      <c r="R2008" t="str">
        <f t="shared" si="125"/>
        <v>hardware</v>
      </c>
      <c r="S2008" s="3">
        <f t="shared" si="126"/>
        <v>41976.292187500003</v>
      </c>
      <c r="T2008" s="3">
        <f t="shared" si="127"/>
        <v>41941.250520833331</v>
      </c>
    </row>
    <row r="2009" spans="1:20">
      <c r="A2009">
        <v>2007</v>
      </c>
      <c r="B2009" t="s">
        <v>4100</v>
      </c>
      <c r="C2009" t="s">
        <v>4101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3968</v>
      </c>
      <c r="O2009" s="8">
        <f>Data!$E2009/Data!$D2009</f>
        <v>1.157092</v>
      </c>
      <c r="P2009" s="2">
        <f>IFERROR(Data!$E2009/Data!$L2009,0)</f>
        <v>84.459270072992695</v>
      </c>
      <c r="Q2009" t="str">
        <f t="shared" si="124"/>
        <v>technology</v>
      </c>
      <c r="R2009" t="str">
        <f t="shared" si="125"/>
        <v>hardware</v>
      </c>
      <c r="S2009" s="3">
        <f t="shared" si="126"/>
        <v>40413.916666666664</v>
      </c>
      <c r="T2009" s="3">
        <f t="shared" si="127"/>
        <v>40347.587800925925</v>
      </c>
    </row>
    <row r="2010" spans="1:20">
      <c r="A2010">
        <v>2008</v>
      </c>
      <c r="B2010" t="s">
        <v>4102</v>
      </c>
      <c r="C2010" t="s">
        <v>4103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3968</v>
      </c>
      <c r="O2010" s="8">
        <f>Data!$E2010/Data!$D2010</f>
        <v>1.1707484768810599</v>
      </c>
      <c r="P2010" s="2">
        <f>IFERROR(Data!$E2010/Data!$L2010,0)</f>
        <v>44.853658536585364</v>
      </c>
      <c r="Q2010" t="str">
        <f t="shared" si="124"/>
        <v>technology</v>
      </c>
      <c r="R2010" t="str">
        <f t="shared" si="125"/>
        <v>hardware</v>
      </c>
      <c r="S2010" s="3">
        <f t="shared" si="126"/>
        <v>40805.354421296295</v>
      </c>
      <c r="T2010" s="3">
        <f t="shared" si="127"/>
        <v>40761.354421296295</v>
      </c>
    </row>
    <row r="2011" spans="1:20">
      <c r="A2011">
        <v>2009</v>
      </c>
      <c r="B2011" t="s">
        <v>4104</v>
      </c>
      <c r="C2011" t="s">
        <v>4105</v>
      </c>
      <c r="D2011">
        <v>50000</v>
      </c>
      <c r="E2011">
        <v>152579</v>
      </c>
      <c r="F2011" t="s">
        <v>22</v>
      </c>
      <c r="G2011" t="s">
        <v>508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3968</v>
      </c>
      <c r="O2011" s="8">
        <f>Data!$E2011/Data!$D2011</f>
        <v>3.05158</v>
      </c>
      <c r="P2011" s="2">
        <f>IFERROR(Data!$E2011/Data!$L2011,0)</f>
        <v>383.3643216080402</v>
      </c>
      <c r="Q2011" t="str">
        <f t="shared" si="124"/>
        <v>technology</v>
      </c>
      <c r="R2011" t="str">
        <f t="shared" si="125"/>
        <v>hardware</v>
      </c>
      <c r="S2011" s="3">
        <f t="shared" si="126"/>
        <v>42697.115081018521</v>
      </c>
      <c r="T2011" s="3">
        <f t="shared" si="127"/>
        <v>42661.073414351849</v>
      </c>
    </row>
    <row r="2012" spans="1:20">
      <c r="A2012">
        <v>2010</v>
      </c>
      <c r="B2012" t="s">
        <v>4106</v>
      </c>
      <c r="C2012" t="s">
        <v>4107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3968</v>
      </c>
      <c r="O2012" s="8">
        <f>Data!$E2012/Data!$D2012</f>
        <v>3.2005299999999997</v>
      </c>
      <c r="P2012" s="2">
        <f>IFERROR(Data!$E2012/Data!$L2012,0)</f>
        <v>55.276856649395505</v>
      </c>
      <c r="Q2012" t="str">
        <f t="shared" si="124"/>
        <v>technology</v>
      </c>
      <c r="R2012" t="str">
        <f t="shared" si="125"/>
        <v>hardware</v>
      </c>
      <c r="S2012" s="3">
        <f t="shared" si="126"/>
        <v>42600.746423611112</v>
      </c>
      <c r="T2012" s="3">
        <f t="shared" si="127"/>
        <v>42570.746423611112</v>
      </c>
    </row>
    <row r="2013" spans="1:20">
      <c r="A2013">
        <v>2011</v>
      </c>
      <c r="B2013" t="s">
        <v>4108</v>
      </c>
      <c r="C2013" t="s">
        <v>4109</v>
      </c>
      <c r="D2013">
        <v>50000</v>
      </c>
      <c r="E2013">
        <v>409782</v>
      </c>
      <c r="F2013" t="s">
        <v>22</v>
      </c>
      <c r="G2013" t="s">
        <v>2018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3968</v>
      </c>
      <c r="O2013" s="8">
        <f>Data!$E2013/Data!$D2013</f>
        <v>8.1956399999999991</v>
      </c>
      <c r="P2013" s="2">
        <f>IFERROR(Data!$E2013/Data!$L2013,0)</f>
        <v>422.02059732234807</v>
      </c>
      <c r="Q2013" t="str">
        <f t="shared" si="124"/>
        <v>technology</v>
      </c>
      <c r="R2013" t="str">
        <f t="shared" si="125"/>
        <v>hardware</v>
      </c>
      <c r="S2013" s="3">
        <f t="shared" si="126"/>
        <v>42380.708333333328</v>
      </c>
      <c r="T2013" s="3">
        <f t="shared" si="127"/>
        <v>42347.108483796299</v>
      </c>
    </row>
    <row r="2014" spans="1:20">
      <c r="A2014">
        <v>2012</v>
      </c>
      <c r="B2014" t="s">
        <v>4110</v>
      </c>
      <c r="C2014" t="s">
        <v>4111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3968</v>
      </c>
      <c r="O2014" s="8">
        <f>Data!$E2014/Data!$D2014</f>
        <v>2.3490000000000002</v>
      </c>
      <c r="P2014" s="2">
        <f>IFERROR(Data!$E2014/Data!$L2014,0)</f>
        <v>64.180327868852459</v>
      </c>
      <c r="Q2014" t="str">
        <f t="shared" si="124"/>
        <v>technology</v>
      </c>
      <c r="R2014" t="str">
        <f t="shared" si="125"/>
        <v>hardware</v>
      </c>
      <c r="S2014" s="3">
        <f t="shared" si="126"/>
        <v>42040.572233796294</v>
      </c>
      <c r="T2014" s="3">
        <f t="shared" si="127"/>
        <v>42010.572233796294</v>
      </c>
    </row>
    <row r="2015" spans="1:20">
      <c r="A2015">
        <v>2013</v>
      </c>
      <c r="B2015" t="s">
        <v>4112</v>
      </c>
      <c r="C2015" t="s">
        <v>4113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3968</v>
      </c>
      <c r="O2015" s="8">
        <f>Data!$E2015/Data!$D2015</f>
        <v>4.9491375</v>
      </c>
      <c r="P2015" s="2">
        <f>IFERROR(Data!$E2015/Data!$L2015,0)</f>
        <v>173.57781674704077</v>
      </c>
      <c r="Q2015" t="str">
        <f t="shared" si="124"/>
        <v>technology</v>
      </c>
      <c r="R2015" t="str">
        <f t="shared" si="125"/>
        <v>hardware</v>
      </c>
      <c r="S2015" s="3">
        <f t="shared" si="126"/>
        <v>42559.710810185185</v>
      </c>
      <c r="T2015" s="3">
        <f t="shared" si="127"/>
        <v>42499.710810185185</v>
      </c>
    </row>
    <row r="2016" spans="1:20">
      <c r="A2016">
        <v>2014</v>
      </c>
      <c r="B2016" t="s">
        <v>4114</v>
      </c>
      <c r="C2016" t="s">
        <v>4115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3968</v>
      </c>
      <c r="O2016" s="8">
        <f>Data!$E2016/Data!$D2016</f>
        <v>78.137822333333332</v>
      </c>
      <c r="P2016" s="2">
        <f>IFERROR(Data!$E2016/Data!$L2016,0)</f>
        <v>88.601680840609291</v>
      </c>
      <c r="Q2016" t="str">
        <f t="shared" si="124"/>
        <v>technology</v>
      </c>
      <c r="R2016" t="str">
        <f t="shared" si="125"/>
        <v>hardware</v>
      </c>
      <c r="S2016" s="3">
        <f t="shared" si="126"/>
        <v>41357.922905092593</v>
      </c>
      <c r="T2016" s="3">
        <f t="shared" si="127"/>
        <v>41323.964571759258</v>
      </c>
    </row>
    <row r="2017" spans="1:20">
      <c r="A2017">
        <v>2015</v>
      </c>
      <c r="B2017" t="s">
        <v>4116</v>
      </c>
      <c r="C2017" t="s">
        <v>4117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3968</v>
      </c>
      <c r="O2017" s="8">
        <f>Data!$E2017/Data!$D2017</f>
        <v>1.1300013888888889</v>
      </c>
      <c r="P2017" s="2">
        <f>IFERROR(Data!$E2017/Data!$L2017,0)</f>
        <v>50.222283950617282</v>
      </c>
      <c r="Q2017" t="str">
        <f t="shared" si="124"/>
        <v>technology</v>
      </c>
      <c r="R2017" t="str">
        <f t="shared" si="125"/>
        <v>hardware</v>
      </c>
      <c r="S2017" s="3">
        <f t="shared" si="126"/>
        <v>40795.626886574071</v>
      </c>
      <c r="T2017" s="3">
        <f t="shared" si="127"/>
        <v>40765.626886574071</v>
      </c>
    </row>
    <row r="2018" spans="1:20">
      <c r="A2018">
        <v>2016</v>
      </c>
      <c r="B2018" t="s">
        <v>4118</v>
      </c>
      <c r="C2018" t="s">
        <v>4119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3968</v>
      </c>
      <c r="O2018" s="8">
        <f>Data!$E2018/Data!$D2018</f>
        <v>9.2154220000000002</v>
      </c>
      <c r="P2018" s="2">
        <f>IFERROR(Data!$E2018/Data!$L2018,0)</f>
        <v>192.38876826722338</v>
      </c>
      <c r="Q2018" t="str">
        <f t="shared" si="124"/>
        <v>technology</v>
      </c>
      <c r="R2018" t="str">
        <f t="shared" si="125"/>
        <v>hardware</v>
      </c>
      <c r="S2018" s="3">
        <f t="shared" si="126"/>
        <v>41342.63077546296</v>
      </c>
      <c r="T2018" s="3">
        <f t="shared" si="127"/>
        <v>41312.63077546296</v>
      </c>
    </row>
    <row r="2019" spans="1:20">
      <c r="A2019">
        <v>2017</v>
      </c>
      <c r="B2019" t="s">
        <v>4120</v>
      </c>
      <c r="C2019" t="s">
        <v>4121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3968</v>
      </c>
      <c r="O2019" s="8">
        <f>Data!$E2019/Data!$D2019</f>
        <v>1.2510239999999999</v>
      </c>
      <c r="P2019" s="2">
        <f>IFERROR(Data!$E2019/Data!$L2019,0)</f>
        <v>73.416901408450698</v>
      </c>
      <c r="Q2019" t="str">
        <f t="shared" si="124"/>
        <v>technology</v>
      </c>
      <c r="R2019" t="str">
        <f t="shared" si="125"/>
        <v>hardware</v>
      </c>
      <c r="S2019" s="3">
        <f t="shared" si="126"/>
        <v>40991.916666666664</v>
      </c>
      <c r="T2019" s="3">
        <f t="shared" si="127"/>
        <v>40960.807349537034</v>
      </c>
    </row>
    <row r="2020" spans="1:20">
      <c r="A2020">
        <v>2018</v>
      </c>
      <c r="B2020" t="s">
        <v>4122</v>
      </c>
      <c r="C2020" t="s">
        <v>4123</v>
      </c>
      <c r="D2020">
        <v>65000</v>
      </c>
      <c r="E2020">
        <v>66458.23</v>
      </c>
      <c r="F2020" t="s">
        <v>22</v>
      </c>
      <c r="G2020" t="s">
        <v>2461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3968</v>
      </c>
      <c r="O2020" s="8">
        <f>Data!$E2020/Data!$D2020</f>
        <v>1.0224343076923077</v>
      </c>
      <c r="P2020" s="2">
        <f>IFERROR(Data!$E2020/Data!$L2020,0)</f>
        <v>147.68495555555555</v>
      </c>
      <c r="Q2020" t="str">
        <f t="shared" si="124"/>
        <v>technology</v>
      </c>
      <c r="R2020" t="str">
        <f t="shared" si="125"/>
        <v>hardware</v>
      </c>
      <c r="S2020" s="3">
        <f t="shared" si="126"/>
        <v>42229.115844907406</v>
      </c>
      <c r="T2020" s="3">
        <f t="shared" si="127"/>
        <v>42199.115844907406</v>
      </c>
    </row>
    <row r="2021" spans="1:20">
      <c r="A2021">
        <v>2019</v>
      </c>
      <c r="B2021" t="s">
        <v>4124</v>
      </c>
      <c r="C2021" t="s">
        <v>4125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3968</v>
      </c>
      <c r="O2021" s="8">
        <f>Data!$E2021/Data!$D2021</f>
        <v>4.8490975000000001</v>
      </c>
      <c r="P2021" s="2">
        <f>IFERROR(Data!$E2021/Data!$L2021,0)</f>
        <v>108.96848314606741</v>
      </c>
      <c r="Q2021" t="str">
        <f t="shared" si="124"/>
        <v>technology</v>
      </c>
      <c r="R2021" t="str">
        <f t="shared" si="125"/>
        <v>hardware</v>
      </c>
      <c r="S2021" s="3">
        <f t="shared" si="126"/>
        <v>42635.45857638889</v>
      </c>
      <c r="T2021" s="3">
        <f t="shared" si="127"/>
        <v>42605.45857638889</v>
      </c>
    </row>
    <row r="2022" spans="1:20">
      <c r="A2022">
        <v>2020</v>
      </c>
      <c r="B2022" t="s">
        <v>4126</v>
      </c>
      <c r="C2022" t="s">
        <v>4127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3968</v>
      </c>
      <c r="O2022" s="8">
        <f>Data!$E2022/Data!$D2022</f>
        <v>1.9233333333333333</v>
      </c>
      <c r="P2022" s="2">
        <f>IFERROR(Data!$E2022/Data!$L2022,0)</f>
        <v>23.647540983606557</v>
      </c>
      <c r="Q2022" t="str">
        <f t="shared" si="124"/>
        <v>technology</v>
      </c>
      <c r="R2022" t="str">
        <f t="shared" si="125"/>
        <v>hardware</v>
      </c>
      <c r="S2022" s="3">
        <f t="shared" si="126"/>
        <v>41773.711111111108</v>
      </c>
      <c r="T2022" s="3">
        <f t="shared" si="127"/>
        <v>41736.847499999996</v>
      </c>
    </row>
    <row r="2023" spans="1:20">
      <c r="A2023">
        <v>2021</v>
      </c>
      <c r="B2023" t="s">
        <v>4128</v>
      </c>
      <c r="C2023" t="s">
        <v>4129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3968</v>
      </c>
      <c r="O2023" s="8">
        <f>Data!$E2023/Data!$D2023</f>
        <v>2.8109999999999999</v>
      </c>
      <c r="P2023" s="2">
        <f>IFERROR(Data!$E2023/Data!$L2023,0)</f>
        <v>147.94736842105263</v>
      </c>
      <c r="Q2023" t="str">
        <f t="shared" si="124"/>
        <v>technology</v>
      </c>
      <c r="R2023" t="str">
        <f t="shared" si="125"/>
        <v>hardware</v>
      </c>
      <c r="S2023" s="3">
        <f t="shared" si="126"/>
        <v>41905.820567129631</v>
      </c>
      <c r="T2023" s="3">
        <f t="shared" si="127"/>
        <v>41860.820567129631</v>
      </c>
    </row>
    <row r="2024" spans="1:20">
      <c r="A2024">
        <v>2022</v>
      </c>
      <c r="B2024" t="s">
        <v>4130</v>
      </c>
      <c r="C2024" t="s">
        <v>4131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3968</v>
      </c>
      <c r="O2024" s="8">
        <f>Data!$E2024/Data!$D2024</f>
        <v>1.2513700000000001</v>
      </c>
      <c r="P2024" s="2">
        <f>IFERROR(Data!$E2024/Data!$L2024,0)</f>
        <v>385.03692307692307</v>
      </c>
      <c r="Q2024" t="str">
        <f t="shared" si="124"/>
        <v>technology</v>
      </c>
      <c r="R2024" t="str">
        <f t="shared" si="125"/>
        <v>hardware</v>
      </c>
      <c r="S2024" s="3">
        <f t="shared" si="126"/>
        <v>42532.319120370375</v>
      </c>
      <c r="T2024" s="3">
        <f t="shared" si="127"/>
        <v>42502.319120370375</v>
      </c>
    </row>
    <row r="2025" spans="1:20">
      <c r="A2025">
        <v>2023</v>
      </c>
      <c r="B2025" t="s">
        <v>4132</v>
      </c>
      <c r="C2025" t="s">
        <v>4133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3968</v>
      </c>
      <c r="O2025" s="8">
        <f>Data!$E2025/Data!$D2025</f>
        <v>1.61459</v>
      </c>
      <c r="P2025" s="2">
        <f>IFERROR(Data!$E2025/Data!$L2025,0)</f>
        <v>457.39093484419266</v>
      </c>
      <c r="Q2025" t="str">
        <f t="shared" si="124"/>
        <v>technology</v>
      </c>
      <c r="R2025" t="str">
        <f t="shared" si="125"/>
        <v>hardware</v>
      </c>
      <c r="S2025" s="3">
        <f t="shared" si="126"/>
        <v>42166.170752314814</v>
      </c>
      <c r="T2025" s="3">
        <f t="shared" si="127"/>
        <v>42136.170752314814</v>
      </c>
    </row>
    <row r="2026" spans="1:20">
      <c r="A2026">
        <v>2024</v>
      </c>
      <c r="B2026" t="s">
        <v>4134</v>
      </c>
      <c r="C2026" t="s">
        <v>4135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3968</v>
      </c>
      <c r="O2026" s="8">
        <f>Data!$E2026/Data!$D2026</f>
        <v>5.8535000000000004</v>
      </c>
      <c r="P2026" s="2">
        <f>IFERROR(Data!$E2026/Data!$L2026,0)</f>
        <v>222.99047619047619</v>
      </c>
      <c r="Q2026" t="str">
        <f t="shared" si="124"/>
        <v>technology</v>
      </c>
      <c r="R2026" t="str">
        <f t="shared" si="125"/>
        <v>hardware</v>
      </c>
      <c r="S2026" s="3">
        <f t="shared" si="126"/>
        <v>41133.875</v>
      </c>
      <c r="T2026" s="3">
        <f t="shared" si="127"/>
        <v>41099.716944444444</v>
      </c>
    </row>
    <row r="2027" spans="1:20">
      <c r="A2027">
        <v>2025</v>
      </c>
      <c r="B2027" t="s">
        <v>4136</v>
      </c>
      <c r="C2027" t="s">
        <v>4137</v>
      </c>
      <c r="D2027">
        <v>80000</v>
      </c>
      <c r="E2027">
        <v>160920</v>
      </c>
      <c r="F2027" t="s">
        <v>22</v>
      </c>
      <c r="G2027" t="s">
        <v>508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3968</v>
      </c>
      <c r="O2027" s="8">
        <f>Data!$E2027/Data!$D2027</f>
        <v>2.0114999999999998</v>
      </c>
      <c r="P2027" s="2">
        <f>IFERROR(Data!$E2027/Data!$L2027,0)</f>
        <v>220.74074074074073</v>
      </c>
      <c r="Q2027" t="str">
        <f t="shared" si="124"/>
        <v>technology</v>
      </c>
      <c r="R2027" t="str">
        <f t="shared" si="125"/>
        <v>hardware</v>
      </c>
      <c r="S2027" s="3">
        <f t="shared" si="126"/>
        <v>42165.934560185182</v>
      </c>
      <c r="T2027" s="3">
        <f t="shared" si="127"/>
        <v>42135.934560185182</v>
      </c>
    </row>
    <row r="2028" spans="1:20">
      <c r="A2028">
        <v>2026</v>
      </c>
      <c r="B2028" t="s">
        <v>4138</v>
      </c>
      <c r="C2028" t="s">
        <v>4139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3968</v>
      </c>
      <c r="O2028" s="8">
        <f>Data!$E2028/Data!$D2028</f>
        <v>1.3348307999999998</v>
      </c>
      <c r="P2028" s="2">
        <f>IFERROR(Data!$E2028/Data!$L2028,0)</f>
        <v>73.503898678414089</v>
      </c>
      <c r="Q2028" t="str">
        <f t="shared" si="124"/>
        <v>technology</v>
      </c>
      <c r="R2028" t="str">
        <f t="shared" si="125"/>
        <v>hardware</v>
      </c>
      <c r="S2028" s="3">
        <f t="shared" si="126"/>
        <v>41749.915972222225</v>
      </c>
      <c r="T2028" s="3">
        <f t="shared" si="127"/>
        <v>41704.485937500001</v>
      </c>
    </row>
    <row r="2029" spans="1:20">
      <c r="A2029">
        <v>2027</v>
      </c>
      <c r="B2029" t="s">
        <v>4140</v>
      </c>
      <c r="C2029" t="s">
        <v>4141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3968</v>
      </c>
      <c r="O2029" s="8">
        <f>Data!$E2029/Data!$D2029</f>
        <v>1.2024900000000001</v>
      </c>
      <c r="P2029" s="2">
        <f>IFERROR(Data!$E2029/Data!$L2029,0)</f>
        <v>223.09647495361781</v>
      </c>
      <c r="Q2029" t="str">
        <f t="shared" si="124"/>
        <v>technology</v>
      </c>
      <c r="R2029" t="str">
        <f t="shared" si="125"/>
        <v>hardware</v>
      </c>
      <c r="S2029" s="3">
        <f t="shared" si="126"/>
        <v>42093.522210648152</v>
      </c>
      <c r="T2029" s="3">
        <f t="shared" si="127"/>
        <v>42048.563877314817</v>
      </c>
    </row>
    <row r="2030" spans="1:20">
      <c r="A2030">
        <v>2028</v>
      </c>
      <c r="B2030" t="s">
        <v>4142</v>
      </c>
      <c r="C2030" t="s">
        <v>4143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3968</v>
      </c>
      <c r="O2030" s="8">
        <f>Data!$E2030/Data!$D2030</f>
        <v>1.2616666666666667</v>
      </c>
      <c r="P2030" s="2">
        <f>IFERROR(Data!$E2030/Data!$L2030,0)</f>
        <v>47.911392405063289</v>
      </c>
      <c r="Q2030" t="str">
        <f t="shared" si="124"/>
        <v>technology</v>
      </c>
      <c r="R2030" t="str">
        <f t="shared" si="125"/>
        <v>hardware</v>
      </c>
      <c r="S2030" s="3">
        <f t="shared" si="126"/>
        <v>40252.663194444445</v>
      </c>
      <c r="T2030" s="3">
        <f t="shared" si="127"/>
        <v>40215.669050925928</v>
      </c>
    </row>
    <row r="2031" spans="1:20">
      <c r="A2031">
        <v>2029</v>
      </c>
      <c r="B2031" t="s">
        <v>4144</v>
      </c>
      <c r="C2031" t="s">
        <v>4145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3968</v>
      </c>
      <c r="O2031" s="8">
        <f>Data!$E2031/Data!$D2031</f>
        <v>3.6120000000000001</v>
      </c>
      <c r="P2031" s="2">
        <f>IFERROR(Data!$E2031/Data!$L2031,0)</f>
        <v>96.063829787234042</v>
      </c>
      <c r="Q2031" t="str">
        <f t="shared" si="124"/>
        <v>technology</v>
      </c>
      <c r="R2031" t="str">
        <f t="shared" si="125"/>
        <v>hardware</v>
      </c>
      <c r="S2031" s="3">
        <f t="shared" si="126"/>
        <v>41877.771770833337</v>
      </c>
      <c r="T2031" s="3">
        <f t="shared" si="127"/>
        <v>41847.771770833337</v>
      </c>
    </row>
    <row r="2032" spans="1:20">
      <c r="A2032">
        <v>2030</v>
      </c>
      <c r="B2032" t="s">
        <v>4146</v>
      </c>
      <c r="C2032" t="s">
        <v>4147</v>
      </c>
      <c r="D2032">
        <v>32768</v>
      </c>
      <c r="E2032">
        <v>74134</v>
      </c>
      <c r="F2032" t="s">
        <v>22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3968</v>
      </c>
      <c r="O2032" s="8">
        <f>Data!$E2032/Data!$D2032</f>
        <v>2.26239013671875</v>
      </c>
      <c r="P2032" s="2">
        <f>IFERROR(Data!$E2032/Data!$L2032,0)</f>
        <v>118.6144</v>
      </c>
      <c r="Q2032" t="str">
        <f t="shared" si="124"/>
        <v>technology</v>
      </c>
      <c r="R2032" t="str">
        <f t="shared" si="125"/>
        <v>hardware</v>
      </c>
      <c r="S2032" s="3">
        <f t="shared" si="126"/>
        <v>41242.746481481481</v>
      </c>
      <c r="T2032" s="3">
        <f t="shared" si="127"/>
        <v>41212.746481481481</v>
      </c>
    </row>
    <row r="2033" spans="1:20">
      <c r="A2033">
        <v>2031</v>
      </c>
      <c r="B2033" t="s">
        <v>4148</v>
      </c>
      <c r="C2033" t="s">
        <v>4149</v>
      </c>
      <c r="D2033">
        <v>50000</v>
      </c>
      <c r="E2033">
        <v>60175</v>
      </c>
      <c r="F2033" t="s">
        <v>22</v>
      </c>
      <c r="G2033" t="s">
        <v>393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3968</v>
      </c>
      <c r="O2033" s="8">
        <f>Data!$E2033/Data!$D2033</f>
        <v>1.2035</v>
      </c>
      <c r="P2033" s="2">
        <f>IFERROR(Data!$E2033/Data!$L2033,0)</f>
        <v>118.45472440944881</v>
      </c>
      <c r="Q2033" t="str">
        <f t="shared" si="124"/>
        <v>technology</v>
      </c>
      <c r="R2033" t="str">
        <f t="shared" si="125"/>
        <v>hardware</v>
      </c>
      <c r="S2033" s="3">
        <f t="shared" si="126"/>
        <v>42012.791666666672</v>
      </c>
      <c r="T2033" s="3">
        <f t="shared" si="127"/>
        <v>41975.079317129625</v>
      </c>
    </row>
    <row r="2034" spans="1:20">
      <c r="A2034">
        <v>2032</v>
      </c>
      <c r="B2034" t="s">
        <v>4150</v>
      </c>
      <c r="C2034" t="s">
        <v>4151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3968</v>
      </c>
      <c r="O2034" s="8">
        <f>Data!$E2034/Data!$D2034</f>
        <v>3.0418799999999999</v>
      </c>
      <c r="P2034" s="2">
        <f>IFERROR(Data!$E2034/Data!$L2034,0)</f>
        <v>143.21468926553672</v>
      </c>
      <c r="Q2034" t="str">
        <f t="shared" si="124"/>
        <v>technology</v>
      </c>
      <c r="R2034" t="str">
        <f t="shared" si="125"/>
        <v>hardware</v>
      </c>
      <c r="S2034" s="3">
        <f t="shared" si="126"/>
        <v>42718.958333333328</v>
      </c>
      <c r="T2034" s="3">
        <f t="shared" si="127"/>
        <v>42689.315671296295</v>
      </c>
    </row>
    <row r="2035" spans="1:20">
      <c r="A2035">
        <v>2033</v>
      </c>
      <c r="B2035" t="s">
        <v>4152</v>
      </c>
      <c r="C2035" t="s">
        <v>4153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3968</v>
      </c>
      <c r="O2035" s="8">
        <f>Data!$E2035/Data!$D2035</f>
        <v>1.7867599999999999</v>
      </c>
      <c r="P2035" s="2">
        <f>IFERROR(Data!$E2035/Data!$L2035,0)</f>
        <v>282.71518987341773</v>
      </c>
      <c r="Q2035" t="str">
        <f t="shared" si="124"/>
        <v>technology</v>
      </c>
      <c r="R2035" t="str">
        <f t="shared" si="125"/>
        <v>hardware</v>
      </c>
      <c r="S2035" s="3">
        <f t="shared" si="126"/>
        <v>41754.832384259258</v>
      </c>
      <c r="T2035" s="3">
        <f t="shared" si="127"/>
        <v>41724.832384259258</v>
      </c>
    </row>
    <row r="2036" spans="1:20">
      <c r="A2036">
        <v>2034</v>
      </c>
      <c r="B2036" t="s">
        <v>4154</v>
      </c>
      <c r="C2036" t="s">
        <v>4155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3968</v>
      </c>
      <c r="O2036" s="8">
        <f>Data!$E2036/Data!$D2036</f>
        <v>3.868199871794872</v>
      </c>
      <c r="P2036" s="2">
        <f>IFERROR(Data!$E2036/Data!$L2036,0)</f>
        <v>593.93620078740162</v>
      </c>
      <c r="Q2036" t="str">
        <f t="shared" si="124"/>
        <v>technology</v>
      </c>
      <c r="R2036" t="str">
        <f t="shared" si="125"/>
        <v>hardware</v>
      </c>
      <c r="S2036" s="3">
        <f t="shared" si="126"/>
        <v>42131.040277777778</v>
      </c>
      <c r="T2036" s="3">
        <f t="shared" si="127"/>
        <v>42075.880011574074</v>
      </c>
    </row>
    <row r="2037" spans="1:20">
      <c r="A2037">
        <v>2035</v>
      </c>
      <c r="B2037" t="s">
        <v>4156</v>
      </c>
      <c r="C2037" t="s">
        <v>4157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3968</v>
      </c>
      <c r="O2037" s="8">
        <f>Data!$E2037/Data!$D2037</f>
        <v>2.1103642500000004</v>
      </c>
      <c r="P2037" s="2">
        <f>IFERROR(Data!$E2037/Data!$L2037,0)</f>
        <v>262.15704968944101</v>
      </c>
      <c r="Q2037" t="str">
        <f t="shared" si="124"/>
        <v>technology</v>
      </c>
      <c r="R2037" t="str">
        <f t="shared" si="125"/>
        <v>hardware</v>
      </c>
      <c r="S2037" s="3">
        <f t="shared" si="126"/>
        <v>42356.791666666672</v>
      </c>
      <c r="T2037" s="3">
        <f t="shared" si="127"/>
        <v>42311.375081018516</v>
      </c>
    </row>
    <row r="2038" spans="1:20">
      <c r="A2038">
        <v>2036</v>
      </c>
      <c r="B2038" t="s">
        <v>4158</v>
      </c>
      <c r="C2038" t="s">
        <v>4159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3968</v>
      </c>
      <c r="O2038" s="8">
        <f>Data!$E2038/Data!$D2038</f>
        <v>1.3166833333333334</v>
      </c>
      <c r="P2038" s="2">
        <f>IFERROR(Data!$E2038/Data!$L2038,0)</f>
        <v>46.580778301886795</v>
      </c>
      <c r="Q2038" t="str">
        <f t="shared" si="124"/>
        <v>technology</v>
      </c>
      <c r="R2038" t="str">
        <f t="shared" si="125"/>
        <v>hardware</v>
      </c>
      <c r="S2038" s="3">
        <f t="shared" si="126"/>
        <v>41768.614803240744</v>
      </c>
      <c r="T2038" s="3">
        <f t="shared" si="127"/>
        <v>41738.614803240744</v>
      </c>
    </row>
    <row r="2039" spans="1:20">
      <c r="A2039">
        <v>2037</v>
      </c>
      <c r="B2039" t="s">
        <v>4160</v>
      </c>
      <c r="C2039" t="s">
        <v>4161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3968</v>
      </c>
      <c r="O2039" s="8">
        <f>Data!$E2039/Data!$D2039</f>
        <v>3.0047639999999998</v>
      </c>
      <c r="P2039" s="2">
        <f>IFERROR(Data!$E2039/Data!$L2039,0)</f>
        <v>70.041118881118877</v>
      </c>
      <c r="Q2039" t="str">
        <f t="shared" si="124"/>
        <v>technology</v>
      </c>
      <c r="R2039" t="str">
        <f t="shared" si="125"/>
        <v>hardware</v>
      </c>
      <c r="S2039" s="3">
        <f t="shared" si="126"/>
        <v>41638.001770833333</v>
      </c>
      <c r="T2039" s="3">
        <f t="shared" si="127"/>
        <v>41577.960104166668</v>
      </c>
    </row>
    <row r="2040" spans="1:20">
      <c r="A2040">
        <v>2038</v>
      </c>
      <c r="B2040" t="s">
        <v>4162</v>
      </c>
      <c r="C2040" t="s">
        <v>4163</v>
      </c>
      <c r="D2040">
        <v>8000</v>
      </c>
      <c r="E2040">
        <v>33641</v>
      </c>
      <c r="F2040" t="s">
        <v>22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3968</v>
      </c>
      <c r="O2040" s="8">
        <f>Data!$E2040/Data!$D2040</f>
        <v>4.2051249999999998</v>
      </c>
      <c r="P2040" s="2">
        <f>IFERROR(Data!$E2040/Data!$L2040,0)</f>
        <v>164.90686274509804</v>
      </c>
      <c r="Q2040" t="str">
        <f t="shared" si="124"/>
        <v>technology</v>
      </c>
      <c r="R2040" t="str">
        <f t="shared" si="125"/>
        <v>hardware</v>
      </c>
      <c r="S2040" s="3">
        <f t="shared" si="126"/>
        <v>41456.5</v>
      </c>
      <c r="T2040" s="3">
        <f t="shared" si="127"/>
        <v>41424.02107638889</v>
      </c>
    </row>
    <row r="2041" spans="1:20">
      <c r="A2041">
        <v>2039</v>
      </c>
      <c r="B2041" t="s">
        <v>4164</v>
      </c>
      <c r="C2041" t="s">
        <v>4165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3968</v>
      </c>
      <c r="O2041" s="8">
        <f>Data!$E2041/Data!$D2041</f>
        <v>1.362168</v>
      </c>
      <c r="P2041" s="2">
        <f>IFERROR(Data!$E2041/Data!$L2041,0)</f>
        <v>449.26385224274406</v>
      </c>
      <c r="Q2041" t="str">
        <f t="shared" si="124"/>
        <v>technology</v>
      </c>
      <c r="R2041" t="str">
        <f t="shared" si="125"/>
        <v>hardware</v>
      </c>
      <c r="S2041" s="3">
        <f t="shared" si="126"/>
        <v>42704.957638888889</v>
      </c>
      <c r="T2041" s="3">
        <f t="shared" si="127"/>
        <v>42675.188946759255</v>
      </c>
    </row>
    <row r="2042" spans="1:20">
      <c r="A2042">
        <v>2040</v>
      </c>
      <c r="B2042" t="s">
        <v>4166</v>
      </c>
      <c r="C2042" t="s">
        <v>4167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3968</v>
      </c>
      <c r="O2042" s="8">
        <f>Data!$E2042/Data!$D2042</f>
        <v>2.4817133333333334</v>
      </c>
      <c r="P2042" s="2">
        <f>IFERROR(Data!$E2042/Data!$L2042,0)</f>
        <v>27.472841328413285</v>
      </c>
      <c r="Q2042" t="str">
        <f t="shared" si="124"/>
        <v>technology</v>
      </c>
      <c r="R2042" t="str">
        <f t="shared" si="125"/>
        <v>hardware</v>
      </c>
      <c r="S2042" s="3">
        <f t="shared" si="126"/>
        <v>41593.718784722223</v>
      </c>
      <c r="T2042" s="3">
        <f t="shared" si="127"/>
        <v>41578.677118055559</v>
      </c>
    </row>
    <row r="2043" spans="1:20">
      <c r="A2043">
        <v>2041</v>
      </c>
      <c r="B2043" t="s">
        <v>4168</v>
      </c>
      <c r="C2043" t="s">
        <v>4169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3968</v>
      </c>
      <c r="O2043" s="8">
        <f>Data!$E2043/Data!$D2043</f>
        <v>1.8186315789473684</v>
      </c>
      <c r="P2043" s="2">
        <f>IFERROR(Data!$E2043/Data!$L2043,0)</f>
        <v>143.97499999999999</v>
      </c>
      <c r="Q2043" t="str">
        <f t="shared" si="124"/>
        <v>technology</v>
      </c>
      <c r="R2043" t="str">
        <f t="shared" si="125"/>
        <v>hardware</v>
      </c>
      <c r="S2043" s="3">
        <f t="shared" si="126"/>
        <v>42684.317442129628</v>
      </c>
      <c r="T2043" s="3">
        <f t="shared" si="127"/>
        <v>42654.275775462964</v>
      </c>
    </row>
    <row r="2044" spans="1:20">
      <c r="A2044">
        <v>2042</v>
      </c>
      <c r="B2044" t="s">
        <v>4170</v>
      </c>
      <c r="C2044" t="s">
        <v>4171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3968</v>
      </c>
      <c r="O2044" s="8">
        <f>Data!$E2044/Data!$D2044</f>
        <v>1.2353000000000001</v>
      </c>
      <c r="P2044" s="2">
        <f>IFERROR(Data!$E2044/Data!$L2044,0)</f>
        <v>88.23571428571428</v>
      </c>
      <c r="Q2044" t="str">
        <f t="shared" si="124"/>
        <v>technology</v>
      </c>
      <c r="R2044" t="str">
        <f t="shared" si="125"/>
        <v>hardware</v>
      </c>
      <c r="S2044" s="3">
        <f t="shared" si="126"/>
        <v>42391.458032407405</v>
      </c>
      <c r="T2044" s="3">
        <f t="shared" si="127"/>
        <v>42331.458032407405</v>
      </c>
    </row>
    <row r="2045" spans="1:20">
      <c r="A2045">
        <v>2043</v>
      </c>
      <c r="B2045" t="s">
        <v>4172</v>
      </c>
      <c r="C2045" t="s">
        <v>4173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3968</v>
      </c>
      <c r="O2045" s="8">
        <f>Data!$E2045/Data!$D2045</f>
        <v>5.0620938628158845</v>
      </c>
      <c r="P2045" s="2">
        <f>IFERROR(Data!$E2045/Data!$L2045,0)</f>
        <v>36.326424870466319</v>
      </c>
      <c r="Q2045" t="str">
        <f t="shared" si="124"/>
        <v>technology</v>
      </c>
      <c r="R2045" t="str">
        <f t="shared" si="125"/>
        <v>hardware</v>
      </c>
      <c r="S2045" s="3">
        <f t="shared" si="126"/>
        <v>42714.957638888889</v>
      </c>
      <c r="T2045" s="3">
        <f t="shared" si="127"/>
        <v>42660.926817129628</v>
      </c>
    </row>
    <row r="2046" spans="1:20">
      <c r="A2046">
        <v>2044</v>
      </c>
      <c r="B2046" t="s">
        <v>4174</v>
      </c>
      <c r="C2046" t="s">
        <v>4175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3968</v>
      </c>
      <c r="O2046" s="8">
        <f>Data!$E2046/Data!$D2046</f>
        <v>1.0821333333333334</v>
      </c>
      <c r="P2046" s="2">
        <f>IFERROR(Data!$E2046/Data!$L2046,0)</f>
        <v>90.177777777777777</v>
      </c>
      <c r="Q2046" t="str">
        <f t="shared" si="124"/>
        <v>technology</v>
      </c>
      <c r="R2046" t="str">
        <f t="shared" si="125"/>
        <v>hardware</v>
      </c>
      <c r="S2046" s="3">
        <f t="shared" si="126"/>
        <v>42168.434189814812</v>
      </c>
      <c r="T2046" s="3">
        <f t="shared" si="127"/>
        <v>42138.434189814812</v>
      </c>
    </row>
    <row r="2047" spans="1:20">
      <c r="A2047">
        <v>2045</v>
      </c>
      <c r="B2047" t="s">
        <v>4176</v>
      </c>
      <c r="C2047" t="s">
        <v>4177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3968</v>
      </c>
      <c r="O2047" s="8">
        <f>Data!$E2047/Data!$D2047</f>
        <v>8.1918387755102042</v>
      </c>
      <c r="P2047" s="2">
        <f>IFERROR(Data!$E2047/Data!$L2047,0)</f>
        <v>152.62361216730039</v>
      </c>
      <c r="Q2047" t="str">
        <f t="shared" si="124"/>
        <v>technology</v>
      </c>
      <c r="R2047" t="str">
        <f t="shared" si="125"/>
        <v>hardware</v>
      </c>
      <c r="S2047" s="3">
        <f t="shared" si="126"/>
        <v>41098.838506944441</v>
      </c>
      <c r="T2047" s="3">
        <f t="shared" si="127"/>
        <v>41068.838506944441</v>
      </c>
    </row>
    <row r="2048" spans="1:20">
      <c r="A2048">
        <v>2046</v>
      </c>
      <c r="B2048" t="s">
        <v>4178</v>
      </c>
      <c r="C2048" t="s">
        <v>4179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3968</v>
      </c>
      <c r="O2048" s="8">
        <f>Data!$E2048/Data!$D2048</f>
        <v>1.2110000000000001</v>
      </c>
      <c r="P2048" s="2">
        <f>IFERROR(Data!$E2048/Data!$L2048,0)</f>
        <v>55.806451612903224</v>
      </c>
      <c r="Q2048" t="str">
        <f t="shared" si="124"/>
        <v>technology</v>
      </c>
      <c r="R2048" t="str">
        <f t="shared" si="125"/>
        <v>hardware</v>
      </c>
      <c r="S2048" s="3">
        <f t="shared" si="126"/>
        <v>41416.921805555554</v>
      </c>
      <c r="T2048" s="3">
        <f t="shared" si="127"/>
        <v>41386.921805555554</v>
      </c>
    </row>
    <row r="2049" spans="1:20">
      <c r="A2049">
        <v>2047</v>
      </c>
      <c r="B2049" t="s">
        <v>4180</v>
      </c>
      <c r="C2049" t="s">
        <v>4181</v>
      </c>
      <c r="D2049">
        <v>98000</v>
      </c>
      <c r="E2049">
        <v>100939</v>
      </c>
      <c r="F2049" t="s">
        <v>22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3968</v>
      </c>
      <c r="O2049" s="8">
        <f>Data!$E2049/Data!$D2049</f>
        <v>1.0299897959183673</v>
      </c>
      <c r="P2049" s="2">
        <f>IFERROR(Data!$E2049/Data!$L2049,0)</f>
        <v>227.85327313769753</v>
      </c>
      <c r="Q2049" t="str">
        <f t="shared" si="124"/>
        <v>technology</v>
      </c>
      <c r="R2049" t="str">
        <f t="shared" si="125"/>
        <v>hardware</v>
      </c>
      <c r="S2049" s="3">
        <f t="shared" si="126"/>
        <v>42110.75</v>
      </c>
      <c r="T2049" s="3">
        <f t="shared" si="127"/>
        <v>42081.653587962966</v>
      </c>
    </row>
    <row r="2050" spans="1:20">
      <c r="A2050">
        <v>2048</v>
      </c>
      <c r="B2050" t="s">
        <v>4182</v>
      </c>
      <c r="C2050" t="s">
        <v>4183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3968</v>
      </c>
      <c r="O2050" s="8">
        <f>Data!$E2050/Data!$D2050</f>
        <v>1.4833229411764706</v>
      </c>
      <c r="P2050" s="2">
        <f>IFERROR(Data!$E2050/Data!$L2050,0)</f>
        <v>91.82989803350327</v>
      </c>
      <c r="Q2050" t="str">
        <f t="shared" si="124"/>
        <v>technology</v>
      </c>
      <c r="R2050" t="str">
        <f t="shared" si="125"/>
        <v>hardware</v>
      </c>
      <c r="S2050" s="3">
        <f t="shared" si="126"/>
        <v>41417.401516203703</v>
      </c>
      <c r="T2050" s="3">
        <f t="shared" si="127"/>
        <v>41387.401516203703</v>
      </c>
    </row>
    <row r="2051" spans="1:20">
      <c r="A2051">
        <v>2049</v>
      </c>
      <c r="B2051" t="s">
        <v>4184</v>
      </c>
      <c r="C2051" t="s">
        <v>4185</v>
      </c>
      <c r="D2051">
        <v>50000</v>
      </c>
      <c r="E2051">
        <v>60095.35</v>
      </c>
      <c r="F2051" t="s">
        <v>22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3968</v>
      </c>
      <c r="O2051" s="8">
        <f>Data!$E2051/Data!$D2051</f>
        <v>1.2019070000000001</v>
      </c>
      <c r="P2051" s="2">
        <f>IFERROR(Data!$E2051/Data!$L2051,0)</f>
        <v>80.991037735849048</v>
      </c>
      <c r="Q2051" t="str">
        <f t="shared" ref="Q2051:Q2114" si="128">LEFT(N2051,SEARCH("/",N2051,1)-1)</f>
        <v>technology</v>
      </c>
      <c r="R2051" t="str">
        <f t="shared" ref="R2051:R2114" si="129">RIGHT(N2051,LEN(N2051)-SEARCH("/",N2051,1))</f>
        <v>hardware</v>
      </c>
      <c r="S2051" s="3">
        <f t="shared" ref="S2051:S2114" si="130">(((I2051/60)/60)/24)+DATE(1970,1,1)+(-6/24)</f>
        <v>41610.707638888889</v>
      </c>
      <c r="T2051" s="3">
        <f t="shared" ref="T2051:T2114" si="131">(((J2051/60)/60)/24)+DATE(1970,1,1)+(-6/24)</f>
        <v>41575.277349537035</v>
      </c>
    </row>
    <row r="2052" spans="1:20">
      <c r="A2052">
        <v>2050</v>
      </c>
      <c r="B2052" t="s">
        <v>4186</v>
      </c>
      <c r="C2052" t="s">
        <v>4187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3968</v>
      </c>
      <c r="O2052" s="8">
        <f>Data!$E2052/Data!$D2052</f>
        <v>4.7327000000000004</v>
      </c>
      <c r="P2052" s="2">
        <f>IFERROR(Data!$E2052/Data!$L2052,0)</f>
        <v>278.39411764705881</v>
      </c>
      <c r="Q2052" t="str">
        <f t="shared" si="128"/>
        <v>technology</v>
      </c>
      <c r="R2052" t="str">
        <f t="shared" si="129"/>
        <v>hardware</v>
      </c>
      <c r="S2052" s="3">
        <f t="shared" si="130"/>
        <v>42154.821504629625</v>
      </c>
      <c r="T2052" s="3">
        <f t="shared" si="131"/>
        <v>42114.821504629625</v>
      </c>
    </row>
    <row r="2053" spans="1:20">
      <c r="A2053">
        <v>2051</v>
      </c>
      <c r="B2053" t="s">
        <v>4188</v>
      </c>
      <c r="C2053" t="s">
        <v>4189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3968</v>
      </c>
      <c r="O2053" s="8">
        <f>Data!$E2053/Data!$D2053</f>
        <v>1.303625</v>
      </c>
      <c r="P2053" s="2">
        <f>IFERROR(Data!$E2053/Data!$L2053,0)</f>
        <v>43.095041322314053</v>
      </c>
      <c r="Q2053" t="str">
        <f t="shared" si="128"/>
        <v>technology</v>
      </c>
      <c r="R2053" t="str">
        <f t="shared" si="129"/>
        <v>hardware</v>
      </c>
      <c r="S2053" s="3">
        <f t="shared" si="130"/>
        <v>41633.772418981483</v>
      </c>
      <c r="T2053" s="3">
        <f t="shared" si="131"/>
        <v>41603.772418981483</v>
      </c>
    </row>
    <row r="2054" spans="1:20">
      <c r="A2054">
        <v>2052</v>
      </c>
      <c r="B2054" t="s">
        <v>4190</v>
      </c>
      <c r="C2054" t="s">
        <v>4191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3968</v>
      </c>
      <c r="O2054" s="8">
        <f>Data!$E2054/Data!$D2054</f>
        <v>3.5304799999999998</v>
      </c>
      <c r="P2054" s="2">
        <f>IFERROR(Data!$E2054/Data!$L2054,0)</f>
        <v>326.29205175600737</v>
      </c>
      <c r="Q2054" t="str">
        <f t="shared" si="128"/>
        <v>technology</v>
      </c>
      <c r="R2054" t="str">
        <f t="shared" si="129"/>
        <v>hardware</v>
      </c>
      <c r="S2054" s="3">
        <f t="shared" si="130"/>
        <v>42419.83394675926</v>
      </c>
      <c r="T2054" s="3">
        <f t="shared" si="131"/>
        <v>42374.83394675926</v>
      </c>
    </row>
    <row r="2055" spans="1:20">
      <c r="A2055">
        <v>2053</v>
      </c>
      <c r="B2055" t="s">
        <v>4192</v>
      </c>
      <c r="C2055" t="s">
        <v>4193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3968</v>
      </c>
      <c r="O2055" s="8">
        <f>Data!$E2055/Data!$D2055</f>
        <v>1.0102</v>
      </c>
      <c r="P2055" s="2">
        <f>IFERROR(Data!$E2055/Data!$L2055,0)</f>
        <v>41.743801652892564</v>
      </c>
      <c r="Q2055" t="str">
        <f t="shared" si="128"/>
        <v>technology</v>
      </c>
      <c r="R2055" t="str">
        <f t="shared" si="129"/>
        <v>hardware</v>
      </c>
      <c r="S2055" s="3">
        <f t="shared" si="130"/>
        <v>42333.409155092595</v>
      </c>
      <c r="T2055" s="3">
        <f t="shared" si="131"/>
        <v>42303.367488425924</v>
      </c>
    </row>
    <row r="2056" spans="1:20">
      <c r="A2056">
        <v>2054</v>
      </c>
      <c r="B2056" t="s">
        <v>4194</v>
      </c>
      <c r="C2056" t="s">
        <v>4195</v>
      </c>
      <c r="D2056">
        <v>35000</v>
      </c>
      <c r="E2056">
        <v>39757</v>
      </c>
      <c r="F2056" t="s">
        <v>22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3968</v>
      </c>
      <c r="O2056" s="8">
        <f>Data!$E2056/Data!$D2056</f>
        <v>1.1359142857142857</v>
      </c>
      <c r="P2056" s="2">
        <f>IFERROR(Data!$E2056/Data!$L2056,0)</f>
        <v>64.020933977455712</v>
      </c>
      <c r="Q2056" t="str">
        <f t="shared" si="128"/>
        <v>technology</v>
      </c>
      <c r="R2056" t="str">
        <f t="shared" si="129"/>
        <v>hardware</v>
      </c>
      <c r="S2056" s="3">
        <f t="shared" si="130"/>
        <v>41761.270949074074</v>
      </c>
      <c r="T2056" s="3">
        <f t="shared" si="131"/>
        <v>41731.270949074074</v>
      </c>
    </row>
    <row r="2057" spans="1:20">
      <c r="A2057">
        <v>2055</v>
      </c>
      <c r="B2057" t="s">
        <v>4196</v>
      </c>
      <c r="C2057" t="s">
        <v>4197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3968</v>
      </c>
      <c r="O2057" s="8">
        <f>Data!$E2057/Data!$D2057</f>
        <v>1.6741666666666666</v>
      </c>
      <c r="P2057" s="2">
        <f>IFERROR(Data!$E2057/Data!$L2057,0)</f>
        <v>99.455445544554451</v>
      </c>
      <c r="Q2057" t="str">
        <f t="shared" si="128"/>
        <v>technology</v>
      </c>
      <c r="R2057" t="str">
        <f t="shared" si="129"/>
        <v>hardware</v>
      </c>
      <c r="S2057" s="3">
        <f t="shared" si="130"/>
        <v>41975.916666666672</v>
      </c>
      <c r="T2057" s="3">
        <f t="shared" si="131"/>
        <v>41946.424108796295</v>
      </c>
    </row>
    <row r="2058" spans="1:20">
      <c r="A2058">
        <v>2056</v>
      </c>
      <c r="B2058" t="s">
        <v>4198</v>
      </c>
      <c r="C2058" t="s">
        <v>4199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3968</v>
      </c>
      <c r="O2058" s="8">
        <f>Data!$E2058/Data!$D2058</f>
        <v>1.5345200000000001</v>
      </c>
      <c r="P2058" s="2">
        <f>IFERROR(Data!$E2058/Data!$L2058,0)</f>
        <v>138.49458483754512</v>
      </c>
      <c r="Q2058" t="str">
        <f t="shared" si="128"/>
        <v>technology</v>
      </c>
      <c r="R2058" t="str">
        <f t="shared" si="129"/>
        <v>hardware</v>
      </c>
      <c r="S2058" s="3">
        <f t="shared" si="130"/>
        <v>41381.51090277778</v>
      </c>
      <c r="T2058" s="3">
        <f t="shared" si="131"/>
        <v>41351.51090277778</v>
      </c>
    </row>
    <row r="2059" spans="1:20">
      <c r="A2059">
        <v>2057</v>
      </c>
      <c r="B2059" t="s">
        <v>4200</v>
      </c>
      <c r="C2059" t="s">
        <v>4201</v>
      </c>
      <c r="D2059">
        <v>15000</v>
      </c>
      <c r="E2059">
        <v>30334.83</v>
      </c>
      <c r="F2059" t="s">
        <v>22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3968</v>
      </c>
      <c r="O2059" s="8">
        <f>Data!$E2059/Data!$D2059</f>
        <v>2.022322</v>
      </c>
      <c r="P2059" s="2">
        <f>IFERROR(Data!$E2059/Data!$L2059,0)</f>
        <v>45.547792792792798</v>
      </c>
      <c r="Q2059" t="str">
        <f t="shared" si="128"/>
        <v>technology</v>
      </c>
      <c r="R2059" t="str">
        <f t="shared" si="129"/>
        <v>hardware</v>
      </c>
      <c r="S2059" s="3">
        <f t="shared" si="130"/>
        <v>42426.244583333333</v>
      </c>
      <c r="T2059" s="3">
        <f t="shared" si="131"/>
        <v>42396.244583333333</v>
      </c>
    </row>
    <row r="2060" spans="1:20">
      <c r="A2060">
        <v>2058</v>
      </c>
      <c r="B2060" t="s">
        <v>4202</v>
      </c>
      <c r="C2060" t="s">
        <v>4203</v>
      </c>
      <c r="D2060">
        <v>2560</v>
      </c>
      <c r="E2060">
        <v>4308</v>
      </c>
      <c r="F2060" t="s">
        <v>22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3968</v>
      </c>
      <c r="O2060" s="8">
        <f>Data!$E2060/Data!$D2060</f>
        <v>1.6828125</v>
      </c>
      <c r="P2060" s="2">
        <f>IFERROR(Data!$E2060/Data!$L2060,0)</f>
        <v>10.507317073170732</v>
      </c>
      <c r="Q2060" t="str">
        <f t="shared" si="128"/>
        <v>technology</v>
      </c>
      <c r="R2060" t="str">
        <f t="shared" si="129"/>
        <v>hardware</v>
      </c>
      <c r="S2060" s="3">
        <f t="shared" si="130"/>
        <v>42065.583333333328</v>
      </c>
      <c r="T2060" s="3">
        <f t="shared" si="131"/>
        <v>42026.120717592596</v>
      </c>
    </row>
    <row r="2061" spans="1:20">
      <c r="A2061">
        <v>2059</v>
      </c>
      <c r="B2061" t="s">
        <v>4204</v>
      </c>
      <c r="C2061" t="s">
        <v>4205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3968</v>
      </c>
      <c r="O2061" s="8">
        <f>Data!$E2061/Data!$D2061</f>
        <v>1.4345666666666668</v>
      </c>
      <c r="P2061" s="2">
        <f>IFERROR(Data!$E2061/Data!$L2061,0)</f>
        <v>114.76533333333333</v>
      </c>
      <c r="Q2061" t="str">
        <f t="shared" si="128"/>
        <v>technology</v>
      </c>
      <c r="R2061" t="str">
        <f t="shared" si="129"/>
        <v>hardware</v>
      </c>
      <c r="S2061" s="3">
        <f t="shared" si="130"/>
        <v>42400.665972222225</v>
      </c>
      <c r="T2061" s="3">
        <f t="shared" si="131"/>
        <v>42361.352476851855</v>
      </c>
    </row>
    <row r="2062" spans="1:20">
      <c r="A2062">
        <v>2060</v>
      </c>
      <c r="B2062" t="s">
        <v>4206</v>
      </c>
      <c r="C2062" t="s">
        <v>4207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3968</v>
      </c>
      <c r="O2062" s="8">
        <f>Data!$E2062/Data!$D2062</f>
        <v>1.964</v>
      </c>
      <c r="P2062" s="2">
        <f>IFERROR(Data!$E2062/Data!$L2062,0)</f>
        <v>35.997067448680355</v>
      </c>
      <c r="Q2062" t="str">
        <f t="shared" si="128"/>
        <v>technology</v>
      </c>
      <c r="R2062" t="str">
        <f t="shared" si="129"/>
        <v>hardware</v>
      </c>
      <c r="S2062" s="3">
        <f t="shared" si="130"/>
        <v>41843.392939814818</v>
      </c>
      <c r="T2062" s="3">
        <f t="shared" si="131"/>
        <v>41783.392939814818</v>
      </c>
    </row>
    <row r="2063" spans="1:20">
      <c r="A2063">
        <v>2061</v>
      </c>
      <c r="B2063" t="s">
        <v>4208</v>
      </c>
      <c r="C2063" t="s">
        <v>4209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3968</v>
      </c>
      <c r="O2063" s="8">
        <f>Data!$E2063/Data!$D2063</f>
        <v>1.0791999999999999</v>
      </c>
      <c r="P2063" s="2">
        <f>IFERROR(Data!$E2063/Data!$L2063,0)</f>
        <v>154.17142857142858</v>
      </c>
      <c r="Q2063" t="str">
        <f t="shared" si="128"/>
        <v>technology</v>
      </c>
      <c r="R2063" t="str">
        <f t="shared" si="129"/>
        <v>hardware</v>
      </c>
      <c r="S2063" s="3">
        <f t="shared" si="130"/>
        <v>42735.514513888891</v>
      </c>
      <c r="T2063" s="3">
        <f t="shared" si="131"/>
        <v>42705.514513888891</v>
      </c>
    </row>
    <row r="2064" spans="1:20">
      <c r="A2064">
        <v>2062</v>
      </c>
      <c r="B2064" t="s">
        <v>4210</v>
      </c>
      <c r="C2064" t="s">
        <v>4211</v>
      </c>
      <c r="D2064">
        <v>100000</v>
      </c>
      <c r="E2064">
        <v>114977</v>
      </c>
      <c r="F2064" t="s">
        <v>22</v>
      </c>
      <c r="G2064" t="s">
        <v>315</v>
      </c>
      <c r="H2064" t="s">
        <v>316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3968</v>
      </c>
      <c r="O2064" s="8">
        <f>Data!$E2064/Data!$D2064</f>
        <v>1.14977</v>
      </c>
      <c r="P2064" s="2">
        <f>IFERROR(Data!$E2064/Data!$L2064,0)</f>
        <v>566.38916256157631</v>
      </c>
      <c r="Q2064" t="str">
        <f t="shared" si="128"/>
        <v>technology</v>
      </c>
      <c r="R2064" t="str">
        <f t="shared" si="129"/>
        <v>hardware</v>
      </c>
      <c r="S2064" s="3">
        <f t="shared" si="130"/>
        <v>42453.091412037036</v>
      </c>
      <c r="T2064" s="3">
        <f t="shared" si="131"/>
        <v>42423.1330787037</v>
      </c>
    </row>
    <row r="2065" spans="1:20">
      <c r="A2065">
        <v>2063</v>
      </c>
      <c r="B2065" t="s">
        <v>4212</v>
      </c>
      <c r="C2065" t="s">
        <v>4213</v>
      </c>
      <c r="D2065">
        <v>4000</v>
      </c>
      <c r="E2065">
        <v>5922</v>
      </c>
      <c r="F2065" t="s">
        <v>22</v>
      </c>
      <c r="G2065" t="s">
        <v>508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3968</v>
      </c>
      <c r="O2065" s="8">
        <f>Data!$E2065/Data!$D2065</f>
        <v>1.4804999999999999</v>
      </c>
      <c r="P2065" s="2">
        <f>IFERROR(Data!$E2065/Data!$L2065,0)</f>
        <v>120.85714285714286</v>
      </c>
      <c r="Q2065" t="str">
        <f t="shared" si="128"/>
        <v>technology</v>
      </c>
      <c r="R2065" t="str">
        <f t="shared" si="129"/>
        <v>hardware</v>
      </c>
      <c r="S2065" s="3">
        <f t="shared" si="130"/>
        <v>42505.48265046296</v>
      </c>
      <c r="T2065" s="3">
        <f t="shared" si="131"/>
        <v>42472.48265046296</v>
      </c>
    </row>
    <row r="2066" spans="1:20">
      <c r="A2066">
        <v>2064</v>
      </c>
      <c r="B2066" t="s">
        <v>4214</v>
      </c>
      <c r="C2066" t="s">
        <v>4215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3968</v>
      </c>
      <c r="O2066" s="8">
        <f>Data!$E2066/Data!$D2066</f>
        <v>1.9116676082790633</v>
      </c>
      <c r="P2066" s="2">
        <f>IFERROR(Data!$E2066/Data!$L2066,0)</f>
        <v>86.163845492085343</v>
      </c>
      <c r="Q2066" t="str">
        <f t="shared" si="128"/>
        <v>technology</v>
      </c>
      <c r="R2066" t="str">
        <f t="shared" si="129"/>
        <v>hardware</v>
      </c>
      <c r="S2066" s="3">
        <f t="shared" si="130"/>
        <v>41425.25</v>
      </c>
      <c r="T2066" s="3">
        <f t="shared" si="131"/>
        <v>41389.114849537036</v>
      </c>
    </row>
    <row r="2067" spans="1:20">
      <c r="A2067">
        <v>2065</v>
      </c>
      <c r="B2067" t="s">
        <v>4216</v>
      </c>
      <c r="C2067" t="s">
        <v>4217</v>
      </c>
      <c r="D2067">
        <v>40000</v>
      </c>
      <c r="E2067">
        <v>79686.05</v>
      </c>
      <c r="F2067" t="s">
        <v>22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3968</v>
      </c>
      <c r="O2067" s="8">
        <f>Data!$E2067/Data!$D2067</f>
        <v>1.99215125</v>
      </c>
      <c r="P2067" s="2">
        <f>IFERROR(Data!$E2067/Data!$L2067,0)</f>
        <v>51.212114395886893</v>
      </c>
      <c r="Q2067" t="str">
        <f t="shared" si="128"/>
        <v>technology</v>
      </c>
      <c r="R2067" t="str">
        <f t="shared" si="129"/>
        <v>hardware</v>
      </c>
      <c r="S2067" s="3">
        <f t="shared" si="130"/>
        <v>41633.083668981482</v>
      </c>
      <c r="T2067" s="3">
        <f t="shared" si="131"/>
        <v>41603.083668981482</v>
      </c>
    </row>
    <row r="2068" spans="1:20">
      <c r="A2068">
        <v>2066</v>
      </c>
      <c r="B2068" t="s">
        <v>4218</v>
      </c>
      <c r="C2068" t="s">
        <v>4219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3968</v>
      </c>
      <c r="O2068" s="8">
        <f>Data!$E2068/Data!$D2068</f>
        <v>2.1859999999999999</v>
      </c>
      <c r="P2068" s="2">
        <f>IFERROR(Data!$E2068/Data!$L2068,0)</f>
        <v>67.261538461538464</v>
      </c>
      <c r="Q2068" t="str">
        <f t="shared" si="128"/>
        <v>technology</v>
      </c>
      <c r="R2068" t="str">
        <f t="shared" si="129"/>
        <v>hardware</v>
      </c>
      <c r="S2068" s="3">
        <f t="shared" si="130"/>
        <v>41874.521793981483</v>
      </c>
      <c r="T2068" s="3">
        <f t="shared" si="131"/>
        <v>41844.521793981483</v>
      </c>
    </row>
    <row r="2069" spans="1:20">
      <c r="A2069">
        <v>2067</v>
      </c>
      <c r="B2069" t="s">
        <v>4220</v>
      </c>
      <c r="C2069" t="s">
        <v>4221</v>
      </c>
      <c r="D2069">
        <v>495</v>
      </c>
      <c r="E2069">
        <v>628</v>
      </c>
      <c r="F2069" t="s">
        <v>22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3968</v>
      </c>
      <c r="O2069" s="8">
        <f>Data!$E2069/Data!$D2069</f>
        <v>1.2686868686868686</v>
      </c>
      <c r="P2069" s="2">
        <f>IFERROR(Data!$E2069/Data!$L2069,0)</f>
        <v>62.8</v>
      </c>
      <c r="Q2069" t="str">
        <f t="shared" si="128"/>
        <v>technology</v>
      </c>
      <c r="R2069" t="str">
        <f t="shared" si="129"/>
        <v>hardware</v>
      </c>
      <c r="S2069" s="3">
        <f t="shared" si="130"/>
        <v>42148.603888888887</v>
      </c>
      <c r="T2069" s="3">
        <f t="shared" si="131"/>
        <v>42115.603888888887</v>
      </c>
    </row>
    <row r="2070" spans="1:20">
      <c r="A2070">
        <v>2068</v>
      </c>
      <c r="B2070" t="s">
        <v>4222</v>
      </c>
      <c r="C2070" t="s">
        <v>4223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3968</v>
      </c>
      <c r="O2070" s="8">
        <f>Data!$E2070/Data!$D2070</f>
        <v>1.0522388</v>
      </c>
      <c r="P2070" s="2">
        <f>IFERROR(Data!$E2070/Data!$L2070,0)</f>
        <v>346.13118421052633</v>
      </c>
      <c r="Q2070" t="str">
        <f t="shared" si="128"/>
        <v>technology</v>
      </c>
      <c r="R2070" t="str">
        <f t="shared" si="129"/>
        <v>hardware</v>
      </c>
      <c r="S2070" s="3">
        <f t="shared" si="130"/>
        <v>42663.591608796298</v>
      </c>
      <c r="T2070" s="3">
        <f t="shared" si="131"/>
        <v>42633.591608796298</v>
      </c>
    </row>
    <row r="2071" spans="1:20">
      <c r="A2071">
        <v>2069</v>
      </c>
      <c r="B2071" t="s">
        <v>4224</v>
      </c>
      <c r="C2071" t="s">
        <v>4225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3968</v>
      </c>
      <c r="O2071" s="8">
        <f>Data!$E2071/Data!$D2071</f>
        <v>1.2840666000000001</v>
      </c>
      <c r="P2071" s="2">
        <f>IFERROR(Data!$E2071/Data!$L2071,0)</f>
        <v>244.11912547528519</v>
      </c>
      <c r="Q2071" t="str">
        <f t="shared" si="128"/>
        <v>technology</v>
      </c>
      <c r="R2071" t="str">
        <f t="shared" si="129"/>
        <v>hardware</v>
      </c>
      <c r="S2071" s="3">
        <f t="shared" si="130"/>
        <v>42371.722118055557</v>
      </c>
      <c r="T2071" s="3">
        <f t="shared" si="131"/>
        <v>42340.722118055557</v>
      </c>
    </row>
    <row r="2072" spans="1:20">
      <c r="A2072">
        <v>2070</v>
      </c>
      <c r="B2072" t="s">
        <v>4226</v>
      </c>
      <c r="C2072" t="s">
        <v>4227</v>
      </c>
      <c r="D2072">
        <v>125000</v>
      </c>
      <c r="E2072">
        <v>396659</v>
      </c>
      <c r="F2072" t="s">
        <v>22</v>
      </c>
      <c r="G2072" t="s">
        <v>508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3968</v>
      </c>
      <c r="O2072" s="8">
        <f>Data!$E2072/Data!$D2072</f>
        <v>3.1732719999999999</v>
      </c>
      <c r="P2072" s="2">
        <f>IFERROR(Data!$E2072/Data!$L2072,0)</f>
        <v>259.25424836601309</v>
      </c>
      <c r="Q2072" t="str">
        <f t="shared" si="128"/>
        <v>technology</v>
      </c>
      <c r="R2072" t="str">
        <f t="shared" si="129"/>
        <v>hardware</v>
      </c>
      <c r="S2072" s="3">
        <f t="shared" si="130"/>
        <v>42549.4065162037</v>
      </c>
      <c r="T2072" s="3">
        <f t="shared" si="131"/>
        <v>42519.4065162037</v>
      </c>
    </row>
    <row r="2073" spans="1:20">
      <c r="A2073">
        <v>2071</v>
      </c>
      <c r="B2073" t="s">
        <v>4228</v>
      </c>
      <c r="C2073" t="s">
        <v>4229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3968</v>
      </c>
      <c r="O2073" s="8">
        <f>Data!$E2073/Data!$D2073</f>
        <v>2.8073000000000001</v>
      </c>
      <c r="P2073" s="2">
        <f>IFERROR(Data!$E2073/Data!$L2073,0)</f>
        <v>201.96402877697841</v>
      </c>
      <c r="Q2073" t="str">
        <f t="shared" si="128"/>
        <v>technology</v>
      </c>
      <c r="R2073" t="str">
        <f t="shared" si="129"/>
        <v>hardware</v>
      </c>
      <c r="S2073" s="3">
        <f t="shared" si="130"/>
        <v>42645.028749999998</v>
      </c>
      <c r="T2073" s="3">
        <f t="shared" si="131"/>
        <v>42600.028749999998</v>
      </c>
    </row>
    <row r="2074" spans="1:20">
      <c r="A2074">
        <v>2072</v>
      </c>
      <c r="B2074" t="s">
        <v>4230</v>
      </c>
      <c r="C2074" t="s">
        <v>4231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3968</v>
      </c>
      <c r="O2074" s="8">
        <f>Data!$E2074/Data!$D2074</f>
        <v>1.1073146853146854</v>
      </c>
      <c r="P2074" s="2">
        <f>IFERROR(Data!$E2074/Data!$L2074,0)</f>
        <v>226.20857142857142</v>
      </c>
      <c r="Q2074" t="str">
        <f t="shared" si="128"/>
        <v>technology</v>
      </c>
      <c r="R2074" t="str">
        <f t="shared" si="129"/>
        <v>hardware</v>
      </c>
      <c r="S2074" s="3">
        <f t="shared" si="130"/>
        <v>42497.331388888888</v>
      </c>
      <c r="T2074" s="3">
        <f t="shared" si="131"/>
        <v>42467.331388888888</v>
      </c>
    </row>
    <row r="2075" spans="1:20">
      <c r="A2075">
        <v>2073</v>
      </c>
      <c r="B2075" t="s">
        <v>4232</v>
      </c>
      <c r="C2075" t="s">
        <v>4233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3968</v>
      </c>
      <c r="O2075" s="8">
        <f>Data!$E2075/Data!$D2075</f>
        <v>1.5260429999999998</v>
      </c>
      <c r="P2075" s="2">
        <f>IFERROR(Data!$E2075/Data!$L2075,0)</f>
        <v>324.69</v>
      </c>
      <c r="Q2075" t="str">
        <f t="shared" si="128"/>
        <v>technology</v>
      </c>
      <c r="R2075" t="str">
        <f t="shared" si="129"/>
        <v>hardware</v>
      </c>
      <c r="S2075" s="3">
        <f t="shared" si="130"/>
        <v>42132.418032407411</v>
      </c>
      <c r="T2075" s="3">
        <f t="shared" si="131"/>
        <v>42087.418032407411</v>
      </c>
    </row>
    <row r="2076" spans="1:20">
      <c r="A2076">
        <v>2074</v>
      </c>
      <c r="B2076" t="s">
        <v>4234</v>
      </c>
      <c r="C2076" t="s">
        <v>4235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3968</v>
      </c>
      <c r="O2076" s="8">
        <f>Data!$E2076/Data!$D2076</f>
        <v>1.0249999999999999</v>
      </c>
      <c r="P2076" s="2">
        <f>IFERROR(Data!$E2076/Data!$L2076,0)</f>
        <v>205</v>
      </c>
      <c r="Q2076" t="str">
        <f t="shared" si="128"/>
        <v>technology</v>
      </c>
      <c r="R2076" t="str">
        <f t="shared" si="129"/>
        <v>hardware</v>
      </c>
      <c r="S2076" s="3">
        <f t="shared" si="130"/>
        <v>42496.576180555552</v>
      </c>
      <c r="T2076" s="3">
        <f t="shared" si="131"/>
        <v>42466.576180555552</v>
      </c>
    </row>
    <row r="2077" spans="1:20">
      <c r="A2077">
        <v>2075</v>
      </c>
      <c r="B2077" t="s">
        <v>4236</v>
      </c>
      <c r="C2077" t="s">
        <v>4237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3968</v>
      </c>
      <c r="O2077" s="8">
        <f>Data!$E2077/Data!$D2077</f>
        <v>16.783738373837384</v>
      </c>
      <c r="P2077" s="2">
        <f>IFERROR(Data!$E2077/Data!$L2077,0)</f>
        <v>20.465926829268295</v>
      </c>
      <c r="Q2077" t="str">
        <f t="shared" si="128"/>
        <v>technology</v>
      </c>
      <c r="R2077" t="str">
        <f t="shared" si="129"/>
        <v>hardware</v>
      </c>
      <c r="S2077" s="3">
        <f t="shared" si="130"/>
        <v>41480.431574074071</v>
      </c>
      <c r="T2077" s="3">
        <f t="shared" si="131"/>
        <v>41450.431574074071</v>
      </c>
    </row>
    <row r="2078" spans="1:20">
      <c r="A2078">
        <v>2076</v>
      </c>
      <c r="B2078" t="s">
        <v>4238</v>
      </c>
      <c r="C2078" t="s">
        <v>4239</v>
      </c>
      <c r="D2078">
        <v>179000</v>
      </c>
      <c r="E2078">
        <v>972594.99</v>
      </c>
      <c r="F2078" t="s">
        <v>22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3968</v>
      </c>
      <c r="O2078" s="8">
        <f>Data!$E2078/Data!$D2078</f>
        <v>5.4334915642458101</v>
      </c>
      <c r="P2078" s="2">
        <f>IFERROR(Data!$E2078/Data!$L2078,0)</f>
        <v>116.35303146309367</v>
      </c>
      <c r="Q2078" t="str">
        <f t="shared" si="128"/>
        <v>technology</v>
      </c>
      <c r="R2078" t="str">
        <f t="shared" si="129"/>
        <v>hardware</v>
      </c>
      <c r="S2078" s="3">
        <f t="shared" si="130"/>
        <v>41843.630659722221</v>
      </c>
      <c r="T2078" s="3">
        <f t="shared" si="131"/>
        <v>41803.630659722221</v>
      </c>
    </row>
    <row r="2079" spans="1:20">
      <c r="A2079">
        <v>2077</v>
      </c>
      <c r="B2079" t="s">
        <v>4240</v>
      </c>
      <c r="C2079" t="s">
        <v>4241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3968</v>
      </c>
      <c r="O2079" s="8">
        <f>Data!$E2079/Data!$D2079</f>
        <v>1.1550800000000001</v>
      </c>
      <c r="P2079" s="2">
        <f>IFERROR(Data!$E2079/Data!$L2079,0)</f>
        <v>307.20212765957444</v>
      </c>
      <c r="Q2079" t="str">
        <f t="shared" si="128"/>
        <v>technology</v>
      </c>
      <c r="R2079" t="str">
        <f t="shared" si="129"/>
        <v>hardware</v>
      </c>
      <c r="S2079" s="3">
        <f t="shared" si="130"/>
        <v>42160.625</v>
      </c>
      <c r="T2079" s="3">
        <f t="shared" si="131"/>
        <v>42102.792546296296</v>
      </c>
    </row>
    <row r="2080" spans="1:20">
      <c r="A2080">
        <v>2078</v>
      </c>
      <c r="B2080" t="s">
        <v>4242</v>
      </c>
      <c r="C2080" t="s">
        <v>4243</v>
      </c>
      <c r="D2080">
        <v>20000</v>
      </c>
      <c r="E2080">
        <v>26241</v>
      </c>
      <c r="F2080" t="s">
        <v>22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3968</v>
      </c>
      <c r="O2080" s="8">
        <f>Data!$E2080/Data!$D2080</f>
        <v>1.3120499999999999</v>
      </c>
      <c r="P2080" s="2">
        <f>IFERROR(Data!$E2080/Data!$L2080,0)</f>
        <v>546.6875</v>
      </c>
      <c r="Q2080" t="str">
        <f t="shared" si="128"/>
        <v>technology</v>
      </c>
      <c r="R2080" t="str">
        <f t="shared" si="129"/>
        <v>hardware</v>
      </c>
      <c r="S2080" s="3">
        <f t="shared" si="130"/>
        <v>42722.521493055552</v>
      </c>
      <c r="T2080" s="3">
        <f t="shared" si="131"/>
        <v>42692.521493055552</v>
      </c>
    </row>
    <row r="2081" spans="1:20">
      <c r="A2081">
        <v>2079</v>
      </c>
      <c r="B2081" t="s">
        <v>4244</v>
      </c>
      <c r="C2081" t="s">
        <v>4245</v>
      </c>
      <c r="D2081">
        <v>10000</v>
      </c>
      <c r="E2081">
        <v>28817</v>
      </c>
      <c r="F2081" t="s">
        <v>22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3968</v>
      </c>
      <c r="O2081" s="8">
        <f>Data!$E2081/Data!$D2081</f>
        <v>2.8816999999999999</v>
      </c>
      <c r="P2081" s="2">
        <f>IFERROR(Data!$E2081/Data!$L2081,0)</f>
        <v>47.474464579901152</v>
      </c>
      <c r="Q2081" t="str">
        <f t="shared" si="128"/>
        <v>technology</v>
      </c>
      <c r="R2081" t="str">
        <f t="shared" si="129"/>
        <v>hardware</v>
      </c>
      <c r="S2081" s="3">
        <f t="shared" si="130"/>
        <v>42180.541666666672</v>
      </c>
      <c r="T2081" s="3">
        <f t="shared" si="131"/>
        <v>42150.46056712963</v>
      </c>
    </row>
    <row r="2082" spans="1:20">
      <c r="A2082">
        <v>2080</v>
      </c>
      <c r="B2082" t="s">
        <v>4246</v>
      </c>
      <c r="C2082" t="s">
        <v>4247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3968</v>
      </c>
      <c r="O2082" s="8">
        <f>Data!$E2082/Data!$D2082</f>
        <v>5.0780000000000003</v>
      </c>
      <c r="P2082" s="2">
        <f>IFERROR(Data!$E2082/Data!$L2082,0)</f>
        <v>101.56</v>
      </c>
      <c r="Q2082" t="str">
        <f t="shared" si="128"/>
        <v>technology</v>
      </c>
      <c r="R2082" t="str">
        <f t="shared" si="129"/>
        <v>hardware</v>
      </c>
      <c r="S2082" s="3">
        <f t="shared" si="130"/>
        <v>42319.748842592591</v>
      </c>
      <c r="T2082" s="3">
        <f t="shared" si="131"/>
        <v>42289.707175925927</v>
      </c>
    </row>
    <row r="2083" spans="1:20">
      <c r="A2083">
        <v>2081</v>
      </c>
      <c r="B2083" t="s">
        <v>4248</v>
      </c>
      <c r="C2083" t="s">
        <v>4249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1823</v>
      </c>
      <c r="O2083" s="8">
        <f>Data!$E2083/Data!$D2083</f>
        <v>1.1457142857142857</v>
      </c>
      <c r="P2083" s="2">
        <f>IFERROR(Data!$E2083/Data!$L2083,0)</f>
        <v>72.909090909090907</v>
      </c>
      <c r="Q2083" t="str">
        <f t="shared" si="128"/>
        <v>music</v>
      </c>
      <c r="R2083" t="str">
        <f t="shared" si="129"/>
        <v>indie rock</v>
      </c>
      <c r="S2083" s="3">
        <f t="shared" si="130"/>
        <v>41044.957638888889</v>
      </c>
      <c r="T2083" s="3">
        <f t="shared" si="131"/>
        <v>41003.906886574077</v>
      </c>
    </row>
    <row r="2084" spans="1:20">
      <c r="A2084">
        <v>2082</v>
      </c>
      <c r="B2084" t="s">
        <v>4250</v>
      </c>
      <c r="C2084" t="s">
        <v>4251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1823</v>
      </c>
      <c r="O2084" s="8">
        <f>Data!$E2084/Data!$D2084</f>
        <v>1.1073333333333333</v>
      </c>
      <c r="P2084" s="2">
        <f>IFERROR(Data!$E2084/Data!$L2084,0)</f>
        <v>43.710526315789473</v>
      </c>
      <c r="Q2084" t="str">
        <f t="shared" si="128"/>
        <v>music</v>
      </c>
      <c r="R2084" t="str">
        <f t="shared" si="129"/>
        <v>indie rock</v>
      </c>
      <c r="S2084" s="3">
        <f t="shared" si="130"/>
        <v>40870.911990740737</v>
      </c>
      <c r="T2084" s="3">
        <f t="shared" si="131"/>
        <v>40810.870324074072</v>
      </c>
    </row>
    <row r="2085" spans="1:20">
      <c r="A2085">
        <v>2083</v>
      </c>
      <c r="B2085" t="s">
        <v>4252</v>
      </c>
      <c r="C2085" t="s">
        <v>4253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1823</v>
      </c>
      <c r="O2085" s="8">
        <f>Data!$E2085/Data!$D2085</f>
        <v>1.1333333333333333</v>
      </c>
      <c r="P2085" s="2">
        <f>IFERROR(Data!$E2085/Data!$L2085,0)</f>
        <v>34</v>
      </c>
      <c r="Q2085" t="str">
        <f t="shared" si="128"/>
        <v>music</v>
      </c>
      <c r="R2085" t="str">
        <f t="shared" si="129"/>
        <v>indie rock</v>
      </c>
      <c r="S2085" s="3">
        <f t="shared" si="130"/>
        <v>41064.47216435185</v>
      </c>
      <c r="T2085" s="3">
        <f t="shared" si="131"/>
        <v>41034.47216435185</v>
      </c>
    </row>
    <row r="2086" spans="1:20">
      <c r="A2086">
        <v>2084</v>
      </c>
      <c r="B2086" t="s">
        <v>4254</v>
      </c>
      <c r="C2086" t="s">
        <v>4255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1823</v>
      </c>
      <c r="O2086" s="8">
        <f>Data!$E2086/Data!$D2086</f>
        <v>1.0833333333333333</v>
      </c>
      <c r="P2086" s="2">
        <f>IFERROR(Data!$E2086/Data!$L2086,0)</f>
        <v>70.652173913043484</v>
      </c>
      <c r="Q2086" t="str">
        <f t="shared" si="128"/>
        <v>music</v>
      </c>
      <c r="R2086" t="str">
        <f t="shared" si="129"/>
        <v>indie rock</v>
      </c>
      <c r="S2086" s="3">
        <f t="shared" si="130"/>
        <v>41763.040972222225</v>
      </c>
      <c r="T2086" s="3">
        <f t="shared" si="131"/>
        <v>41731.583124999997</v>
      </c>
    </row>
    <row r="2087" spans="1:20">
      <c r="A2087">
        <v>2085</v>
      </c>
      <c r="B2087" t="s">
        <v>4256</v>
      </c>
      <c r="C2087" t="s">
        <v>4257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1823</v>
      </c>
      <c r="O2087" s="8">
        <f>Data!$E2087/Data!$D2087</f>
        <v>1.2353333333333334</v>
      </c>
      <c r="P2087" s="2">
        <f>IFERROR(Data!$E2087/Data!$L2087,0)</f>
        <v>89.301204819277103</v>
      </c>
      <c r="Q2087" t="str">
        <f t="shared" si="128"/>
        <v>music</v>
      </c>
      <c r="R2087" t="str">
        <f t="shared" si="129"/>
        <v>indie rock</v>
      </c>
      <c r="S2087" s="3">
        <f t="shared" si="130"/>
        <v>41105.585497685184</v>
      </c>
      <c r="T2087" s="3">
        <f t="shared" si="131"/>
        <v>41075.585497685184</v>
      </c>
    </row>
    <row r="2088" spans="1:20">
      <c r="A2088">
        <v>2086</v>
      </c>
      <c r="B2088" t="s">
        <v>4258</v>
      </c>
      <c r="C2088" t="s">
        <v>4259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1823</v>
      </c>
      <c r="O2088" s="8">
        <f>Data!$E2088/Data!$D2088</f>
        <v>1.0069999999999999</v>
      </c>
      <c r="P2088" s="2">
        <f>IFERROR(Data!$E2088/Data!$L2088,0)</f>
        <v>115.08571428571429</v>
      </c>
      <c r="Q2088" t="str">
        <f t="shared" si="128"/>
        <v>music</v>
      </c>
      <c r="R2088" t="str">
        <f t="shared" si="129"/>
        <v>indie rock</v>
      </c>
      <c r="S2088" s="3">
        <f t="shared" si="130"/>
        <v>40890.957638888889</v>
      </c>
      <c r="T2088" s="3">
        <f t="shared" si="131"/>
        <v>40860.42050925926</v>
      </c>
    </row>
    <row r="2089" spans="1:20">
      <c r="A2089">
        <v>2087</v>
      </c>
      <c r="B2089" t="s">
        <v>4260</v>
      </c>
      <c r="C2089" t="s">
        <v>4261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1823</v>
      </c>
      <c r="O2089" s="8">
        <f>Data!$E2089/Data!$D2089</f>
        <v>1.0353333333333334</v>
      </c>
      <c r="P2089" s="2">
        <f>IFERROR(Data!$E2089/Data!$L2089,0)</f>
        <v>62.12</v>
      </c>
      <c r="Q2089" t="str">
        <f t="shared" si="128"/>
        <v>music</v>
      </c>
      <c r="R2089" t="str">
        <f t="shared" si="129"/>
        <v>indie rock</v>
      </c>
      <c r="S2089" s="3">
        <f t="shared" si="130"/>
        <v>40793.954375000001</v>
      </c>
      <c r="T2089" s="3">
        <f t="shared" si="131"/>
        <v>40763.954375000001</v>
      </c>
    </row>
    <row r="2090" spans="1:20">
      <c r="A2090">
        <v>2088</v>
      </c>
      <c r="B2090" t="s">
        <v>4262</v>
      </c>
      <c r="C2090" t="s">
        <v>4263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1823</v>
      </c>
      <c r="O2090" s="8">
        <f>Data!$E2090/Data!$D2090</f>
        <v>1.1551066666666667</v>
      </c>
      <c r="P2090" s="2">
        <f>IFERROR(Data!$E2090/Data!$L2090,0)</f>
        <v>46.204266666666669</v>
      </c>
      <c r="Q2090" t="str">
        <f t="shared" si="128"/>
        <v>music</v>
      </c>
      <c r="R2090" t="str">
        <f t="shared" si="129"/>
        <v>indie rock</v>
      </c>
      <c r="S2090" s="3">
        <f t="shared" si="130"/>
        <v>40431.915972222225</v>
      </c>
      <c r="T2090" s="3">
        <f t="shared" si="131"/>
        <v>40395.464722222219</v>
      </c>
    </row>
    <row r="2091" spans="1:20">
      <c r="A2091">
        <v>2089</v>
      </c>
      <c r="B2091" t="s">
        <v>4264</v>
      </c>
      <c r="C2091" t="s">
        <v>4265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1823</v>
      </c>
      <c r="O2091" s="8">
        <f>Data!$E2091/Data!$D2091</f>
        <v>1.2040040000000001</v>
      </c>
      <c r="P2091" s="2">
        <f>IFERROR(Data!$E2091/Data!$L2091,0)</f>
        <v>48.54854838709678</v>
      </c>
      <c r="Q2091" t="str">
        <f t="shared" si="128"/>
        <v>music</v>
      </c>
      <c r="R2091" t="str">
        <f t="shared" si="129"/>
        <v>indie rock</v>
      </c>
      <c r="S2091" s="3">
        <f t="shared" si="130"/>
        <v>41487.826319444444</v>
      </c>
      <c r="T2091" s="3">
        <f t="shared" si="131"/>
        <v>41452.826319444444</v>
      </c>
    </row>
    <row r="2092" spans="1:20">
      <c r="A2092">
        <v>2090</v>
      </c>
      <c r="B2092" t="s">
        <v>4266</v>
      </c>
      <c r="C2092" t="s">
        <v>4267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1823</v>
      </c>
      <c r="O2092" s="8">
        <f>Data!$E2092/Data!$D2092</f>
        <v>1.1504037499999999</v>
      </c>
      <c r="P2092" s="2">
        <f>IFERROR(Data!$E2092/Data!$L2092,0)</f>
        <v>57.520187499999999</v>
      </c>
      <c r="Q2092" t="str">
        <f t="shared" si="128"/>
        <v>music</v>
      </c>
      <c r="R2092" t="str">
        <f t="shared" si="129"/>
        <v>indie rock</v>
      </c>
      <c r="S2092" s="3">
        <f t="shared" si="130"/>
        <v>41329.131423611114</v>
      </c>
      <c r="T2092" s="3">
        <f t="shared" si="131"/>
        <v>41299.131423611114</v>
      </c>
    </row>
    <row r="2093" spans="1:20">
      <c r="A2093">
        <v>2091</v>
      </c>
      <c r="B2093" t="s">
        <v>4268</v>
      </c>
      <c r="C2093" t="s">
        <v>4269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1823</v>
      </c>
      <c r="O2093" s="8">
        <f>Data!$E2093/Data!$D2093</f>
        <v>1.2046777777777777</v>
      </c>
      <c r="P2093" s="2">
        <f>IFERROR(Data!$E2093/Data!$L2093,0)</f>
        <v>88.147154471544724</v>
      </c>
      <c r="Q2093" t="str">
        <f t="shared" si="128"/>
        <v>music</v>
      </c>
      <c r="R2093" t="str">
        <f t="shared" si="129"/>
        <v>indie rock</v>
      </c>
      <c r="S2093" s="3">
        <f t="shared" si="130"/>
        <v>40603.583333333336</v>
      </c>
      <c r="T2093" s="3">
        <f t="shared" si="131"/>
        <v>40555.072662037033</v>
      </c>
    </row>
    <row r="2094" spans="1:20">
      <c r="A2094">
        <v>2092</v>
      </c>
      <c r="B2094" t="s">
        <v>4270</v>
      </c>
      <c r="C2094" t="s">
        <v>4271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1823</v>
      </c>
      <c r="O2094" s="8">
        <f>Data!$E2094/Data!$D2094</f>
        <v>1.0128333333333333</v>
      </c>
      <c r="P2094" s="2">
        <f>IFERROR(Data!$E2094/Data!$L2094,0)</f>
        <v>110.49090909090908</v>
      </c>
      <c r="Q2094" t="str">
        <f t="shared" si="128"/>
        <v>music</v>
      </c>
      <c r="R2094" t="str">
        <f t="shared" si="129"/>
        <v>indie rock</v>
      </c>
      <c r="S2094" s="3">
        <f t="shared" si="130"/>
        <v>40823.457546296297</v>
      </c>
      <c r="T2094" s="3">
        <f t="shared" si="131"/>
        <v>40763.457546296297</v>
      </c>
    </row>
    <row r="2095" spans="1:20">
      <c r="A2095">
        <v>2093</v>
      </c>
      <c r="B2095" t="s">
        <v>4272</v>
      </c>
      <c r="C2095" t="s">
        <v>4273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1823</v>
      </c>
      <c r="O2095" s="8">
        <f>Data!$E2095/Data!$D2095</f>
        <v>1.0246666666666666</v>
      </c>
      <c r="P2095" s="2">
        <f>IFERROR(Data!$E2095/Data!$L2095,0)</f>
        <v>66.826086956521735</v>
      </c>
      <c r="Q2095" t="str">
        <f t="shared" si="128"/>
        <v>music</v>
      </c>
      <c r="R2095" t="str">
        <f t="shared" si="129"/>
        <v>indie rock</v>
      </c>
      <c r="S2095" s="3">
        <f t="shared" si="130"/>
        <v>41265.646203703705</v>
      </c>
      <c r="T2095" s="3">
        <f t="shared" si="131"/>
        <v>41205.604537037041</v>
      </c>
    </row>
    <row r="2096" spans="1:20">
      <c r="A2096">
        <v>2094</v>
      </c>
      <c r="B2096" t="s">
        <v>4274</v>
      </c>
      <c r="C2096" t="s">
        <v>4275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1823</v>
      </c>
      <c r="O2096" s="8">
        <f>Data!$E2096/Data!$D2096</f>
        <v>1.2054285714285715</v>
      </c>
      <c r="P2096" s="2">
        <f>IFERROR(Data!$E2096/Data!$L2096,0)</f>
        <v>58.597222222222221</v>
      </c>
      <c r="Q2096" t="str">
        <f t="shared" si="128"/>
        <v>music</v>
      </c>
      <c r="R2096" t="str">
        <f t="shared" si="129"/>
        <v>indie rock</v>
      </c>
      <c r="S2096" s="3">
        <f t="shared" si="130"/>
        <v>40972.875</v>
      </c>
      <c r="T2096" s="3">
        <f t="shared" si="131"/>
        <v>40938.77002314815</v>
      </c>
    </row>
    <row r="2097" spans="1:20">
      <c r="A2097">
        <v>2095</v>
      </c>
      <c r="B2097" t="s">
        <v>4276</v>
      </c>
      <c r="C2097" t="s">
        <v>4277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1823</v>
      </c>
      <c r="O2097" s="8">
        <f>Data!$E2097/Data!$D2097</f>
        <v>1</v>
      </c>
      <c r="P2097" s="2">
        <f>IFERROR(Data!$E2097/Data!$L2097,0)</f>
        <v>113.63636363636364</v>
      </c>
      <c r="Q2097" t="str">
        <f t="shared" si="128"/>
        <v>music</v>
      </c>
      <c r="R2097" t="str">
        <f t="shared" si="129"/>
        <v>indie rock</v>
      </c>
      <c r="S2097" s="3">
        <f t="shared" si="130"/>
        <v>40818.483483796292</v>
      </c>
      <c r="T2097" s="3">
        <f t="shared" si="131"/>
        <v>40758.483483796292</v>
      </c>
    </row>
    <row r="2098" spans="1:20">
      <c r="A2098">
        <v>2096</v>
      </c>
      <c r="B2098" t="s">
        <v>4278</v>
      </c>
      <c r="C2098" t="s">
        <v>4279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1823</v>
      </c>
      <c r="O2098" s="8">
        <f>Data!$E2098/Data!$D2098</f>
        <v>1.0166666666666666</v>
      </c>
      <c r="P2098" s="2">
        <f>IFERROR(Data!$E2098/Data!$L2098,0)</f>
        <v>43.571428571428569</v>
      </c>
      <c r="Q2098" t="str">
        <f t="shared" si="128"/>
        <v>music</v>
      </c>
      <c r="R2098" t="str">
        <f t="shared" si="129"/>
        <v>indie rock</v>
      </c>
      <c r="S2098" s="3">
        <f t="shared" si="130"/>
        <v>41207.915972222225</v>
      </c>
      <c r="T2098" s="3">
        <f t="shared" si="131"/>
        <v>41192.508506944447</v>
      </c>
    </row>
    <row r="2099" spans="1:20">
      <c r="A2099">
        <v>2097</v>
      </c>
      <c r="B2099" t="s">
        <v>4280</v>
      </c>
      <c r="C2099" t="s">
        <v>4281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1823</v>
      </c>
      <c r="O2099" s="8">
        <f>Data!$E2099/Data!$D2099</f>
        <v>1</v>
      </c>
      <c r="P2099" s="2">
        <f>IFERROR(Data!$E2099/Data!$L2099,0)</f>
        <v>78.94736842105263</v>
      </c>
      <c r="Q2099" t="str">
        <f t="shared" si="128"/>
        <v>music</v>
      </c>
      <c r="R2099" t="str">
        <f t="shared" si="129"/>
        <v>indie rock</v>
      </c>
      <c r="S2099" s="3">
        <f t="shared" si="130"/>
        <v>40878.376562500001</v>
      </c>
      <c r="T2099" s="3">
        <f t="shared" si="131"/>
        <v>40818.33489583333</v>
      </c>
    </row>
    <row r="2100" spans="1:20">
      <c r="A2100">
        <v>2098</v>
      </c>
      <c r="B2100" t="s">
        <v>4282</v>
      </c>
      <c r="C2100" t="s">
        <v>4283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1823</v>
      </c>
      <c r="O2100" s="8">
        <f>Data!$E2100/Data!$D2100</f>
        <v>1.0033333333333334</v>
      </c>
      <c r="P2100" s="2">
        <f>IFERROR(Data!$E2100/Data!$L2100,0)</f>
        <v>188.125</v>
      </c>
      <c r="Q2100" t="str">
        <f t="shared" si="128"/>
        <v>music</v>
      </c>
      <c r="R2100" t="str">
        <f t="shared" si="129"/>
        <v>indie rock</v>
      </c>
      <c r="S2100" s="3">
        <f t="shared" si="130"/>
        <v>40975.86383101852</v>
      </c>
      <c r="T2100" s="3">
        <f t="shared" si="131"/>
        <v>40945.86383101852</v>
      </c>
    </row>
    <row r="2101" spans="1:20">
      <c r="A2101">
        <v>2099</v>
      </c>
      <c r="B2101" t="s">
        <v>4284</v>
      </c>
      <c r="C2101" t="s">
        <v>4285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1823</v>
      </c>
      <c r="O2101" s="8">
        <f>Data!$E2101/Data!$D2101</f>
        <v>1.3236666666666668</v>
      </c>
      <c r="P2101" s="2">
        <f>IFERROR(Data!$E2101/Data!$L2101,0)</f>
        <v>63.031746031746032</v>
      </c>
      <c r="Q2101" t="str">
        <f t="shared" si="128"/>
        <v>music</v>
      </c>
      <c r="R2101" t="str">
        <f t="shared" si="129"/>
        <v>indie rock</v>
      </c>
      <c r="S2101" s="3">
        <f t="shared" si="130"/>
        <v>42186.902777777781</v>
      </c>
      <c r="T2101" s="3">
        <f t="shared" si="131"/>
        <v>42173.496342592596</v>
      </c>
    </row>
    <row r="2102" spans="1:20">
      <c r="A2102">
        <v>2100</v>
      </c>
      <c r="B2102" t="s">
        <v>4286</v>
      </c>
      <c r="C2102" t="s">
        <v>4287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1823</v>
      </c>
      <c r="O2102" s="8">
        <f>Data!$E2102/Data!$D2102</f>
        <v>1.3666666666666667</v>
      </c>
      <c r="P2102" s="2">
        <f>IFERROR(Data!$E2102/Data!$L2102,0)</f>
        <v>30.37037037037037</v>
      </c>
      <c r="Q2102" t="str">
        <f t="shared" si="128"/>
        <v>music</v>
      </c>
      <c r="R2102" t="str">
        <f t="shared" si="129"/>
        <v>indie rock</v>
      </c>
      <c r="S2102" s="3">
        <f t="shared" si="130"/>
        <v>41089.915972222225</v>
      </c>
      <c r="T2102" s="3">
        <f t="shared" si="131"/>
        <v>41074.584965277776</v>
      </c>
    </row>
    <row r="2103" spans="1:20">
      <c r="A2103">
        <v>2101</v>
      </c>
      <c r="B2103" t="s">
        <v>4288</v>
      </c>
      <c r="C2103" t="s">
        <v>4289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1823</v>
      </c>
      <c r="O2103" s="8">
        <f>Data!$E2103/Data!$D2103</f>
        <v>1.1325000000000001</v>
      </c>
      <c r="P2103" s="2">
        <f>IFERROR(Data!$E2103/Data!$L2103,0)</f>
        <v>51.477272727272727</v>
      </c>
      <c r="Q2103" t="str">
        <f t="shared" si="128"/>
        <v>music</v>
      </c>
      <c r="R2103" t="str">
        <f t="shared" si="129"/>
        <v>indie rock</v>
      </c>
      <c r="S2103" s="3">
        <f t="shared" si="130"/>
        <v>40951.899467592593</v>
      </c>
      <c r="T2103" s="3">
        <f t="shared" si="131"/>
        <v>40891.899467592593</v>
      </c>
    </row>
    <row r="2104" spans="1:20">
      <c r="A2104">
        <v>2102</v>
      </c>
      <c r="B2104" t="s">
        <v>4290</v>
      </c>
      <c r="C2104" t="s">
        <v>4291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1823</v>
      </c>
      <c r="O2104" s="8">
        <f>Data!$E2104/Data!$D2104</f>
        <v>1.36</v>
      </c>
      <c r="P2104" s="2">
        <f>IFERROR(Data!$E2104/Data!$L2104,0)</f>
        <v>35.789473684210527</v>
      </c>
      <c r="Q2104" t="str">
        <f t="shared" si="128"/>
        <v>music</v>
      </c>
      <c r="R2104" t="str">
        <f t="shared" si="129"/>
        <v>indie rock</v>
      </c>
      <c r="S2104" s="3">
        <f t="shared" si="130"/>
        <v>40668.618611111109</v>
      </c>
      <c r="T2104" s="3">
        <f t="shared" si="131"/>
        <v>40638.618611111109</v>
      </c>
    </row>
    <row r="2105" spans="1:20">
      <c r="A2105">
        <v>2103</v>
      </c>
      <c r="B2105" t="s">
        <v>4292</v>
      </c>
      <c r="C2105" t="s">
        <v>4293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1823</v>
      </c>
      <c r="O2105" s="8">
        <f>Data!$E2105/Data!$D2105</f>
        <v>1.4612318374694613</v>
      </c>
      <c r="P2105" s="2">
        <f>IFERROR(Data!$E2105/Data!$L2105,0)</f>
        <v>98.817391304347822</v>
      </c>
      <c r="Q2105" t="str">
        <f t="shared" si="128"/>
        <v>music</v>
      </c>
      <c r="R2105" t="str">
        <f t="shared" si="129"/>
        <v>indie rock</v>
      </c>
      <c r="S2105" s="3">
        <f t="shared" si="130"/>
        <v>41222.5466087963</v>
      </c>
      <c r="T2105" s="3">
        <f t="shared" si="131"/>
        <v>41192.504942129628</v>
      </c>
    </row>
    <row r="2106" spans="1:20">
      <c r="A2106">
        <v>2104</v>
      </c>
      <c r="B2106" t="s">
        <v>4294</v>
      </c>
      <c r="C2106" t="s">
        <v>4295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1823</v>
      </c>
      <c r="O2106" s="8">
        <f>Data!$E2106/Data!$D2106</f>
        <v>1.2949999999999999</v>
      </c>
      <c r="P2106" s="2">
        <f>IFERROR(Data!$E2106/Data!$L2106,0)</f>
        <v>28</v>
      </c>
      <c r="Q2106" t="str">
        <f t="shared" si="128"/>
        <v>music</v>
      </c>
      <c r="R2106" t="str">
        <f t="shared" si="129"/>
        <v>indie rock</v>
      </c>
      <c r="S2106" s="3">
        <f t="shared" si="130"/>
        <v>41424.75</v>
      </c>
      <c r="T2106" s="3">
        <f t="shared" si="131"/>
        <v>41393.824467592596</v>
      </c>
    </row>
    <row r="2107" spans="1:20">
      <c r="A2107">
        <v>2105</v>
      </c>
      <c r="B2107" t="s">
        <v>4296</v>
      </c>
      <c r="C2107" t="s">
        <v>4297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1823</v>
      </c>
      <c r="O2107" s="8">
        <f>Data!$E2107/Data!$D2107</f>
        <v>2.54</v>
      </c>
      <c r="P2107" s="2">
        <f>IFERROR(Data!$E2107/Data!$L2107,0)</f>
        <v>51.313131313131315</v>
      </c>
      <c r="Q2107" t="str">
        <f t="shared" si="128"/>
        <v>music</v>
      </c>
      <c r="R2107" t="str">
        <f t="shared" si="129"/>
        <v>indie rock</v>
      </c>
      <c r="S2107" s="3">
        <f t="shared" si="130"/>
        <v>41963.916666666672</v>
      </c>
      <c r="T2107" s="3">
        <f t="shared" si="131"/>
        <v>41951.538807870369</v>
      </c>
    </row>
    <row r="2108" spans="1:20">
      <c r="A2108">
        <v>2106</v>
      </c>
      <c r="B2108" t="s">
        <v>4298</v>
      </c>
      <c r="C2108" t="s">
        <v>4299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1823</v>
      </c>
      <c r="O2108" s="8">
        <f>Data!$E2108/Data!$D2108</f>
        <v>1.0704545454545455</v>
      </c>
      <c r="P2108" s="2">
        <f>IFERROR(Data!$E2108/Data!$L2108,0)</f>
        <v>53.522727272727273</v>
      </c>
      <c r="Q2108" t="str">
        <f t="shared" si="128"/>
        <v>music</v>
      </c>
      <c r="R2108" t="str">
        <f t="shared" si="129"/>
        <v>indie rock</v>
      </c>
      <c r="S2108" s="3">
        <f t="shared" si="130"/>
        <v>41299.96497685185</v>
      </c>
      <c r="T2108" s="3">
        <f t="shared" si="131"/>
        <v>41269.96497685185</v>
      </c>
    </row>
    <row r="2109" spans="1:20">
      <c r="A2109">
        <v>2107</v>
      </c>
      <c r="B2109" t="s">
        <v>4300</v>
      </c>
      <c r="C2109" t="s">
        <v>4301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1823</v>
      </c>
      <c r="O2109" s="8">
        <f>Data!$E2109/Data!$D2109</f>
        <v>1.0773299999999999</v>
      </c>
      <c r="P2109" s="2">
        <f>IFERROR(Data!$E2109/Data!$L2109,0)</f>
        <v>37.149310344827583</v>
      </c>
      <c r="Q2109" t="str">
        <f t="shared" si="128"/>
        <v>music</v>
      </c>
      <c r="R2109" t="str">
        <f t="shared" si="129"/>
        <v>indie rock</v>
      </c>
      <c r="S2109" s="3">
        <f t="shared" si="130"/>
        <v>41955.502233796295</v>
      </c>
      <c r="T2109" s="3">
        <f t="shared" si="131"/>
        <v>41934.46056712963</v>
      </c>
    </row>
    <row r="2110" spans="1:20">
      <c r="A2110">
        <v>2108</v>
      </c>
      <c r="B2110" t="s">
        <v>4302</v>
      </c>
      <c r="C2110" t="s">
        <v>4303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1823</v>
      </c>
      <c r="O2110" s="8">
        <f>Data!$E2110/Data!$D2110</f>
        <v>1.0731250000000001</v>
      </c>
      <c r="P2110" s="2">
        <f>IFERROR(Data!$E2110/Data!$L2110,0)</f>
        <v>89.895287958115176</v>
      </c>
      <c r="Q2110" t="str">
        <f t="shared" si="128"/>
        <v>music</v>
      </c>
      <c r="R2110" t="str">
        <f t="shared" si="129"/>
        <v>indie rock</v>
      </c>
      <c r="S2110" s="3">
        <f t="shared" si="130"/>
        <v>41161.913194444445</v>
      </c>
      <c r="T2110" s="3">
        <f t="shared" si="131"/>
        <v>41134.925694444442</v>
      </c>
    </row>
    <row r="2111" spans="1:20">
      <c r="A2111">
        <v>2109</v>
      </c>
      <c r="B2111" t="s">
        <v>4304</v>
      </c>
      <c r="C2111" t="s">
        <v>4305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1823</v>
      </c>
      <c r="O2111" s="8">
        <f>Data!$E2111/Data!$D2111</f>
        <v>1.06525</v>
      </c>
      <c r="P2111" s="2">
        <f>IFERROR(Data!$E2111/Data!$L2111,0)</f>
        <v>106.52500000000001</v>
      </c>
      <c r="Q2111" t="str">
        <f t="shared" si="128"/>
        <v>music</v>
      </c>
      <c r="R2111" t="str">
        <f t="shared" si="129"/>
        <v>indie rock</v>
      </c>
      <c r="S2111" s="3">
        <f t="shared" si="130"/>
        <v>42190.458530092597</v>
      </c>
      <c r="T2111" s="3">
        <f t="shared" si="131"/>
        <v>42160.458530092597</v>
      </c>
    </row>
    <row r="2112" spans="1:20">
      <c r="A2112">
        <v>2110</v>
      </c>
      <c r="B2112" t="s">
        <v>4306</v>
      </c>
      <c r="C2112" t="s">
        <v>4307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1823</v>
      </c>
      <c r="O2112" s="8">
        <f>Data!$E2112/Data!$D2112</f>
        <v>1.0035000000000001</v>
      </c>
      <c r="P2112" s="2">
        <f>IFERROR(Data!$E2112/Data!$L2112,0)</f>
        <v>52.815789473684212</v>
      </c>
      <c r="Q2112" t="str">
        <f t="shared" si="128"/>
        <v>music</v>
      </c>
      <c r="R2112" t="str">
        <f t="shared" si="129"/>
        <v>indie rock</v>
      </c>
      <c r="S2112" s="3">
        <f t="shared" si="130"/>
        <v>41786.957638888889</v>
      </c>
      <c r="T2112" s="3">
        <f t="shared" si="131"/>
        <v>41759.420937499999</v>
      </c>
    </row>
    <row r="2113" spans="1:20">
      <c r="A2113">
        <v>2111</v>
      </c>
      <c r="B2113" t="s">
        <v>4308</v>
      </c>
      <c r="C2113" t="s">
        <v>4309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1823</v>
      </c>
      <c r="O2113" s="8">
        <f>Data!$E2113/Data!$D2113</f>
        <v>1.0649999999999999</v>
      </c>
      <c r="P2113" s="2">
        <f>IFERROR(Data!$E2113/Data!$L2113,0)</f>
        <v>54.615384615384613</v>
      </c>
      <c r="Q2113" t="str">
        <f t="shared" si="128"/>
        <v>music</v>
      </c>
      <c r="R2113" t="str">
        <f t="shared" si="129"/>
        <v>indie rock</v>
      </c>
      <c r="S2113" s="3">
        <f t="shared" si="130"/>
        <v>40769.791666666664</v>
      </c>
      <c r="T2113" s="3">
        <f t="shared" si="131"/>
        <v>40702.947048611109</v>
      </c>
    </row>
    <row r="2114" spans="1:20">
      <c r="A2114">
        <v>2112</v>
      </c>
      <c r="B2114" t="s">
        <v>4310</v>
      </c>
      <c r="C2114" t="s">
        <v>4311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1823</v>
      </c>
      <c r="O2114" s="8">
        <f>Data!$E2114/Data!$D2114</f>
        <v>1</v>
      </c>
      <c r="P2114" s="2">
        <f>IFERROR(Data!$E2114/Data!$L2114,0)</f>
        <v>27.272727272727273</v>
      </c>
      <c r="Q2114" t="str">
        <f t="shared" si="128"/>
        <v>music</v>
      </c>
      <c r="R2114" t="str">
        <f t="shared" si="129"/>
        <v>indie rock</v>
      </c>
      <c r="S2114" s="3">
        <f t="shared" si="130"/>
        <v>41379.678159722222</v>
      </c>
      <c r="T2114" s="3">
        <f t="shared" si="131"/>
        <v>41365.678159722222</v>
      </c>
    </row>
    <row r="2115" spans="1:20">
      <c r="A2115">
        <v>2113</v>
      </c>
      <c r="B2115" t="s">
        <v>4312</v>
      </c>
      <c r="C2115" t="s">
        <v>4313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1823</v>
      </c>
      <c r="O2115" s="8">
        <f>Data!$E2115/Data!$D2115</f>
        <v>1.0485714285714285</v>
      </c>
      <c r="P2115" s="2">
        <f>IFERROR(Data!$E2115/Data!$L2115,0)</f>
        <v>68.598130841121488</v>
      </c>
      <c r="Q2115" t="str">
        <f t="shared" ref="Q2115:Q2178" si="132">LEFT(N2115,SEARCH("/",N2115,1)-1)</f>
        <v>music</v>
      </c>
      <c r="R2115" t="str">
        <f t="shared" ref="R2115:R2178" si="133">RIGHT(N2115,LEN(N2115)-SEARCH("/",N2115,1))</f>
        <v>indie rock</v>
      </c>
      <c r="S2115" s="3">
        <f t="shared" ref="S2115:S2178" si="134">(((I2115/60)/60)/24)+DATE(1970,1,1)+(-6/24)</f>
        <v>41905.61546296296</v>
      </c>
      <c r="T2115" s="3">
        <f t="shared" ref="T2115:T2178" si="135">(((J2115/60)/60)/24)+DATE(1970,1,1)+(-6/24)</f>
        <v>41870.61546296296</v>
      </c>
    </row>
    <row r="2116" spans="1:20">
      <c r="A2116">
        <v>2114</v>
      </c>
      <c r="B2116" t="s">
        <v>4314</v>
      </c>
      <c r="C2116" t="s">
        <v>4315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1823</v>
      </c>
      <c r="O2116" s="8">
        <f>Data!$E2116/Data!$D2116</f>
        <v>1.0469999999999999</v>
      </c>
      <c r="P2116" s="2">
        <f>IFERROR(Data!$E2116/Data!$L2116,0)</f>
        <v>35.612244897959187</v>
      </c>
      <c r="Q2116" t="str">
        <f t="shared" si="132"/>
        <v>music</v>
      </c>
      <c r="R2116" t="str">
        <f t="shared" si="133"/>
        <v>indie rock</v>
      </c>
      <c r="S2116" s="3">
        <f t="shared" si="134"/>
        <v>40520.957638888889</v>
      </c>
      <c r="T2116" s="3">
        <f t="shared" si="135"/>
        <v>40458.565625000003</v>
      </c>
    </row>
    <row r="2117" spans="1:20">
      <c r="A2117">
        <v>2115</v>
      </c>
      <c r="B2117" t="s">
        <v>4316</v>
      </c>
      <c r="C2117" t="s">
        <v>4317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1823</v>
      </c>
      <c r="O2117" s="8">
        <f>Data!$E2117/Data!$D2117</f>
        <v>2.2566666666666668</v>
      </c>
      <c r="P2117" s="2">
        <f>IFERROR(Data!$E2117/Data!$L2117,0)</f>
        <v>94.027777777777771</v>
      </c>
      <c r="Q2117" t="str">
        <f t="shared" si="132"/>
        <v>music</v>
      </c>
      <c r="R2117" t="str">
        <f t="shared" si="133"/>
        <v>indie rock</v>
      </c>
      <c r="S2117" s="3">
        <f t="shared" si="134"/>
        <v>40593.831030092595</v>
      </c>
      <c r="T2117" s="3">
        <f t="shared" si="135"/>
        <v>40563.831030092595</v>
      </c>
    </row>
    <row r="2118" spans="1:20">
      <c r="A2118">
        <v>2116</v>
      </c>
      <c r="B2118" t="s">
        <v>4318</v>
      </c>
      <c r="C2118" t="s">
        <v>4319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1823</v>
      </c>
      <c r="O2118" s="8">
        <f>Data!$E2118/Data!$D2118</f>
        <v>1.0090416666666666</v>
      </c>
      <c r="P2118" s="2">
        <f>IFERROR(Data!$E2118/Data!$L2118,0)</f>
        <v>526.45652173913038</v>
      </c>
      <c r="Q2118" t="str">
        <f t="shared" si="132"/>
        <v>music</v>
      </c>
      <c r="R2118" t="str">
        <f t="shared" si="133"/>
        <v>indie rock</v>
      </c>
      <c r="S2118" s="3">
        <f t="shared" si="134"/>
        <v>41184.527812500004</v>
      </c>
      <c r="T2118" s="3">
        <f t="shared" si="135"/>
        <v>41136.527812500004</v>
      </c>
    </row>
    <row r="2119" spans="1:20">
      <c r="A2119">
        <v>2117</v>
      </c>
      <c r="B2119" t="s">
        <v>4320</v>
      </c>
      <c r="C2119" t="s">
        <v>4321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1823</v>
      </c>
      <c r="O2119" s="8">
        <f>Data!$E2119/Data!$D2119</f>
        <v>1.4775</v>
      </c>
      <c r="P2119" s="2">
        <f>IFERROR(Data!$E2119/Data!$L2119,0)</f>
        <v>50.657142857142858</v>
      </c>
      <c r="Q2119" t="str">
        <f t="shared" si="132"/>
        <v>music</v>
      </c>
      <c r="R2119" t="str">
        <f t="shared" si="133"/>
        <v>indie rock</v>
      </c>
      <c r="S2119" s="3">
        <f t="shared" si="134"/>
        <v>42303.957638888889</v>
      </c>
      <c r="T2119" s="3">
        <f t="shared" si="135"/>
        <v>42289.809594907405</v>
      </c>
    </row>
    <row r="2120" spans="1:20">
      <c r="A2120">
        <v>2118</v>
      </c>
      <c r="B2120" t="s">
        <v>4322</v>
      </c>
      <c r="C2120" t="s">
        <v>4323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1823</v>
      </c>
      <c r="O2120" s="8">
        <f>Data!$E2120/Data!$D2120</f>
        <v>1.3461099999999999</v>
      </c>
      <c r="P2120" s="2">
        <f>IFERROR(Data!$E2120/Data!$L2120,0)</f>
        <v>79.182941176470578</v>
      </c>
      <c r="Q2120" t="str">
        <f t="shared" si="132"/>
        <v>music</v>
      </c>
      <c r="R2120" t="str">
        <f t="shared" si="133"/>
        <v>indie rock</v>
      </c>
      <c r="S2120" s="3">
        <f t="shared" si="134"/>
        <v>40748.589537037034</v>
      </c>
      <c r="T2120" s="3">
        <f t="shared" si="135"/>
        <v>40718.589537037034</v>
      </c>
    </row>
    <row r="2121" spans="1:20">
      <c r="A2121">
        <v>2119</v>
      </c>
      <c r="B2121" t="s">
        <v>4324</v>
      </c>
      <c r="C2121" t="s">
        <v>4325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1823</v>
      </c>
      <c r="O2121" s="8">
        <f>Data!$E2121/Data!$D2121</f>
        <v>1.0075000000000001</v>
      </c>
      <c r="P2121" s="2">
        <f>IFERROR(Data!$E2121/Data!$L2121,0)</f>
        <v>91.590909090909093</v>
      </c>
      <c r="Q2121" t="str">
        <f t="shared" si="132"/>
        <v>music</v>
      </c>
      <c r="R2121" t="str">
        <f t="shared" si="133"/>
        <v>indie rock</v>
      </c>
      <c r="S2121" s="3">
        <f t="shared" si="134"/>
        <v>41136.880150462966</v>
      </c>
      <c r="T2121" s="3">
        <f t="shared" si="135"/>
        <v>41106.880150462966</v>
      </c>
    </row>
    <row r="2122" spans="1:20">
      <c r="A2122">
        <v>2120</v>
      </c>
      <c r="B2122" t="s">
        <v>4326</v>
      </c>
      <c r="C2122" t="s">
        <v>4327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1823</v>
      </c>
      <c r="O2122" s="8">
        <f>Data!$E2122/Data!$D2122</f>
        <v>1.00880375</v>
      </c>
      <c r="P2122" s="2">
        <f>IFERROR(Data!$E2122/Data!$L2122,0)</f>
        <v>116.96275362318841</v>
      </c>
      <c r="Q2122" t="str">
        <f t="shared" si="132"/>
        <v>music</v>
      </c>
      <c r="R2122" t="str">
        <f t="shared" si="133"/>
        <v>indie rock</v>
      </c>
      <c r="S2122" s="3">
        <f t="shared" si="134"/>
        <v>41640.714537037034</v>
      </c>
      <c r="T2122" s="3">
        <f t="shared" si="135"/>
        <v>41591.714537037034</v>
      </c>
    </row>
    <row r="2123" spans="1:20">
      <c r="A2123">
        <v>2121</v>
      </c>
      <c r="B2123" t="s">
        <v>4328</v>
      </c>
      <c r="C2123" t="s">
        <v>4329</v>
      </c>
      <c r="D2123">
        <v>50000</v>
      </c>
      <c r="E2123">
        <v>284</v>
      </c>
      <c r="F2123" t="s">
        <v>363</v>
      </c>
      <c r="G2123" t="s">
        <v>2095</v>
      </c>
      <c r="H2123" t="s">
        <v>2096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2197</v>
      </c>
      <c r="O2123" s="8">
        <f>Data!$E2123/Data!$D2123</f>
        <v>5.6800000000000002E-3</v>
      </c>
      <c r="P2123" s="2">
        <f>IFERROR(Data!$E2123/Data!$L2123,0)</f>
        <v>28.4</v>
      </c>
      <c r="Q2123" t="str">
        <f t="shared" si="132"/>
        <v>games</v>
      </c>
      <c r="R2123" t="str">
        <f t="shared" si="133"/>
        <v>video games</v>
      </c>
      <c r="S2123" s="3">
        <f t="shared" si="134"/>
        <v>42746.4924537037</v>
      </c>
      <c r="T2123" s="3">
        <f t="shared" si="135"/>
        <v>42716.4924537037</v>
      </c>
    </row>
    <row r="2124" spans="1:20">
      <c r="A2124">
        <v>2122</v>
      </c>
      <c r="B2124" t="s">
        <v>4330</v>
      </c>
      <c r="C2124" t="s">
        <v>4331</v>
      </c>
      <c r="D2124">
        <v>80000</v>
      </c>
      <c r="E2124">
        <v>310</v>
      </c>
      <c r="F2124" t="s">
        <v>363</v>
      </c>
      <c r="G2124" t="s">
        <v>1430</v>
      </c>
      <c r="H2124" t="s">
        <v>1431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2197</v>
      </c>
      <c r="O2124" s="8">
        <f>Data!$E2124/Data!$D2124</f>
        <v>3.875E-3</v>
      </c>
      <c r="P2124" s="2">
        <f>IFERROR(Data!$E2124/Data!$L2124,0)</f>
        <v>103.33333333333333</v>
      </c>
      <c r="Q2124" t="str">
        <f t="shared" si="132"/>
        <v>games</v>
      </c>
      <c r="R2124" t="str">
        <f t="shared" si="133"/>
        <v>video games</v>
      </c>
      <c r="S2124" s="3">
        <f t="shared" si="134"/>
        <v>42742.050567129627</v>
      </c>
      <c r="T2124" s="3">
        <f t="shared" si="135"/>
        <v>42712.050567129627</v>
      </c>
    </row>
    <row r="2125" spans="1:20">
      <c r="A2125">
        <v>2123</v>
      </c>
      <c r="B2125" t="s">
        <v>4332</v>
      </c>
      <c r="C2125" t="s">
        <v>4333</v>
      </c>
      <c r="D2125">
        <v>500</v>
      </c>
      <c r="E2125">
        <v>50</v>
      </c>
      <c r="F2125" t="s">
        <v>363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2197</v>
      </c>
      <c r="O2125" s="8">
        <f>Data!$E2125/Data!$D2125</f>
        <v>0.1</v>
      </c>
      <c r="P2125" s="2">
        <f>IFERROR(Data!$E2125/Data!$L2125,0)</f>
        <v>10</v>
      </c>
      <c r="Q2125" t="str">
        <f t="shared" si="132"/>
        <v>games</v>
      </c>
      <c r="R2125" t="str">
        <f t="shared" si="133"/>
        <v>video games</v>
      </c>
      <c r="S2125" s="3">
        <f t="shared" si="134"/>
        <v>40252.040972222225</v>
      </c>
      <c r="T2125" s="3">
        <f t="shared" si="135"/>
        <v>40198.174849537041</v>
      </c>
    </row>
    <row r="2126" spans="1:20">
      <c r="A2126">
        <v>2124</v>
      </c>
      <c r="B2126" t="s">
        <v>4334</v>
      </c>
      <c r="C2126" t="s">
        <v>4335</v>
      </c>
      <c r="D2126">
        <v>1100</v>
      </c>
      <c r="E2126">
        <v>115</v>
      </c>
      <c r="F2126" t="s">
        <v>363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2197</v>
      </c>
      <c r="O2126" s="8">
        <f>Data!$E2126/Data!$D2126</f>
        <v>0.10454545454545454</v>
      </c>
      <c r="P2126" s="2">
        <f>IFERROR(Data!$E2126/Data!$L2126,0)</f>
        <v>23</v>
      </c>
      <c r="Q2126" t="str">
        <f t="shared" si="132"/>
        <v>games</v>
      </c>
      <c r="R2126" t="str">
        <f t="shared" si="133"/>
        <v>video games</v>
      </c>
      <c r="S2126" s="3">
        <f t="shared" si="134"/>
        <v>40511.958333333336</v>
      </c>
      <c r="T2126" s="3">
        <f t="shared" si="135"/>
        <v>40463.778182870366</v>
      </c>
    </row>
    <row r="2127" spans="1:20">
      <c r="A2127">
        <v>2125</v>
      </c>
      <c r="B2127" t="s">
        <v>4336</v>
      </c>
      <c r="C2127" t="s">
        <v>4337</v>
      </c>
      <c r="D2127">
        <v>60000</v>
      </c>
      <c r="E2127">
        <v>852</v>
      </c>
      <c r="F2127" t="s">
        <v>363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2197</v>
      </c>
      <c r="O2127" s="8">
        <f>Data!$E2127/Data!$D2127</f>
        <v>1.4200000000000001E-2</v>
      </c>
      <c r="P2127" s="2">
        <f>IFERROR(Data!$E2127/Data!$L2127,0)</f>
        <v>31.555555555555557</v>
      </c>
      <c r="Q2127" t="str">
        <f t="shared" si="132"/>
        <v>games</v>
      </c>
      <c r="R2127" t="str">
        <f t="shared" si="133"/>
        <v>video games</v>
      </c>
      <c r="S2127" s="3">
        <f t="shared" si="134"/>
        <v>42220.773530092592</v>
      </c>
      <c r="T2127" s="3">
        <f t="shared" si="135"/>
        <v>42190.773530092592</v>
      </c>
    </row>
    <row r="2128" spans="1:20">
      <c r="A2128">
        <v>2126</v>
      </c>
      <c r="B2128" t="s">
        <v>4338</v>
      </c>
      <c r="C2128" t="s">
        <v>4339</v>
      </c>
      <c r="D2128">
        <v>20000</v>
      </c>
      <c r="E2128">
        <v>10</v>
      </c>
      <c r="F2128" t="s">
        <v>363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2197</v>
      </c>
      <c r="O2128" s="8">
        <f>Data!$E2128/Data!$D2128</f>
        <v>5.0000000000000001E-4</v>
      </c>
      <c r="P2128" s="2">
        <f>IFERROR(Data!$E2128/Data!$L2128,0)</f>
        <v>5</v>
      </c>
      <c r="Q2128" t="str">
        <f t="shared" si="132"/>
        <v>games</v>
      </c>
      <c r="R2128" t="str">
        <f t="shared" si="133"/>
        <v>video games</v>
      </c>
      <c r="S2128" s="3">
        <f t="shared" si="134"/>
        <v>41981.723229166666</v>
      </c>
      <c r="T2128" s="3">
        <f t="shared" si="135"/>
        <v>41951.723229166666</v>
      </c>
    </row>
    <row r="2129" spans="1:20">
      <c r="A2129">
        <v>2127</v>
      </c>
      <c r="B2129" t="s">
        <v>4340</v>
      </c>
      <c r="C2129" t="s">
        <v>4341</v>
      </c>
      <c r="D2129">
        <v>28000</v>
      </c>
      <c r="E2129">
        <v>8076</v>
      </c>
      <c r="F2129" t="s">
        <v>363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2197</v>
      </c>
      <c r="O2129" s="8">
        <f>Data!$E2129/Data!$D2129</f>
        <v>0.28842857142857142</v>
      </c>
      <c r="P2129" s="2">
        <f>IFERROR(Data!$E2129/Data!$L2129,0)</f>
        <v>34.220338983050844</v>
      </c>
      <c r="Q2129" t="str">
        <f t="shared" si="132"/>
        <v>games</v>
      </c>
      <c r="R2129" t="str">
        <f t="shared" si="133"/>
        <v>video games</v>
      </c>
      <c r="S2129" s="3">
        <f t="shared" si="134"/>
        <v>42075.213692129633</v>
      </c>
      <c r="T2129" s="3">
        <f t="shared" si="135"/>
        <v>42045.25535879629</v>
      </c>
    </row>
    <row r="2130" spans="1:20">
      <c r="A2130">
        <v>2128</v>
      </c>
      <c r="B2130" t="s">
        <v>4342</v>
      </c>
      <c r="C2130" t="s">
        <v>4343</v>
      </c>
      <c r="D2130">
        <v>15000</v>
      </c>
      <c r="E2130">
        <v>25</v>
      </c>
      <c r="F2130" t="s">
        <v>363</v>
      </c>
      <c r="G2130" t="s">
        <v>165</v>
      </c>
      <c r="H2130" t="s">
        <v>166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2197</v>
      </c>
      <c r="O2130" s="8">
        <f>Data!$E2130/Data!$D2130</f>
        <v>1.6666666666666668E-3</v>
      </c>
      <c r="P2130" s="2">
        <f>IFERROR(Data!$E2130/Data!$L2130,0)</f>
        <v>25</v>
      </c>
      <c r="Q2130" t="str">
        <f t="shared" si="132"/>
        <v>games</v>
      </c>
      <c r="R2130" t="str">
        <f t="shared" si="133"/>
        <v>video games</v>
      </c>
      <c r="S2130" s="3">
        <f t="shared" si="134"/>
        <v>41903.522789351853</v>
      </c>
      <c r="T2130" s="3">
        <f t="shared" si="135"/>
        <v>41843.522789351853</v>
      </c>
    </row>
    <row r="2131" spans="1:20">
      <c r="A2131">
        <v>2129</v>
      </c>
      <c r="B2131" t="s">
        <v>4344</v>
      </c>
      <c r="C2131" t="s">
        <v>4345</v>
      </c>
      <c r="D2131">
        <v>2000</v>
      </c>
      <c r="E2131">
        <v>236</v>
      </c>
      <c r="F2131" t="s">
        <v>363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2197</v>
      </c>
      <c r="O2131" s="8">
        <f>Data!$E2131/Data!$D2131</f>
        <v>0.11799999999999999</v>
      </c>
      <c r="P2131" s="2">
        <f>IFERROR(Data!$E2131/Data!$L2131,0)</f>
        <v>19.666666666666668</v>
      </c>
      <c r="Q2131" t="str">
        <f t="shared" si="132"/>
        <v>games</v>
      </c>
      <c r="R2131" t="str">
        <f t="shared" si="133"/>
        <v>video games</v>
      </c>
      <c r="S2131" s="3">
        <f t="shared" si="134"/>
        <v>42438.774305555555</v>
      </c>
      <c r="T2131" s="3">
        <f t="shared" si="135"/>
        <v>42408.774305555555</v>
      </c>
    </row>
    <row r="2132" spans="1:20">
      <c r="A2132">
        <v>2130</v>
      </c>
      <c r="B2132" t="s">
        <v>4346</v>
      </c>
      <c r="C2132" t="s">
        <v>4347</v>
      </c>
      <c r="D2132">
        <v>42000</v>
      </c>
      <c r="E2132">
        <v>85</v>
      </c>
      <c r="F2132" t="s">
        <v>363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2197</v>
      </c>
      <c r="O2132" s="8">
        <f>Data!$E2132/Data!$D2132</f>
        <v>2.0238095238095236E-3</v>
      </c>
      <c r="P2132" s="2">
        <f>IFERROR(Data!$E2132/Data!$L2132,0)</f>
        <v>21.25</v>
      </c>
      <c r="Q2132" t="str">
        <f t="shared" si="132"/>
        <v>games</v>
      </c>
      <c r="R2132" t="str">
        <f t="shared" si="133"/>
        <v>video games</v>
      </c>
      <c r="S2132" s="3">
        <f t="shared" si="134"/>
        <v>41866.836377314816</v>
      </c>
      <c r="T2132" s="3">
        <f t="shared" si="135"/>
        <v>41831.836377314816</v>
      </c>
    </row>
    <row r="2133" spans="1:20">
      <c r="A2133">
        <v>2131</v>
      </c>
      <c r="B2133" t="s">
        <v>4348</v>
      </c>
      <c r="C2133" t="s">
        <v>4349</v>
      </c>
      <c r="D2133">
        <v>500</v>
      </c>
      <c r="E2133">
        <v>25</v>
      </c>
      <c r="F2133" t="s">
        <v>363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2197</v>
      </c>
      <c r="O2133" s="8">
        <f>Data!$E2133/Data!$D2133</f>
        <v>0.05</v>
      </c>
      <c r="P2133" s="2">
        <f>IFERROR(Data!$E2133/Data!$L2133,0)</f>
        <v>8.3333333333333339</v>
      </c>
      <c r="Q2133" t="str">
        <f t="shared" si="132"/>
        <v>games</v>
      </c>
      <c r="R2133" t="str">
        <f t="shared" si="133"/>
        <v>video games</v>
      </c>
      <c r="S2133" s="3">
        <f t="shared" si="134"/>
        <v>42196.957071759258</v>
      </c>
      <c r="T2133" s="3">
        <f t="shared" si="135"/>
        <v>42166.957071759258</v>
      </c>
    </row>
    <row r="2134" spans="1:20">
      <c r="A2134">
        <v>2132</v>
      </c>
      <c r="B2134" t="s">
        <v>4350</v>
      </c>
      <c r="C2134" t="s">
        <v>4351</v>
      </c>
      <c r="D2134">
        <v>100000</v>
      </c>
      <c r="E2134">
        <v>2112.9899999999998</v>
      </c>
      <c r="F2134" t="s">
        <v>363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2197</v>
      </c>
      <c r="O2134" s="8">
        <f>Data!$E2134/Data!$D2134</f>
        <v>2.1129899999999997E-2</v>
      </c>
      <c r="P2134" s="2">
        <f>IFERROR(Data!$E2134/Data!$L2134,0)</f>
        <v>21.34333333333333</v>
      </c>
      <c r="Q2134" t="str">
        <f t="shared" si="132"/>
        <v>games</v>
      </c>
      <c r="R2134" t="str">
        <f t="shared" si="133"/>
        <v>video games</v>
      </c>
      <c r="S2134" s="3">
        <f t="shared" si="134"/>
        <v>41673.237175925926</v>
      </c>
      <c r="T2134" s="3">
        <f t="shared" si="135"/>
        <v>41643.237175925926</v>
      </c>
    </row>
    <row r="2135" spans="1:20">
      <c r="A2135">
        <v>2133</v>
      </c>
      <c r="B2135" t="s">
        <v>4352</v>
      </c>
      <c r="C2135" t="s">
        <v>4353</v>
      </c>
      <c r="D2135">
        <v>1000</v>
      </c>
      <c r="E2135">
        <v>16</v>
      </c>
      <c r="F2135" t="s">
        <v>363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2197</v>
      </c>
      <c r="O2135" s="8">
        <f>Data!$E2135/Data!$D2135</f>
        <v>1.6E-2</v>
      </c>
      <c r="P2135" s="2">
        <f>IFERROR(Data!$E2135/Data!$L2135,0)</f>
        <v>5.333333333333333</v>
      </c>
      <c r="Q2135" t="str">
        <f t="shared" si="132"/>
        <v>games</v>
      </c>
      <c r="R2135" t="str">
        <f t="shared" si="133"/>
        <v>video games</v>
      </c>
      <c r="S2135" s="3">
        <f t="shared" si="134"/>
        <v>40657.040972222225</v>
      </c>
      <c r="T2135" s="3">
        <f t="shared" si="135"/>
        <v>40618.847210648149</v>
      </c>
    </row>
    <row r="2136" spans="1:20">
      <c r="A2136">
        <v>2134</v>
      </c>
      <c r="B2136" t="s">
        <v>4354</v>
      </c>
      <c r="C2136" t="s">
        <v>4355</v>
      </c>
      <c r="D2136">
        <v>6000</v>
      </c>
      <c r="E2136">
        <v>104</v>
      </c>
      <c r="F2136" t="s">
        <v>363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2197</v>
      </c>
      <c r="O2136" s="8">
        <f>Data!$E2136/Data!$D2136</f>
        <v>1.7333333333333333E-2</v>
      </c>
      <c r="P2136" s="2">
        <f>IFERROR(Data!$E2136/Data!$L2136,0)</f>
        <v>34.666666666666664</v>
      </c>
      <c r="Q2136" t="str">
        <f t="shared" si="132"/>
        <v>games</v>
      </c>
      <c r="R2136" t="str">
        <f t="shared" si="133"/>
        <v>video games</v>
      </c>
      <c r="S2136" s="3">
        <f t="shared" si="134"/>
        <v>41391.636469907404</v>
      </c>
      <c r="T2136" s="3">
        <f t="shared" si="135"/>
        <v>41361.636469907404</v>
      </c>
    </row>
    <row r="2137" spans="1:20">
      <c r="A2137">
        <v>2135</v>
      </c>
      <c r="B2137" t="s">
        <v>4356</v>
      </c>
      <c r="C2137" t="s">
        <v>4357</v>
      </c>
      <c r="D2137">
        <v>5000</v>
      </c>
      <c r="E2137">
        <v>478</v>
      </c>
      <c r="F2137" t="s">
        <v>363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2197</v>
      </c>
      <c r="O2137" s="8">
        <f>Data!$E2137/Data!$D2137</f>
        <v>9.5600000000000004E-2</v>
      </c>
      <c r="P2137" s="2">
        <f>IFERROR(Data!$E2137/Data!$L2137,0)</f>
        <v>21.727272727272727</v>
      </c>
      <c r="Q2137" t="str">
        <f t="shared" si="132"/>
        <v>games</v>
      </c>
      <c r="R2137" t="str">
        <f t="shared" si="133"/>
        <v>video games</v>
      </c>
      <c r="S2137" s="3">
        <f t="shared" si="134"/>
        <v>41186.713344907403</v>
      </c>
      <c r="T2137" s="3">
        <f t="shared" si="135"/>
        <v>41156.713344907403</v>
      </c>
    </row>
    <row r="2138" spans="1:20">
      <c r="A2138">
        <v>2136</v>
      </c>
      <c r="B2138" t="s">
        <v>4358</v>
      </c>
      <c r="C2138" t="s">
        <v>4359</v>
      </c>
      <c r="D2138">
        <v>80000</v>
      </c>
      <c r="E2138">
        <v>47.69</v>
      </c>
      <c r="F2138" t="s">
        <v>363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2197</v>
      </c>
      <c r="O2138" s="8">
        <f>Data!$E2138/Data!$D2138</f>
        <v>5.9612499999999998E-4</v>
      </c>
      <c r="P2138" s="2">
        <f>IFERROR(Data!$E2138/Data!$L2138,0)</f>
        <v>11.922499999999999</v>
      </c>
      <c r="Q2138" t="str">
        <f t="shared" si="132"/>
        <v>games</v>
      </c>
      <c r="R2138" t="str">
        <f t="shared" si="133"/>
        <v>video games</v>
      </c>
      <c r="S2138" s="3">
        <f t="shared" si="134"/>
        <v>41566.259097222224</v>
      </c>
      <c r="T2138" s="3">
        <f t="shared" si="135"/>
        <v>41536.259097222224</v>
      </c>
    </row>
    <row r="2139" spans="1:20">
      <c r="A2139">
        <v>2137</v>
      </c>
      <c r="B2139" t="s">
        <v>4360</v>
      </c>
      <c r="C2139" t="s">
        <v>4361</v>
      </c>
      <c r="D2139">
        <v>50000</v>
      </c>
      <c r="E2139">
        <v>14203</v>
      </c>
      <c r="F2139" t="s">
        <v>363</v>
      </c>
      <c r="G2139" t="s">
        <v>165</v>
      </c>
      <c r="H2139" t="s">
        <v>166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2197</v>
      </c>
      <c r="O2139" s="8">
        <f>Data!$E2139/Data!$D2139</f>
        <v>0.28405999999999998</v>
      </c>
      <c r="P2139" s="2">
        <f>IFERROR(Data!$E2139/Data!$L2139,0)</f>
        <v>26.59737827715356</v>
      </c>
      <c r="Q2139" t="str">
        <f t="shared" si="132"/>
        <v>games</v>
      </c>
      <c r="R2139" t="str">
        <f t="shared" si="133"/>
        <v>video games</v>
      </c>
      <c r="S2139" s="3">
        <f t="shared" si="134"/>
        <v>41978.521168981482</v>
      </c>
      <c r="T2139" s="3">
        <f t="shared" si="135"/>
        <v>41948.521168981482</v>
      </c>
    </row>
    <row r="2140" spans="1:20">
      <c r="A2140">
        <v>2138</v>
      </c>
      <c r="B2140" t="s">
        <v>4362</v>
      </c>
      <c r="C2140" t="s">
        <v>4363</v>
      </c>
      <c r="D2140">
        <v>1000</v>
      </c>
      <c r="E2140">
        <v>128</v>
      </c>
      <c r="F2140" t="s">
        <v>363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2197</v>
      </c>
      <c r="O2140" s="8">
        <f>Data!$E2140/Data!$D2140</f>
        <v>0.128</v>
      </c>
      <c r="P2140" s="2">
        <f>IFERROR(Data!$E2140/Data!$L2140,0)</f>
        <v>10.666666666666666</v>
      </c>
      <c r="Q2140" t="str">
        <f t="shared" si="132"/>
        <v>games</v>
      </c>
      <c r="R2140" t="str">
        <f t="shared" si="133"/>
        <v>video games</v>
      </c>
      <c r="S2140" s="3">
        <f t="shared" si="134"/>
        <v>41586.804849537039</v>
      </c>
      <c r="T2140" s="3">
        <f t="shared" si="135"/>
        <v>41556.763182870374</v>
      </c>
    </row>
    <row r="2141" spans="1:20">
      <c r="A2141">
        <v>2139</v>
      </c>
      <c r="B2141" t="s">
        <v>4364</v>
      </c>
      <c r="C2141" t="s">
        <v>4365</v>
      </c>
      <c r="D2141">
        <v>30000</v>
      </c>
      <c r="E2141">
        <v>1626</v>
      </c>
      <c r="F2141" t="s">
        <v>363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2197</v>
      </c>
      <c r="O2141" s="8">
        <f>Data!$E2141/Data!$D2141</f>
        <v>5.4199999999999998E-2</v>
      </c>
      <c r="P2141" s="2">
        <f>IFERROR(Data!$E2141/Data!$L2141,0)</f>
        <v>29.035714285714285</v>
      </c>
      <c r="Q2141" t="str">
        <f t="shared" si="132"/>
        <v>games</v>
      </c>
      <c r="R2141" t="str">
        <f t="shared" si="133"/>
        <v>video games</v>
      </c>
      <c r="S2141" s="3">
        <f t="shared" si="134"/>
        <v>42677.500092592592</v>
      </c>
      <c r="T2141" s="3">
        <f t="shared" si="135"/>
        <v>42647.500092592592</v>
      </c>
    </row>
    <row r="2142" spans="1:20">
      <c r="A2142">
        <v>2140</v>
      </c>
      <c r="B2142" t="s">
        <v>4366</v>
      </c>
      <c r="C2142" t="s">
        <v>4367</v>
      </c>
      <c r="D2142">
        <v>500000</v>
      </c>
      <c r="E2142">
        <v>560</v>
      </c>
      <c r="F2142" t="s">
        <v>363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2197</v>
      </c>
      <c r="O2142" s="8">
        <f>Data!$E2142/Data!$D2142</f>
        <v>1.1199999999999999E-3</v>
      </c>
      <c r="P2142" s="2">
        <f>IFERROR(Data!$E2142/Data!$L2142,0)</f>
        <v>50.909090909090907</v>
      </c>
      <c r="Q2142" t="str">
        <f t="shared" si="132"/>
        <v>games</v>
      </c>
      <c r="R2142" t="str">
        <f t="shared" si="133"/>
        <v>video games</v>
      </c>
      <c r="S2142" s="3">
        <f t="shared" si="134"/>
        <v>41285.583611111113</v>
      </c>
      <c r="T2142" s="3">
        <f t="shared" si="135"/>
        <v>41255.583611111113</v>
      </c>
    </row>
    <row r="2143" spans="1:20">
      <c r="A2143">
        <v>2141</v>
      </c>
      <c r="B2143" t="s">
        <v>4368</v>
      </c>
      <c r="C2143" t="s">
        <v>4369</v>
      </c>
      <c r="D2143">
        <v>15000</v>
      </c>
      <c r="E2143">
        <v>0</v>
      </c>
      <c r="F2143" t="s">
        <v>363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2197</v>
      </c>
      <c r="O2143" s="8">
        <f>Data!$E2143/Data!$D2143</f>
        <v>0</v>
      </c>
      <c r="P2143" s="2">
        <f>IFERROR(Data!$E2143/Data!$L2143,0)</f>
        <v>0</v>
      </c>
      <c r="Q2143" t="str">
        <f t="shared" si="132"/>
        <v>games</v>
      </c>
      <c r="R2143" t="str">
        <f t="shared" si="133"/>
        <v>video games</v>
      </c>
      <c r="S2143" s="3">
        <f t="shared" si="134"/>
        <v>41957.027303240742</v>
      </c>
      <c r="T2143" s="3">
        <f t="shared" si="135"/>
        <v>41926.985636574071</v>
      </c>
    </row>
    <row r="2144" spans="1:20">
      <c r="A2144">
        <v>2142</v>
      </c>
      <c r="B2144" t="s">
        <v>4370</v>
      </c>
      <c r="C2144" t="s">
        <v>4371</v>
      </c>
      <c r="D2144">
        <v>10500</v>
      </c>
      <c r="E2144">
        <v>601</v>
      </c>
      <c r="F2144" t="s">
        <v>363</v>
      </c>
      <c r="G2144" t="s">
        <v>508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2197</v>
      </c>
      <c r="O2144" s="8">
        <f>Data!$E2144/Data!$D2144</f>
        <v>5.7238095238095241E-2</v>
      </c>
      <c r="P2144" s="2">
        <f>IFERROR(Data!$E2144/Data!$L2144,0)</f>
        <v>50.083333333333336</v>
      </c>
      <c r="Q2144" t="str">
        <f t="shared" si="132"/>
        <v>games</v>
      </c>
      <c r="R2144" t="str">
        <f t="shared" si="133"/>
        <v>video games</v>
      </c>
      <c r="S2144" s="3">
        <f t="shared" si="134"/>
        <v>42368.451504629629</v>
      </c>
      <c r="T2144" s="3">
        <f t="shared" si="135"/>
        <v>42340.451504629629</v>
      </c>
    </row>
    <row r="2145" spans="1:20">
      <c r="A2145">
        <v>2143</v>
      </c>
      <c r="B2145" t="s">
        <v>4372</v>
      </c>
      <c r="C2145" t="s">
        <v>4373</v>
      </c>
      <c r="D2145">
        <v>2000</v>
      </c>
      <c r="E2145">
        <v>225</v>
      </c>
      <c r="F2145" t="s">
        <v>363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2197</v>
      </c>
      <c r="O2145" s="8">
        <f>Data!$E2145/Data!$D2145</f>
        <v>0.1125</v>
      </c>
      <c r="P2145" s="2">
        <f>IFERROR(Data!$E2145/Data!$L2145,0)</f>
        <v>45</v>
      </c>
      <c r="Q2145" t="str">
        <f t="shared" si="132"/>
        <v>games</v>
      </c>
      <c r="R2145" t="str">
        <f t="shared" si="133"/>
        <v>video games</v>
      </c>
      <c r="S2145" s="3">
        <f t="shared" si="134"/>
        <v>40380.541666666664</v>
      </c>
      <c r="T2145" s="3">
        <f t="shared" si="135"/>
        <v>40332.636712962965</v>
      </c>
    </row>
    <row r="2146" spans="1:20">
      <c r="A2146">
        <v>2144</v>
      </c>
      <c r="B2146" t="s">
        <v>4374</v>
      </c>
      <c r="C2146" t="s">
        <v>4375</v>
      </c>
      <c r="D2146">
        <v>35500</v>
      </c>
      <c r="E2146">
        <v>607</v>
      </c>
      <c r="F2146" t="s">
        <v>363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2197</v>
      </c>
      <c r="O2146" s="8">
        <f>Data!$E2146/Data!$D2146</f>
        <v>1.7098591549295775E-2</v>
      </c>
      <c r="P2146" s="2">
        <f>IFERROR(Data!$E2146/Data!$L2146,0)</f>
        <v>25.291666666666668</v>
      </c>
      <c r="Q2146" t="str">
        <f t="shared" si="132"/>
        <v>games</v>
      </c>
      <c r="R2146" t="str">
        <f t="shared" si="133"/>
        <v>video games</v>
      </c>
      <c r="S2146" s="3">
        <f t="shared" si="134"/>
        <v>41531.296759259261</v>
      </c>
      <c r="T2146" s="3">
        <f t="shared" si="135"/>
        <v>41499.296759259261</v>
      </c>
    </row>
    <row r="2147" spans="1:20">
      <c r="A2147">
        <v>2145</v>
      </c>
      <c r="B2147" t="s">
        <v>4376</v>
      </c>
      <c r="C2147" t="s">
        <v>4377</v>
      </c>
      <c r="D2147">
        <v>15000</v>
      </c>
      <c r="E2147">
        <v>4565</v>
      </c>
      <c r="F2147" t="s">
        <v>363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2197</v>
      </c>
      <c r="O2147" s="8">
        <f>Data!$E2147/Data!$D2147</f>
        <v>0.30433333333333334</v>
      </c>
      <c r="P2147" s="2">
        <f>IFERROR(Data!$E2147/Data!$L2147,0)</f>
        <v>51.292134831460672</v>
      </c>
      <c r="Q2147" t="str">
        <f t="shared" si="132"/>
        <v>games</v>
      </c>
      <c r="R2147" t="str">
        <f t="shared" si="133"/>
        <v>video games</v>
      </c>
      <c r="S2147" s="3">
        <f t="shared" si="134"/>
        <v>41605.029097222221</v>
      </c>
      <c r="T2147" s="3">
        <f t="shared" si="135"/>
        <v>41574.987430555557</v>
      </c>
    </row>
    <row r="2148" spans="1:20">
      <c r="A2148">
        <v>2146</v>
      </c>
      <c r="B2148" t="s">
        <v>4378</v>
      </c>
      <c r="C2148" t="s">
        <v>4379</v>
      </c>
      <c r="D2148">
        <v>5000</v>
      </c>
      <c r="E2148">
        <v>1</v>
      </c>
      <c r="F2148" t="s">
        <v>363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2197</v>
      </c>
      <c r="O2148" s="8">
        <f>Data!$E2148/Data!$D2148</f>
        <v>2.0000000000000001E-4</v>
      </c>
      <c r="P2148" s="2">
        <f>IFERROR(Data!$E2148/Data!$L2148,0)</f>
        <v>1</v>
      </c>
      <c r="Q2148" t="str">
        <f t="shared" si="132"/>
        <v>games</v>
      </c>
      <c r="R2148" t="str">
        <f t="shared" si="133"/>
        <v>video games</v>
      </c>
      <c r="S2148" s="3">
        <f t="shared" si="134"/>
        <v>42411.429513888885</v>
      </c>
      <c r="T2148" s="3">
        <f t="shared" si="135"/>
        <v>42397.429513888885</v>
      </c>
    </row>
    <row r="2149" spans="1:20">
      <c r="A2149">
        <v>2147</v>
      </c>
      <c r="B2149" t="s">
        <v>4380</v>
      </c>
      <c r="C2149" t="s">
        <v>4381</v>
      </c>
      <c r="D2149">
        <v>390000</v>
      </c>
      <c r="E2149">
        <v>2716</v>
      </c>
      <c r="F2149" t="s">
        <v>363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2197</v>
      </c>
      <c r="O2149" s="8">
        <f>Data!$E2149/Data!$D2149</f>
        <v>6.9641025641025639E-3</v>
      </c>
      <c r="P2149" s="2">
        <f>IFERROR(Data!$E2149/Data!$L2149,0)</f>
        <v>49.381818181818183</v>
      </c>
      <c r="Q2149" t="str">
        <f t="shared" si="132"/>
        <v>games</v>
      </c>
      <c r="R2149" t="str">
        <f t="shared" si="133"/>
        <v>video games</v>
      </c>
      <c r="S2149" s="3">
        <f t="shared" si="134"/>
        <v>41959.087361111116</v>
      </c>
      <c r="T2149" s="3">
        <f t="shared" si="135"/>
        <v>41927.045694444445</v>
      </c>
    </row>
    <row r="2150" spans="1:20">
      <c r="A2150">
        <v>2148</v>
      </c>
      <c r="B2150" t="s">
        <v>4382</v>
      </c>
      <c r="C2150" t="s">
        <v>4383</v>
      </c>
      <c r="D2150">
        <v>100</v>
      </c>
      <c r="E2150">
        <v>2</v>
      </c>
      <c r="F2150" t="s">
        <v>363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2197</v>
      </c>
      <c r="O2150" s="8">
        <f>Data!$E2150/Data!$D2150</f>
        <v>0.02</v>
      </c>
      <c r="P2150" s="2">
        <f>IFERROR(Data!$E2150/Data!$L2150,0)</f>
        <v>1</v>
      </c>
      <c r="Q2150" t="str">
        <f t="shared" si="132"/>
        <v>games</v>
      </c>
      <c r="R2150" t="str">
        <f t="shared" si="133"/>
        <v>video games</v>
      </c>
      <c r="S2150" s="3">
        <f t="shared" si="134"/>
        <v>42096.441921296297</v>
      </c>
      <c r="T2150" s="3">
        <f t="shared" si="135"/>
        <v>42066.483587962968</v>
      </c>
    </row>
    <row r="2151" spans="1:20">
      <c r="A2151">
        <v>2149</v>
      </c>
      <c r="B2151" t="s">
        <v>4384</v>
      </c>
      <c r="C2151" t="s">
        <v>4385</v>
      </c>
      <c r="D2151">
        <v>2000</v>
      </c>
      <c r="E2151">
        <v>0</v>
      </c>
      <c r="F2151" t="s">
        <v>363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2197</v>
      </c>
      <c r="O2151" s="8">
        <f>Data!$E2151/Data!$D2151</f>
        <v>0</v>
      </c>
      <c r="P2151" s="2">
        <f>IFERROR(Data!$E2151/Data!$L2151,0)</f>
        <v>0</v>
      </c>
      <c r="Q2151" t="str">
        <f t="shared" si="132"/>
        <v>games</v>
      </c>
      <c r="R2151" t="str">
        <f t="shared" si="133"/>
        <v>video games</v>
      </c>
      <c r="S2151" s="3">
        <f t="shared" si="134"/>
        <v>40389.75</v>
      </c>
      <c r="T2151" s="3">
        <f t="shared" si="135"/>
        <v>40354.774953703702</v>
      </c>
    </row>
    <row r="2152" spans="1:20">
      <c r="A2152">
        <v>2150</v>
      </c>
      <c r="B2152" t="s">
        <v>4386</v>
      </c>
      <c r="C2152" t="s">
        <v>4387</v>
      </c>
      <c r="D2152">
        <v>50000</v>
      </c>
      <c r="E2152">
        <v>405</v>
      </c>
      <c r="F2152" t="s">
        <v>363</v>
      </c>
      <c r="G2152" t="s">
        <v>416</v>
      </c>
      <c r="H2152" t="s">
        <v>417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2197</v>
      </c>
      <c r="O2152" s="8">
        <f>Data!$E2152/Data!$D2152</f>
        <v>8.0999999999999996E-3</v>
      </c>
      <c r="P2152" s="2">
        <f>IFERROR(Data!$E2152/Data!$L2152,0)</f>
        <v>101.25</v>
      </c>
      <c r="Q2152" t="str">
        <f t="shared" si="132"/>
        <v>games</v>
      </c>
      <c r="R2152" t="str">
        <f t="shared" si="133"/>
        <v>video games</v>
      </c>
      <c r="S2152" s="3">
        <f t="shared" si="134"/>
        <v>42564.034710648149</v>
      </c>
      <c r="T2152" s="3">
        <f t="shared" si="135"/>
        <v>42534.034710648149</v>
      </c>
    </row>
    <row r="2153" spans="1:20">
      <c r="A2153">
        <v>2151</v>
      </c>
      <c r="B2153" t="s">
        <v>4388</v>
      </c>
      <c r="C2153" t="s">
        <v>4389</v>
      </c>
      <c r="D2153">
        <v>45000</v>
      </c>
      <c r="E2153">
        <v>118</v>
      </c>
      <c r="F2153" t="s">
        <v>363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2197</v>
      </c>
      <c r="O2153" s="8">
        <f>Data!$E2153/Data!$D2153</f>
        <v>2.6222222222222224E-3</v>
      </c>
      <c r="P2153" s="2">
        <f>IFERROR(Data!$E2153/Data!$L2153,0)</f>
        <v>19.666666666666668</v>
      </c>
      <c r="Q2153" t="str">
        <f t="shared" si="132"/>
        <v>games</v>
      </c>
      <c r="R2153" t="str">
        <f t="shared" si="133"/>
        <v>video games</v>
      </c>
      <c r="S2153" s="3">
        <f t="shared" si="134"/>
        <v>42550.597384259265</v>
      </c>
      <c r="T2153" s="3">
        <f t="shared" si="135"/>
        <v>42520.597384259265</v>
      </c>
    </row>
    <row r="2154" spans="1:20">
      <c r="A2154">
        <v>2152</v>
      </c>
      <c r="B2154" t="s">
        <v>4390</v>
      </c>
      <c r="C2154" t="s">
        <v>4391</v>
      </c>
      <c r="D2154">
        <v>30000</v>
      </c>
      <c r="E2154">
        <v>50</v>
      </c>
      <c r="F2154" t="s">
        <v>363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2197</v>
      </c>
      <c r="O2154" s="8">
        <f>Data!$E2154/Data!$D2154</f>
        <v>1.6666666666666668E-3</v>
      </c>
      <c r="P2154" s="2">
        <f>IFERROR(Data!$E2154/Data!$L2154,0)</f>
        <v>12.5</v>
      </c>
      <c r="Q2154" t="str">
        <f t="shared" si="132"/>
        <v>games</v>
      </c>
      <c r="R2154" t="str">
        <f t="shared" si="133"/>
        <v>video games</v>
      </c>
      <c r="S2154" s="3">
        <f t="shared" si="134"/>
        <v>41713.540613425925</v>
      </c>
      <c r="T2154" s="3">
        <f t="shared" si="135"/>
        <v>41683.582280092596</v>
      </c>
    </row>
    <row r="2155" spans="1:20">
      <c r="A2155">
        <v>2153</v>
      </c>
      <c r="B2155" t="s">
        <v>4392</v>
      </c>
      <c r="C2155" t="s">
        <v>4393</v>
      </c>
      <c r="D2155">
        <v>372625</v>
      </c>
      <c r="E2155">
        <v>34</v>
      </c>
      <c r="F2155" t="s">
        <v>363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2197</v>
      </c>
      <c r="O2155" s="8">
        <f>Data!$E2155/Data!$D2155</f>
        <v>9.1244548809124457E-5</v>
      </c>
      <c r="P2155" s="2">
        <f>IFERROR(Data!$E2155/Data!$L2155,0)</f>
        <v>8.5</v>
      </c>
      <c r="Q2155" t="str">
        <f t="shared" si="132"/>
        <v>games</v>
      </c>
      <c r="R2155" t="str">
        <f t="shared" si="133"/>
        <v>video games</v>
      </c>
      <c r="S2155" s="3">
        <f t="shared" si="134"/>
        <v>42014.082638888889</v>
      </c>
      <c r="T2155" s="3">
        <f t="shared" si="135"/>
        <v>41974.661087962959</v>
      </c>
    </row>
    <row r="2156" spans="1:20">
      <c r="A2156">
        <v>2154</v>
      </c>
      <c r="B2156" t="s">
        <v>4394</v>
      </c>
      <c r="C2156" t="s">
        <v>4395</v>
      </c>
      <c r="D2156">
        <v>250</v>
      </c>
      <c r="E2156">
        <v>2</v>
      </c>
      <c r="F2156" t="s">
        <v>363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2197</v>
      </c>
      <c r="O2156" s="8">
        <f>Data!$E2156/Data!$D2156</f>
        <v>8.0000000000000002E-3</v>
      </c>
      <c r="P2156" s="2">
        <f>IFERROR(Data!$E2156/Data!$L2156,0)</f>
        <v>1</v>
      </c>
      <c r="Q2156" t="str">
        <f t="shared" si="132"/>
        <v>games</v>
      </c>
      <c r="R2156" t="str">
        <f t="shared" si="133"/>
        <v>video games</v>
      </c>
      <c r="S2156" s="3">
        <f t="shared" si="134"/>
        <v>41667.382256944446</v>
      </c>
      <c r="T2156" s="3">
        <f t="shared" si="135"/>
        <v>41647.382256944446</v>
      </c>
    </row>
    <row r="2157" spans="1:20">
      <c r="A2157">
        <v>2155</v>
      </c>
      <c r="B2157" t="s">
        <v>4396</v>
      </c>
      <c r="C2157" t="s">
        <v>4397</v>
      </c>
      <c r="D2157">
        <v>5000</v>
      </c>
      <c r="E2157">
        <v>115</v>
      </c>
      <c r="F2157" t="s">
        <v>363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2197</v>
      </c>
      <c r="O2157" s="8">
        <f>Data!$E2157/Data!$D2157</f>
        <v>2.3E-2</v>
      </c>
      <c r="P2157" s="2">
        <f>IFERROR(Data!$E2157/Data!$L2157,0)</f>
        <v>23</v>
      </c>
      <c r="Q2157" t="str">
        <f t="shared" si="132"/>
        <v>games</v>
      </c>
      <c r="R2157" t="str">
        <f t="shared" si="133"/>
        <v>video games</v>
      </c>
      <c r="S2157" s="3">
        <f t="shared" si="134"/>
        <v>42460.45584490741</v>
      </c>
      <c r="T2157" s="3">
        <f t="shared" si="135"/>
        <v>42430.497511574074</v>
      </c>
    </row>
    <row r="2158" spans="1:20">
      <c r="A2158">
        <v>2156</v>
      </c>
      <c r="B2158" t="s">
        <v>4398</v>
      </c>
      <c r="C2158" t="s">
        <v>4399</v>
      </c>
      <c r="D2158">
        <v>56000</v>
      </c>
      <c r="E2158">
        <v>1493</v>
      </c>
      <c r="F2158" t="s">
        <v>363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2197</v>
      </c>
      <c r="O2158" s="8">
        <f>Data!$E2158/Data!$D2158</f>
        <v>2.6660714285714284E-2</v>
      </c>
      <c r="P2158" s="2">
        <f>IFERROR(Data!$E2158/Data!$L2158,0)</f>
        <v>17.987951807228917</v>
      </c>
      <c r="Q2158" t="str">
        <f t="shared" si="132"/>
        <v>games</v>
      </c>
      <c r="R2158" t="str">
        <f t="shared" si="133"/>
        <v>video games</v>
      </c>
      <c r="S2158" s="3">
        <f t="shared" si="134"/>
        <v>41533.60423611111</v>
      </c>
      <c r="T2158" s="3">
        <f t="shared" si="135"/>
        <v>41488.60423611111</v>
      </c>
    </row>
    <row r="2159" spans="1:20">
      <c r="A2159">
        <v>2157</v>
      </c>
      <c r="B2159" t="s">
        <v>4400</v>
      </c>
      <c r="C2159" t="s">
        <v>4401</v>
      </c>
      <c r="D2159">
        <v>75000</v>
      </c>
      <c r="E2159">
        <v>21144</v>
      </c>
      <c r="F2159" t="s">
        <v>363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2197</v>
      </c>
      <c r="O2159" s="8">
        <f>Data!$E2159/Data!$D2159</f>
        <v>0.28192</v>
      </c>
      <c r="P2159" s="2">
        <f>IFERROR(Data!$E2159/Data!$L2159,0)</f>
        <v>370.94736842105266</v>
      </c>
      <c r="Q2159" t="str">
        <f t="shared" si="132"/>
        <v>games</v>
      </c>
      <c r="R2159" t="str">
        <f t="shared" si="133"/>
        <v>video games</v>
      </c>
      <c r="S2159" s="3">
        <f t="shared" si="134"/>
        <v>42727.082638888889</v>
      </c>
      <c r="T2159" s="3">
        <f t="shared" si="135"/>
        <v>42694.73128472222</v>
      </c>
    </row>
    <row r="2160" spans="1:20">
      <c r="A2160">
        <v>2158</v>
      </c>
      <c r="B2160" t="s">
        <v>4402</v>
      </c>
      <c r="C2160" t="s">
        <v>4403</v>
      </c>
      <c r="D2160">
        <v>300000</v>
      </c>
      <c r="E2160">
        <v>19770.11</v>
      </c>
      <c r="F2160" t="s">
        <v>363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2197</v>
      </c>
      <c r="O2160" s="8">
        <f>Data!$E2160/Data!$D2160</f>
        <v>6.5900366666666668E-2</v>
      </c>
      <c r="P2160" s="2">
        <f>IFERROR(Data!$E2160/Data!$L2160,0)</f>
        <v>63.569485530546629</v>
      </c>
      <c r="Q2160" t="str">
        <f t="shared" si="132"/>
        <v>games</v>
      </c>
      <c r="R2160" t="str">
        <f t="shared" si="133"/>
        <v>video games</v>
      </c>
      <c r="S2160" s="3">
        <f t="shared" si="134"/>
        <v>41309.603865740741</v>
      </c>
      <c r="T2160" s="3">
        <f t="shared" si="135"/>
        <v>41264.603865740741</v>
      </c>
    </row>
    <row r="2161" spans="1:20">
      <c r="A2161">
        <v>2159</v>
      </c>
      <c r="B2161" t="s">
        <v>4404</v>
      </c>
      <c r="C2161" t="s">
        <v>4405</v>
      </c>
      <c r="D2161">
        <v>3600</v>
      </c>
      <c r="E2161">
        <v>26</v>
      </c>
      <c r="F2161" t="s">
        <v>363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2197</v>
      </c>
      <c r="O2161" s="8">
        <f>Data!$E2161/Data!$D2161</f>
        <v>7.2222222222222219E-3</v>
      </c>
      <c r="P2161" s="2">
        <f>IFERROR(Data!$E2161/Data!$L2161,0)</f>
        <v>13</v>
      </c>
      <c r="Q2161" t="str">
        <f t="shared" si="132"/>
        <v>games</v>
      </c>
      <c r="R2161" t="str">
        <f t="shared" si="133"/>
        <v>video games</v>
      </c>
      <c r="S2161" s="3">
        <f t="shared" si="134"/>
        <v>40740.481180555551</v>
      </c>
      <c r="T2161" s="3">
        <f t="shared" si="135"/>
        <v>40710.481180555551</v>
      </c>
    </row>
    <row r="2162" spans="1:20">
      <c r="A2162">
        <v>2160</v>
      </c>
      <c r="B2162" t="s">
        <v>4406</v>
      </c>
      <c r="C2162" t="s">
        <v>4407</v>
      </c>
      <c r="D2162">
        <v>10000</v>
      </c>
      <c r="E2162">
        <v>85</v>
      </c>
      <c r="F2162" t="s">
        <v>363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2197</v>
      </c>
      <c r="O2162" s="8">
        <f>Data!$E2162/Data!$D2162</f>
        <v>8.5000000000000006E-3</v>
      </c>
      <c r="P2162" s="2">
        <f>IFERROR(Data!$E2162/Data!$L2162,0)</f>
        <v>5.3125</v>
      </c>
      <c r="Q2162" t="str">
        <f t="shared" si="132"/>
        <v>games</v>
      </c>
      <c r="R2162" t="str">
        <f t="shared" si="133"/>
        <v>video games</v>
      </c>
      <c r="S2162" s="3">
        <f t="shared" si="134"/>
        <v>41048.461863425924</v>
      </c>
      <c r="T2162" s="3">
        <f t="shared" si="135"/>
        <v>41018.461863425924</v>
      </c>
    </row>
    <row r="2163" spans="1:20">
      <c r="A2163">
        <v>2161</v>
      </c>
      <c r="B2163" t="s">
        <v>4408</v>
      </c>
      <c r="C2163" t="s">
        <v>4409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1620</v>
      </c>
      <c r="O2163" s="8">
        <f>Data!$E2163/Data!$D2163</f>
        <v>1.1575</v>
      </c>
      <c r="P2163" s="2">
        <f>IFERROR(Data!$E2163/Data!$L2163,0)</f>
        <v>35.615384615384613</v>
      </c>
      <c r="Q2163" t="str">
        <f t="shared" si="132"/>
        <v>music</v>
      </c>
      <c r="R2163" t="str">
        <f t="shared" si="133"/>
        <v>rock</v>
      </c>
      <c r="S2163" s="3">
        <f t="shared" si="134"/>
        <v>42270.602534722217</v>
      </c>
      <c r="T2163" s="3">
        <f t="shared" si="135"/>
        <v>42240.602534722217</v>
      </c>
    </row>
    <row r="2164" spans="1:20">
      <c r="A2164">
        <v>2162</v>
      </c>
      <c r="B2164" t="s">
        <v>4410</v>
      </c>
      <c r="C2164" t="s">
        <v>4411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1620</v>
      </c>
      <c r="O2164" s="8">
        <f>Data!$E2164/Data!$D2164</f>
        <v>1.1226666666666667</v>
      </c>
      <c r="P2164" s="2">
        <f>IFERROR(Data!$E2164/Data!$L2164,0)</f>
        <v>87.103448275862064</v>
      </c>
      <c r="Q2164" t="str">
        <f t="shared" si="132"/>
        <v>music</v>
      </c>
      <c r="R2164" t="str">
        <f t="shared" si="133"/>
        <v>rock</v>
      </c>
      <c r="S2164" s="3">
        <f t="shared" si="134"/>
        <v>41844.516099537039</v>
      </c>
      <c r="T2164" s="3">
        <f t="shared" si="135"/>
        <v>41813.516099537039</v>
      </c>
    </row>
    <row r="2165" spans="1:20">
      <c r="A2165">
        <v>2163</v>
      </c>
      <c r="B2165" t="s">
        <v>4412</v>
      </c>
      <c r="C2165" t="s">
        <v>4413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1620</v>
      </c>
      <c r="O2165" s="8">
        <f>Data!$E2165/Data!$D2165</f>
        <v>1.3220000000000001</v>
      </c>
      <c r="P2165" s="2">
        <f>IFERROR(Data!$E2165/Data!$L2165,0)</f>
        <v>75.11363636363636</v>
      </c>
      <c r="Q2165" t="str">
        <f t="shared" si="132"/>
        <v>music</v>
      </c>
      <c r="R2165" t="str">
        <f t="shared" si="133"/>
        <v>rock</v>
      </c>
      <c r="S2165" s="3">
        <f t="shared" si="134"/>
        <v>42162.909722222219</v>
      </c>
      <c r="T2165" s="3">
        <f t="shared" si="135"/>
        <v>42111.649537037039</v>
      </c>
    </row>
    <row r="2166" spans="1:20">
      <c r="A2166">
        <v>2164</v>
      </c>
      <c r="B2166" t="s">
        <v>4414</v>
      </c>
      <c r="C2166" t="s">
        <v>4415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1620</v>
      </c>
      <c r="O2166" s="8">
        <f>Data!$E2166/Data!$D2166</f>
        <v>1.0263636363636364</v>
      </c>
      <c r="P2166" s="2">
        <f>IFERROR(Data!$E2166/Data!$L2166,0)</f>
        <v>68.01204819277109</v>
      </c>
      <c r="Q2166" t="str">
        <f t="shared" si="132"/>
        <v>music</v>
      </c>
      <c r="R2166" t="str">
        <f t="shared" si="133"/>
        <v>rock</v>
      </c>
      <c r="S2166" s="3">
        <f t="shared" si="134"/>
        <v>42545.915972222225</v>
      </c>
      <c r="T2166" s="3">
        <f t="shared" si="135"/>
        <v>42515.46775462963</v>
      </c>
    </row>
    <row r="2167" spans="1:20">
      <c r="A2167">
        <v>2165</v>
      </c>
      <c r="B2167" t="s">
        <v>4416</v>
      </c>
      <c r="C2167" t="s">
        <v>4417</v>
      </c>
      <c r="D2167">
        <v>2500</v>
      </c>
      <c r="E2167">
        <v>3466</v>
      </c>
      <c r="F2167" t="s">
        <v>22</v>
      </c>
      <c r="G2167" t="s">
        <v>185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1620</v>
      </c>
      <c r="O2167" s="8">
        <f>Data!$E2167/Data!$D2167</f>
        <v>1.3864000000000001</v>
      </c>
      <c r="P2167" s="2">
        <f>IFERROR(Data!$E2167/Data!$L2167,0)</f>
        <v>29.623931623931625</v>
      </c>
      <c r="Q2167" t="str">
        <f t="shared" si="132"/>
        <v>music</v>
      </c>
      <c r="R2167" t="str">
        <f t="shared" si="133"/>
        <v>rock</v>
      </c>
      <c r="S2167" s="3">
        <f t="shared" si="134"/>
        <v>42468.375405092593</v>
      </c>
      <c r="T2167" s="3">
        <f t="shared" si="135"/>
        <v>42438.417071759264</v>
      </c>
    </row>
    <row r="2168" spans="1:20">
      <c r="A2168">
        <v>2166</v>
      </c>
      <c r="B2168" t="s">
        <v>4418</v>
      </c>
      <c r="C2168" t="s">
        <v>4419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1620</v>
      </c>
      <c r="O2168" s="8">
        <f>Data!$E2168/Data!$D2168</f>
        <v>1.466</v>
      </c>
      <c r="P2168" s="2">
        <f>IFERROR(Data!$E2168/Data!$L2168,0)</f>
        <v>91.625</v>
      </c>
      <c r="Q2168" t="str">
        <f t="shared" si="132"/>
        <v>music</v>
      </c>
      <c r="R2168" t="str">
        <f t="shared" si="133"/>
        <v>rock</v>
      </c>
      <c r="S2168" s="3">
        <f t="shared" si="134"/>
        <v>41978.629837962959</v>
      </c>
      <c r="T2168" s="3">
        <f t="shared" si="135"/>
        <v>41933.588171296295</v>
      </c>
    </row>
    <row r="2169" spans="1:20">
      <c r="A2169">
        <v>2167</v>
      </c>
      <c r="B2169" t="s">
        <v>4420</v>
      </c>
      <c r="C2169" t="s">
        <v>4421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1620</v>
      </c>
      <c r="O2169" s="8">
        <f>Data!$E2169/Data!$D2169</f>
        <v>1.2</v>
      </c>
      <c r="P2169" s="2">
        <f>IFERROR(Data!$E2169/Data!$L2169,0)</f>
        <v>22.5</v>
      </c>
      <c r="Q2169" t="str">
        <f t="shared" si="132"/>
        <v>music</v>
      </c>
      <c r="R2169" t="str">
        <f t="shared" si="133"/>
        <v>rock</v>
      </c>
      <c r="S2169" s="3">
        <f t="shared" si="134"/>
        <v>41166.816400462965</v>
      </c>
      <c r="T2169" s="3">
        <f t="shared" si="135"/>
        <v>41152.816400462965</v>
      </c>
    </row>
    <row r="2170" spans="1:20">
      <c r="A2170">
        <v>2168</v>
      </c>
      <c r="B2170" t="s">
        <v>4422</v>
      </c>
      <c r="C2170" t="s">
        <v>4423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1620</v>
      </c>
      <c r="O2170" s="8">
        <f>Data!$E2170/Data!$D2170</f>
        <v>1.215816111111111</v>
      </c>
      <c r="P2170" s="2">
        <f>IFERROR(Data!$E2170/Data!$L2170,0)</f>
        <v>64.366735294117646</v>
      </c>
      <c r="Q2170" t="str">
        <f t="shared" si="132"/>
        <v>music</v>
      </c>
      <c r="R2170" t="str">
        <f t="shared" si="133"/>
        <v>rock</v>
      </c>
      <c r="S2170" s="3">
        <f t="shared" si="134"/>
        <v>42775.958333333328</v>
      </c>
      <c r="T2170" s="3">
        <f t="shared" si="135"/>
        <v>42745.350243055553</v>
      </c>
    </row>
    <row r="2171" spans="1:20">
      <c r="A2171">
        <v>2169</v>
      </c>
      <c r="B2171" t="s">
        <v>4424</v>
      </c>
      <c r="C2171" t="s">
        <v>4425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1620</v>
      </c>
      <c r="O2171" s="8">
        <f>Data!$E2171/Data!$D2171</f>
        <v>1</v>
      </c>
      <c r="P2171" s="2">
        <f>IFERROR(Data!$E2171/Data!$L2171,0)</f>
        <v>21.857142857142858</v>
      </c>
      <c r="Q2171" t="str">
        <f t="shared" si="132"/>
        <v>music</v>
      </c>
      <c r="R2171" t="str">
        <f t="shared" si="133"/>
        <v>rock</v>
      </c>
      <c r="S2171" s="3">
        <f t="shared" si="134"/>
        <v>42796.450821759259</v>
      </c>
      <c r="T2171" s="3">
        <f t="shared" si="135"/>
        <v>42793.450821759259</v>
      </c>
    </row>
    <row r="2172" spans="1:20">
      <c r="A2172">
        <v>2170</v>
      </c>
      <c r="B2172" t="s">
        <v>4426</v>
      </c>
      <c r="C2172" t="s">
        <v>4427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1620</v>
      </c>
      <c r="O2172" s="8">
        <f>Data!$E2172/Data!$D2172</f>
        <v>1.8085714285714285</v>
      </c>
      <c r="P2172" s="2">
        <f>IFERROR(Data!$E2172/Data!$L2172,0)</f>
        <v>33.315789473684212</v>
      </c>
      <c r="Q2172" t="str">
        <f t="shared" si="132"/>
        <v>music</v>
      </c>
      <c r="R2172" t="str">
        <f t="shared" si="133"/>
        <v>rock</v>
      </c>
      <c r="S2172" s="3">
        <f t="shared" si="134"/>
        <v>42238.500254629631</v>
      </c>
      <c r="T2172" s="3">
        <f t="shared" si="135"/>
        <v>42198.500254629631</v>
      </c>
    </row>
    <row r="2173" spans="1:20">
      <c r="A2173">
        <v>2171</v>
      </c>
      <c r="B2173" t="s">
        <v>4428</v>
      </c>
      <c r="C2173" t="s">
        <v>4429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1620</v>
      </c>
      <c r="O2173" s="8">
        <f>Data!$E2173/Data!$D2173</f>
        <v>1.0607500000000001</v>
      </c>
      <c r="P2173" s="2">
        <f>IFERROR(Data!$E2173/Data!$L2173,0)</f>
        <v>90.276595744680847</v>
      </c>
      <c r="Q2173" t="str">
        <f t="shared" si="132"/>
        <v>music</v>
      </c>
      <c r="R2173" t="str">
        <f t="shared" si="133"/>
        <v>rock</v>
      </c>
      <c r="S2173" s="3">
        <f t="shared" si="134"/>
        <v>42176.958333333328</v>
      </c>
      <c r="T2173" s="3">
        <f t="shared" si="135"/>
        <v>42141.70711805555</v>
      </c>
    </row>
    <row r="2174" spans="1:20">
      <c r="A2174">
        <v>2172</v>
      </c>
      <c r="B2174" t="s">
        <v>4430</v>
      </c>
      <c r="C2174" t="s">
        <v>4431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1620</v>
      </c>
      <c r="O2174" s="8">
        <f>Data!$E2174/Data!$D2174</f>
        <v>1</v>
      </c>
      <c r="P2174" s="2">
        <f>IFERROR(Data!$E2174/Data!$L2174,0)</f>
        <v>76.92307692307692</v>
      </c>
      <c r="Q2174" t="str">
        <f t="shared" si="132"/>
        <v>music</v>
      </c>
      <c r="R2174" t="str">
        <f t="shared" si="133"/>
        <v>rock</v>
      </c>
      <c r="S2174" s="3">
        <f t="shared" si="134"/>
        <v>42112.330092592587</v>
      </c>
      <c r="T2174" s="3">
        <f t="shared" si="135"/>
        <v>42082.330092592587</v>
      </c>
    </row>
    <row r="2175" spans="1:20">
      <c r="A2175">
        <v>2173</v>
      </c>
      <c r="B2175" t="s">
        <v>4432</v>
      </c>
      <c r="C2175" t="s">
        <v>4433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1620</v>
      </c>
      <c r="O2175" s="8">
        <f>Data!$E2175/Data!$D2175</f>
        <v>1.2692857142857144</v>
      </c>
      <c r="P2175" s="2">
        <f>IFERROR(Data!$E2175/Data!$L2175,0)</f>
        <v>59.233333333333334</v>
      </c>
      <c r="Q2175" t="str">
        <f t="shared" si="132"/>
        <v>music</v>
      </c>
      <c r="R2175" t="str">
        <f t="shared" si="133"/>
        <v>rock</v>
      </c>
      <c r="S2175" s="3">
        <f t="shared" si="134"/>
        <v>41526.915972222225</v>
      </c>
      <c r="T2175" s="3">
        <f t="shared" si="135"/>
        <v>41495.442627314813</v>
      </c>
    </row>
    <row r="2176" spans="1:20">
      <c r="A2176">
        <v>2174</v>
      </c>
      <c r="B2176" t="s">
        <v>4434</v>
      </c>
      <c r="C2176" t="s">
        <v>4435</v>
      </c>
      <c r="D2176">
        <v>4000</v>
      </c>
      <c r="E2176">
        <v>4119</v>
      </c>
      <c r="F2176" t="s">
        <v>22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1620</v>
      </c>
      <c r="O2176" s="8">
        <f>Data!$E2176/Data!$D2176</f>
        <v>1.0297499999999999</v>
      </c>
      <c r="P2176" s="2">
        <f>IFERROR(Data!$E2176/Data!$L2176,0)</f>
        <v>65.38095238095238</v>
      </c>
      <c r="Q2176" t="str">
        <f t="shared" si="132"/>
        <v>music</v>
      </c>
      <c r="R2176" t="str">
        <f t="shared" si="133"/>
        <v>rock</v>
      </c>
      <c r="S2176" s="3">
        <f t="shared" si="134"/>
        <v>42495.292905092589</v>
      </c>
      <c r="T2176" s="3">
        <f t="shared" si="135"/>
        <v>42465.292905092589</v>
      </c>
    </row>
    <row r="2177" spans="1:20">
      <c r="A2177">
        <v>2175</v>
      </c>
      <c r="B2177" t="s">
        <v>4436</v>
      </c>
      <c r="C2177" t="s">
        <v>4437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1620</v>
      </c>
      <c r="O2177" s="8">
        <f>Data!$E2177/Data!$D2177</f>
        <v>2.5</v>
      </c>
      <c r="P2177" s="2">
        <f>IFERROR(Data!$E2177/Data!$L2177,0)</f>
        <v>67.307692307692307</v>
      </c>
      <c r="Q2177" t="str">
        <f t="shared" si="132"/>
        <v>music</v>
      </c>
      <c r="R2177" t="str">
        <f t="shared" si="133"/>
        <v>rock</v>
      </c>
      <c r="S2177" s="3">
        <f t="shared" si="134"/>
        <v>42571.759097222224</v>
      </c>
      <c r="T2177" s="3">
        <f t="shared" si="135"/>
        <v>42564.759097222224</v>
      </c>
    </row>
    <row r="2178" spans="1:20">
      <c r="A2178">
        <v>2176</v>
      </c>
      <c r="B2178" t="s">
        <v>4438</v>
      </c>
      <c r="C2178" t="s">
        <v>4439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1620</v>
      </c>
      <c r="O2178" s="8">
        <f>Data!$E2178/Data!$D2178</f>
        <v>1.2602</v>
      </c>
      <c r="P2178" s="2">
        <f>IFERROR(Data!$E2178/Data!$L2178,0)</f>
        <v>88.74647887323944</v>
      </c>
      <c r="Q2178" t="str">
        <f t="shared" si="132"/>
        <v>music</v>
      </c>
      <c r="R2178" t="str">
        <f t="shared" si="133"/>
        <v>rock</v>
      </c>
      <c r="S2178" s="3">
        <f t="shared" si="134"/>
        <v>42126.383206018523</v>
      </c>
      <c r="T2178" s="3">
        <f t="shared" si="135"/>
        <v>42096.383206018523</v>
      </c>
    </row>
    <row r="2179" spans="1:20">
      <c r="A2179">
        <v>2177</v>
      </c>
      <c r="B2179" t="s">
        <v>4440</v>
      </c>
      <c r="C2179" t="s">
        <v>4441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1620</v>
      </c>
      <c r="O2179" s="8">
        <f>Data!$E2179/Data!$D2179</f>
        <v>1.0012000000000001</v>
      </c>
      <c r="P2179" s="2">
        <f>IFERROR(Data!$E2179/Data!$L2179,0)</f>
        <v>65.868421052631575</v>
      </c>
      <c r="Q2179" t="str">
        <f t="shared" ref="Q2179:Q2242" si="136">LEFT(N2179,SEARCH("/",N2179,1)-1)</f>
        <v>music</v>
      </c>
      <c r="R2179" t="str">
        <f t="shared" ref="R2179:R2242" si="137">RIGHT(N2179,LEN(N2179)-SEARCH("/",N2179,1))</f>
        <v>rock</v>
      </c>
      <c r="S2179" s="3">
        <f t="shared" ref="S2179:S2242" si="138">(((I2179/60)/60)/24)+DATE(1970,1,1)+(-6/24)</f>
        <v>42527.000775462962</v>
      </c>
      <c r="T2179" s="3">
        <f t="shared" ref="T2179:T2242" si="139">(((J2179/60)/60)/24)+DATE(1970,1,1)+(-6/24)</f>
        <v>42502.000775462962</v>
      </c>
    </row>
    <row r="2180" spans="1:20">
      <c r="A2180">
        <v>2178</v>
      </c>
      <c r="B2180" t="s">
        <v>4442</v>
      </c>
      <c r="C2180" t="s">
        <v>4443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1620</v>
      </c>
      <c r="O2180" s="8">
        <f>Data!$E2180/Data!$D2180</f>
        <v>1.3864000000000001</v>
      </c>
      <c r="P2180" s="2">
        <f>IFERROR(Data!$E2180/Data!$L2180,0)</f>
        <v>40.349243306169967</v>
      </c>
      <c r="Q2180" t="str">
        <f t="shared" si="136"/>
        <v>music</v>
      </c>
      <c r="R2180" t="str">
        <f t="shared" si="137"/>
        <v>rock</v>
      </c>
      <c r="S2180" s="3">
        <f t="shared" si="138"/>
        <v>42753.38653935185</v>
      </c>
      <c r="T2180" s="3">
        <f t="shared" si="139"/>
        <v>42723.38653935185</v>
      </c>
    </row>
    <row r="2181" spans="1:20">
      <c r="A2181">
        <v>2179</v>
      </c>
      <c r="B2181" t="s">
        <v>4444</v>
      </c>
      <c r="C2181" t="s">
        <v>4445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1620</v>
      </c>
      <c r="O2181" s="8">
        <f>Data!$E2181/Data!$D2181</f>
        <v>1.6140000000000001</v>
      </c>
      <c r="P2181" s="2">
        <f>IFERROR(Data!$E2181/Data!$L2181,0)</f>
        <v>76.857142857142861</v>
      </c>
      <c r="Q2181" t="str">
        <f t="shared" si="136"/>
        <v>music</v>
      </c>
      <c r="R2181" t="str">
        <f t="shared" si="137"/>
        <v>rock</v>
      </c>
      <c r="S2181" s="3">
        <f t="shared" si="138"/>
        <v>42104.921203703707</v>
      </c>
      <c r="T2181" s="3">
        <f t="shared" si="139"/>
        <v>42074.921203703707</v>
      </c>
    </row>
    <row r="2182" spans="1:20">
      <c r="A2182">
        <v>2180</v>
      </c>
      <c r="B2182" t="s">
        <v>4446</v>
      </c>
      <c r="C2182" t="s">
        <v>4447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1620</v>
      </c>
      <c r="O2182" s="8">
        <f>Data!$E2182/Data!$D2182</f>
        <v>1.071842</v>
      </c>
      <c r="P2182" s="2">
        <f>IFERROR(Data!$E2182/Data!$L2182,0)</f>
        <v>68.707820512820518</v>
      </c>
      <c r="Q2182" t="str">
        <f t="shared" si="136"/>
        <v>music</v>
      </c>
      <c r="R2182" t="str">
        <f t="shared" si="137"/>
        <v>rock</v>
      </c>
      <c r="S2182" s="3">
        <f t="shared" si="138"/>
        <v>42321.461435185185</v>
      </c>
      <c r="T2182" s="3">
        <f t="shared" si="139"/>
        <v>42279.419768518521</v>
      </c>
    </row>
    <row r="2183" spans="1:20">
      <c r="A2183">
        <v>2181</v>
      </c>
      <c r="B2183" t="s">
        <v>4448</v>
      </c>
      <c r="C2183" t="s">
        <v>4449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4450</v>
      </c>
      <c r="O2183" s="8">
        <f>Data!$E2183/Data!$D2183</f>
        <v>1.5309999999999999</v>
      </c>
      <c r="P2183" s="2">
        <f>IFERROR(Data!$E2183/Data!$L2183,0)</f>
        <v>57.773584905660378</v>
      </c>
      <c r="Q2183" t="str">
        <f t="shared" si="136"/>
        <v>games</v>
      </c>
      <c r="R2183" t="str">
        <f t="shared" si="137"/>
        <v>tabletop games</v>
      </c>
      <c r="S2183" s="3">
        <f t="shared" si="138"/>
        <v>42786.755243055552</v>
      </c>
      <c r="T2183" s="3">
        <f t="shared" si="139"/>
        <v>42772.755243055552</v>
      </c>
    </row>
    <row r="2184" spans="1:20">
      <c r="A2184">
        <v>2182</v>
      </c>
      <c r="B2184" t="s">
        <v>4451</v>
      </c>
      <c r="C2184" t="s">
        <v>4452</v>
      </c>
      <c r="D2184">
        <v>3000</v>
      </c>
      <c r="E2184">
        <v>15725</v>
      </c>
      <c r="F2184" t="s">
        <v>22</v>
      </c>
      <c r="G2184" t="s">
        <v>165</v>
      </c>
      <c r="H2184" t="s">
        <v>166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4450</v>
      </c>
      <c r="O2184" s="8">
        <f>Data!$E2184/Data!$D2184</f>
        <v>5.2416666666666663</v>
      </c>
      <c r="P2184" s="2">
        <f>IFERROR(Data!$E2184/Data!$L2184,0)</f>
        <v>44.171348314606739</v>
      </c>
      <c r="Q2184" t="str">
        <f t="shared" si="136"/>
        <v>games</v>
      </c>
      <c r="R2184" t="str">
        <f t="shared" si="137"/>
        <v>tabletop games</v>
      </c>
      <c r="S2184" s="3">
        <f t="shared" si="138"/>
        <v>41914.650752314818</v>
      </c>
      <c r="T2184" s="3">
        <f t="shared" si="139"/>
        <v>41879.650752314818</v>
      </c>
    </row>
    <row r="2185" spans="1:20">
      <c r="A2185">
        <v>2183</v>
      </c>
      <c r="B2185" t="s">
        <v>4453</v>
      </c>
      <c r="C2185" t="s">
        <v>4454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4450</v>
      </c>
      <c r="O2185" s="8">
        <f>Data!$E2185/Data!$D2185</f>
        <v>4.8927777777777779</v>
      </c>
      <c r="P2185" s="2">
        <f>IFERROR(Data!$E2185/Data!$L2185,0)</f>
        <v>31.566308243727597</v>
      </c>
      <c r="Q2185" t="str">
        <f t="shared" si="136"/>
        <v>games</v>
      </c>
      <c r="R2185" t="str">
        <f t="shared" si="137"/>
        <v>tabletop games</v>
      </c>
      <c r="S2185" s="3">
        <f t="shared" si="138"/>
        <v>42774.958333333328</v>
      </c>
      <c r="T2185" s="3">
        <f t="shared" si="139"/>
        <v>42745.115474537044</v>
      </c>
    </row>
    <row r="2186" spans="1:20">
      <c r="A2186">
        <v>2184</v>
      </c>
      <c r="B2186" t="s">
        <v>4455</v>
      </c>
      <c r="C2186" t="s">
        <v>4456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4450</v>
      </c>
      <c r="O2186" s="8">
        <f>Data!$E2186/Data!$D2186</f>
        <v>2.8473999999999999</v>
      </c>
      <c r="P2186" s="2">
        <f>IFERROR(Data!$E2186/Data!$L2186,0)</f>
        <v>107.04511278195488</v>
      </c>
      <c r="Q2186" t="str">
        <f t="shared" si="136"/>
        <v>games</v>
      </c>
      <c r="R2186" t="str">
        <f t="shared" si="137"/>
        <v>tabletop games</v>
      </c>
      <c r="S2186" s="3">
        <f t="shared" si="138"/>
        <v>42394.416666666672</v>
      </c>
      <c r="T2186" s="3">
        <f t="shared" si="139"/>
        <v>42380.440289351856</v>
      </c>
    </row>
    <row r="2187" spans="1:20">
      <c r="A2187">
        <v>2185</v>
      </c>
      <c r="B2187" t="s">
        <v>4457</v>
      </c>
      <c r="C2187" t="s">
        <v>4458</v>
      </c>
      <c r="D2187">
        <v>5000</v>
      </c>
      <c r="E2187">
        <v>92848.5</v>
      </c>
      <c r="F2187" t="s">
        <v>22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4450</v>
      </c>
      <c r="O2187" s="8">
        <f>Data!$E2187/Data!$D2187</f>
        <v>18.569700000000001</v>
      </c>
      <c r="P2187" s="2">
        <f>IFERROR(Data!$E2187/Data!$L2187,0)</f>
        <v>149.03451043338683</v>
      </c>
      <c r="Q2187" t="str">
        <f t="shared" si="136"/>
        <v>games</v>
      </c>
      <c r="R2187" t="str">
        <f t="shared" si="137"/>
        <v>tabletop games</v>
      </c>
      <c r="S2187" s="3">
        <f t="shared" si="138"/>
        <v>41359.099988425929</v>
      </c>
      <c r="T2187" s="3">
        <f t="shared" si="139"/>
        <v>41319.099988425929</v>
      </c>
    </row>
    <row r="2188" spans="1:20">
      <c r="A2188">
        <v>2186</v>
      </c>
      <c r="B2188" t="s">
        <v>4459</v>
      </c>
      <c r="C2188" t="s">
        <v>4460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4450</v>
      </c>
      <c r="O2188" s="8">
        <f>Data!$E2188/Data!$D2188</f>
        <v>1.0967499999999999</v>
      </c>
      <c r="P2188" s="2">
        <f>IFERROR(Data!$E2188/Data!$L2188,0)</f>
        <v>55.956632653061227</v>
      </c>
      <c r="Q2188" t="str">
        <f t="shared" si="136"/>
        <v>games</v>
      </c>
      <c r="R2188" t="str">
        <f t="shared" si="137"/>
        <v>tabletop games</v>
      </c>
      <c r="S2188" s="3">
        <f t="shared" si="138"/>
        <v>42619.833333333328</v>
      </c>
      <c r="T2188" s="3">
        <f t="shared" si="139"/>
        <v>42583.365081018521</v>
      </c>
    </row>
    <row r="2189" spans="1:20">
      <c r="A2189">
        <v>2187</v>
      </c>
      <c r="B2189" t="s">
        <v>4461</v>
      </c>
      <c r="C2189" t="s">
        <v>4462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4450</v>
      </c>
      <c r="O2189" s="8">
        <f>Data!$E2189/Data!$D2189</f>
        <v>10.146425000000001</v>
      </c>
      <c r="P2189" s="2">
        <f>IFERROR(Data!$E2189/Data!$L2189,0)</f>
        <v>56.970381807973048</v>
      </c>
      <c r="Q2189" t="str">
        <f t="shared" si="136"/>
        <v>games</v>
      </c>
      <c r="R2189" t="str">
        <f t="shared" si="137"/>
        <v>tabletop games</v>
      </c>
      <c r="S2189" s="3">
        <f t="shared" si="138"/>
        <v>42096.915972222225</v>
      </c>
      <c r="T2189" s="3">
        <f t="shared" si="139"/>
        <v>42067.959097222221</v>
      </c>
    </row>
    <row r="2190" spans="1:20">
      <c r="A2190">
        <v>2188</v>
      </c>
      <c r="B2190" t="s">
        <v>4463</v>
      </c>
      <c r="C2190" t="s">
        <v>4464</v>
      </c>
      <c r="D2190">
        <v>5494</v>
      </c>
      <c r="E2190">
        <v>22645</v>
      </c>
      <c r="F2190" t="s">
        <v>22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4450</v>
      </c>
      <c r="O2190" s="8">
        <f>Data!$E2190/Data!$D2190</f>
        <v>4.1217692027666546</v>
      </c>
      <c r="P2190" s="2">
        <f>IFERROR(Data!$E2190/Data!$L2190,0)</f>
        <v>44.056420233463037</v>
      </c>
      <c r="Q2190" t="str">
        <f t="shared" si="136"/>
        <v>games</v>
      </c>
      <c r="R2190" t="str">
        <f t="shared" si="137"/>
        <v>tabletop games</v>
      </c>
      <c r="S2190" s="3">
        <f t="shared" si="138"/>
        <v>42668.458333333328</v>
      </c>
      <c r="T2190" s="3">
        <f t="shared" si="139"/>
        <v>42633.336122685185</v>
      </c>
    </row>
    <row r="2191" spans="1:20">
      <c r="A2191">
        <v>2189</v>
      </c>
      <c r="B2191" t="s">
        <v>4465</v>
      </c>
      <c r="C2191" t="s">
        <v>4466</v>
      </c>
      <c r="D2191">
        <v>1200</v>
      </c>
      <c r="E2191">
        <v>6039</v>
      </c>
      <c r="F2191" t="s">
        <v>22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4450</v>
      </c>
      <c r="O2191" s="8">
        <f>Data!$E2191/Data!$D2191</f>
        <v>5.0324999999999998</v>
      </c>
      <c r="P2191" s="2">
        <f>IFERROR(Data!$E2191/Data!$L2191,0)</f>
        <v>68.625</v>
      </c>
      <c r="Q2191" t="str">
        <f t="shared" si="136"/>
        <v>games</v>
      </c>
      <c r="R2191" t="str">
        <f t="shared" si="137"/>
        <v>tabletop games</v>
      </c>
      <c r="S2191" s="3">
        <f t="shared" si="138"/>
        <v>42481.666666666672</v>
      </c>
      <c r="T2191" s="3">
        <f t="shared" si="139"/>
        <v>42467.538194444445</v>
      </c>
    </row>
    <row r="2192" spans="1:20">
      <c r="A2192">
        <v>2190</v>
      </c>
      <c r="B2192" t="s">
        <v>4467</v>
      </c>
      <c r="C2192" t="s">
        <v>4468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4450</v>
      </c>
      <c r="O2192" s="8">
        <f>Data!$E2192/Data!$D2192</f>
        <v>1.8461052631578947</v>
      </c>
      <c r="P2192" s="2">
        <f>IFERROR(Data!$E2192/Data!$L2192,0)</f>
        <v>65.318435754189949</v>
      </c>
      <c r="Q2192" t="str">
        <f t="shared" si="136"/>
        <v>games</v>
      </c>
      <c r="R2192" t="str">
        <f t="shared" si="137"/>
        <v>tabletop games</v>
      </c>
      <c r="S2192" s="3">
        <f t="shared" si="138"/>
        <v>42452.040972222225</v>
      </c>
      <c r="T2192" s="3">
        <f t="shared" si="139"/>
        <v>42417.375046296293</v>
      </c>
    </row>
    <row r="2193" spans="1:20">
      <c r="A2193">
        <v>2191</v>
      </c>
      <c r="B2193" t="s">
        <v>4469</v>
      </c>
      <c r="C2193" t="s">
        <v>4470</v>
      </c>
      <c r="D2193">
        <v>750</v>
      </c>
      <c r="E2193">
        <v>898</v>
      </c>
      <c r="F2193" t="s">
        <v>22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4450</v>
      </c>
      <c r="O2193" s="8">
        <f>Data!$E2193/Data!$D2193</f>
        <v>1.1973333333333334</v>
      </c>
      <c r="P2193" s="2">
        <f>IFERROR(Data!$E2193/Data!$L2193,0)</f>
        <v>35.92</v>
      </c>
      <c r="Q2193" t="str">
        <f t="shared" si="136"/>
        <v>games</v>
      </c>
      <c r="R2193" t="str">
        <f t="shared" si="137"/>
        <v>tabletop games</v>
      </c>
      <c r="S2193" s="3">
        <f t="shared" si="138"/>
        <v>42780.583645833336</v>
      </c>
      <c r="T2193" s="3">
        <f t="shared" si="139"/>
        <v>42768.583645833336</v>
      </c>
    </row>
    <row r="2194" spans="1:20">
      <c r="A2194">
        <v>2192</v>
      </c>
      <c r="B2194" t="s">
        <v>4471</v>
      </c>
      <c r="C2194" t="s">
        <v>4472</v>
      </c>
      <c r="D2194">
        <v>12000</v>
      </c>
      <c r="E2194">
        <v>129748.82</v>
      </c>
      <c r="F2194" t="s">
        <v>22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4450</v>
      </c>
      <c r="O2194" s="8">
        <f>Data!$E2194/Data!$D2194</f>
        <v>10.812401666666668</v>
      </c>
      <c r="P2194" s="2">
        <f>IFERROR(Data!$E2194/Data!$L2194,0)</f>
        <v>40.070667078443485</v>
      </c>
      <c r="Q2194" t="str">
        <f t="shared" si="136"/>
        <v>games</v>
      </c>
      <c r="R2194" t="str">
        <f t="shared" si="137"/>
        <v>tabletop games</v>
      </c>
      <c r="S2194" s="3">
        <f t="shared" si="138"/>
        <v>42719.708333333328</v>
      </c>
      <c r="T2194" s="3">
        <f t="shared" si="139"/>
        <v>42691.6012037037</v>
      </c>
    </row>
    <row r="2195" spans="1:20">
      <c r="A2195">
        <v>2193</v>
      </c>
      <c r="B2195" t="s">
        <v>4473</v>
      </c>
      <c r="C2195" t="s">
        <v>4474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4450</v>
      </c>
      <c r="O2195" s="8">
        <f>Data!$E2195/Data!$D2195</f>
        <v>4.5237333333333334</v>
      </c>
      <c r="P2195" s="2">
        <f>IFERROR(Data!$E2195/Data!$L2195,0)</f>
        <v>75.647714604236342</v>
      </c>
      <c r="Q2195" t="str">
        <f t="shared" si="136"/>
        <v>games</v>
      </c>
      <c r="R2195" t="str">
        <f t="shared" si="137"/>
        <v>tabletop games</v>
      </c>
      <c r="S2195" s="3">
        <f t="shared" si="138"/>
        <v>42694.957638888889</v>
      </c>
      <c r="T2195" s="3">
        <f t="shared" si="139"/>
        <v>42664.155925925923</v>
      </c>
    </row>
    <row r="2196" spans="1:20">
      <c r="A2196">
        <v>2194</v>
      </c>
      <c r="B2196" t="s">
        <v>4475</v>
      </c>
      <c r="C2196" t="s">
        <v>4476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4450</v>
      </c>
      <c r="O2196" s="8">
        <f>Data!$E2196/Data!$D2196</f>
        <v>5.3737000000000004</v>
      </c>
      <c r="P2196" s="2">
        <f>IFERROR(Data!$E2196/Data!$L2196,0)</f>
        <v>61.203872437357631</v>
      </c>
      <c r="Q2196" t="str">
        <f t="shared" si="136"/>
        <v>games</v>
      </c>
      <c r="R2196" t="str">
        <f t="shared" si="137"/>
        <v>tabletop games</v>
      </c>
      <c r="S2196" s="3">
        <f t="shared" si="138"/>
        <v>42455.466319444444</v>
      </c>
      <c r="T2196" s="3">
        <f t="shared" si="139"/>
        <v>42425.507986111115</v>
      </c>
    </row>
    <row r="2197" spans="1:20">
      <c r="A2197">
        <v>2195</v>
      </c>
      <c r="B2197" t="s">
        <v>4477</v>
      </c>
      <c r="C2197" t="s">
        <v>4478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4450</v>
      </c>
      <c r="O2197" s="8">
        <f>Data!$E2197/Data!$D2197</f>
        <v>1.2032608695652174</v>
      </c>
      <c r="P2197" s="2">
        <f>IFERROR(Data!$E2197/Data!$L2197,0)</f>
        <v>48.130434782608695</v>
      </c>
      <c r="Q2197" t="str">
        <f t="shared" si="136"/>
        <v>games</v>
      </c>
      <c r="R2197" t="str">
        <f t="shared" si="137"/>
        <v>tabletop games</v>
      </c>
      <c r="S2197" s="3">
        <f t="shared" si="138"/>
        <v>42227.521990740745</v>
      </c>
      <c r="T2197" s="3">
        <f t="shared" si="139"/>
        <v>42197.521990740745</v>
      </c>
    </row>
    <row r="2198" spans="1:20">
      <c r="A2198">
        <v>2196</v>
      </c>
      <c r="B2198" t="s">
        <v>4479</v>
      </c>
      <c r="C2198" t="s">
        <v>4480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4450</v>
      </c>
      <c r="O2198" s="8">
        <f>Data!$E2198/Data!$D2198</f>
        <v>1.1383571428571428</v>
      </c>
      <c r="P2198" s="2">
        <f>IFERROR(Data!$E2198/Data!$L2198,0)</f>
        <v>68.106837606837601</v>
      </c>
      <c r="Q2198" t="str">
        <f t="shared" si="136"/>
        <v>games</v>
      </c>
      <c r="R2198" t="str">
        <f t="shared" si="137"/>
        <v>tabletop games</v>
      </c>
      <c r="S2198" s="3">
        <f t="shared" si="138"/>
        <v>42706.041666666672</v>
      </c>
      <c r="T2198" s="3">
        <f t="shared" si="139"/>
        <v>42675.237291666665</v>
      </c>
    </row>
    <row r="2199" spans="1:20">
      <c r="A2199">
        <v>2197</v>
      </c>
      <c r="B2199" t="s">
        <v>4481</v>
      </c>
      <c r="C2199" t="s">
        <v>4482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4450</v>
      </c>
      <c r="O2199" s="8">
        <f>Data!$E2199/Data!$D2199</f>
        <v>9.5103109999999997</v>
      </c>
      <c r="P2199" s="2">
        <f>IFERROR(Data!$E2199/Data!$L2199,0)</f>
        <v>65.891300230946882</v>
      </c>
      <c r="Q2199" t="str">
        <f t="shared" si="136"/>
        <v>games</v>
      </c>
      <c r="R2199" t="str">
        <f t="shared" si="137"/>
        <v>tabletop games</v>
      </c>
      <c r="S2199" s="3">
        <f t="shared" si="138"/>
        <v>42063.334016203706</v>
      </c>
      <c r="T2199" s="3">
        <f t="shared" si="139"/>
        <v>42033.334016203706</v>
      </c>
    </row>
    <row r="2200" spans="1:20">
      <c r="A2200">
        <v>2198</v>
      </c>
      <c r="B2200" t="s">
        <v>4483</v>
      </c>
      <c r="C2200" t="s">
        <v>4484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4450</v>
      </c>
      <c r="O2200" s="8">
        <f>Data!$E2200/Data!$D2200</f>
        <v>1.3289249999999999</v>
      </c>
      <c r="P2200" s="2">
        <f>IFERROR(Data!$E2200/Data!$L2200,0)</f>
        <v>81.654377880184327</v>
      </c>
      <c r="Q2200" t="str">
        <f t="shared" si="136"/>
        <v>games</v>
      </c>
      <c r="R2200" t="str">
        <f t="shared" si="137"/>
        <v>tabletop games</v>
      </c>
      <c r="S2200" s="3">
        <f t="shared" si="138"/>
        <v>42322.305555555555</v>
      </c>
      <c r="T2200" s="3">
        <f t="shared" si="139"/>
        <v>42292.263888888891</v>
      </c>
    </row>
    <row r="2201" spans="1:20">
      <c r="A2201">
        <v>2199</v>
      </c>
      <c r="B2201" t="s">
        <v>4485</v>
      </c>
      <c r="C2201" t="s">
        <v>4486</v>
      </c>
      <c r="D2201">
        <v>9000</v>
      </c>
      <c r="E2201">
        <v>13228</v>
      </c>
      <c r="F2201" t="s">
        <v>22</v>
      </c>
      <c r="G2201" t="s">
        <v>2461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4450</v>
      </c>
      <c r="O2201" s="8">
        <f>Data!$E2201/Data!$D2201</f>
        <v>1.4697777777777778</v>
      </c>
      <c r="P2201" s="2">
        <f>IFERROR(Data!$E2201/Data!$L2201,0)</f>
        <v>52.701195219123505</v>
      </c>
      <c r="Q2201" t="str">
        <f t="shared" si="136"/>
        <v>games</v>
      </c>
      <c r="R2201" t="str">
        <f t="shared" si="137"/>
        <v>tabletop games</v>
      </c>
      <c r="S2201" s="3">
        <f t="shared" si="138"/>
        <v>42292.166643518518</v>
      </c>
      <c r="T2201" s="3">
        <f t="shared" si="139"/>
        <v>42262.166643518518</v>
      </c>
    </row>
    <row r="2202" spans="1:20">
      <c r="A2202">
        <v>2200</v>
      </c>
      <c r="B2202" t="s">
        <v>4487</v>
      </c>
      <c r="C2202" t="s">
        <v>4488</v>
      </c>
      <c r="D2202">
        <v>2000</v>
      </c>
      <c r="E2202">
        <v>10843</v>
      </c>
      <c r="F2202" t="s">
        <v>22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4450</v>
      </c>
      <c r="O2202" s="8">
        <f>Data!$E2202/Data!$D2202</f>
        <v>5.4215</v>
      </c>
      <c r="P2202" s="2">
        <f>IFERROR(Data!$E2202/Data!$L2202,0)</f>
        <v>41.228136882129277</v>
      </c>
      <c r="Q2202" t="str">
        <f t="shared" si="136"/>
        <v>games</v>
      </c>
      <c r="R2202" t="str">
        <f t="shared" si="137"/>
        <v>tabletop games</v>
      </c>
      <c r="S2202" s="3">
        <f t="shared" si="138"/>
        <v>42190.875</v>
      </c>
      <c r="T2202" s="3">
        <f t="shared" si="139"/>
        <v>42163.375787037032</v>
      </c>
    </row>
    <row r="2203" spans="1:20">
      <c r="A2203">
        <v>2201</v>
      </c>
      <c r="B2203" t="s">
        <v>4489</v>
      </c>
      <c r="C2203" t="s">
        <v>4490</v>
      </c>
      <c r="D2203">
        <v>110</v>
      </c>
      <c r="E2203">
        <v>420.99</v>
      </c>
      <c r="F2203" t="s">
        <v>22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2107</v>
      </c>
      <c r="O2203" s="8">
        <f>Data!$E2203/Data!$D2203</f>
        <v>3.8271818181818182</v>
      </c>
      <c r="P2203" s="2">
        <f>IFERROR(Data!$E2203/Data!$L2203,0)</f>
        <v>15.035357142857142</v>
      </c>
      <c r="Q2203" t="str">
        <f t="shared" si="136"/>
        <v>music</v>
      </c>
      <c r="R2203" t="str">
        <f t="shared" si="137"/>
        <v>electronic music</v>
      </c>
      <c r="S2203" s="3">
        <f t="shared" si="138"/>
        <v>41290.596817129634</v>
      </c>
      <c r="T2203" s="3">
        <f t="shared" si="139"/>
        <v>41276.596817129634</v>
      </c>
    </row>
    <row r="2204" spans="1:20">
      <c r="A2204">
        <v>2202</v>
      </c>
      <c r="B2204" t="s">
        <v>4491</v>
      </c>
      <c r="C2204" t="s">
        <v>4492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2107</v>
      </c>
      <c r="O2204" s="8">
        <f>Data!$E2204/Data!$D2204</f>
        <v>7.0418124999999998</v>
      </c>
      <c r="P2204" s="2">
        <f>IFERROR(Data!$E2204/Data!$L2204,0)</f>
        <v>39.066920943134534</v>
      </c>
      <c r="Q2204" t="str">
        <f t="shared" si="136"/>
        <v>music</v>
      </c>
      <c r="R2204" t="str">
        <f t="shared" si="137"/>
        <v>electronic music</v>
      </c>
      <c r="S2204" s="3">
        <f t="shared" si="138"/>
        <v>41214.599166666667</v>
      </c>
      <c r="T2204" s="3">
        <f t="shared" si="139"/>
        <v>41184.599166666667</v>
      </c>
    </row>
    <row r="2205" spans="1:20">
      <c r="A2205">
        <v>2203</v>
      </c>
      <c r="B2205" t="s">
        <v>4493</v>
      </c>
      <c r="C2205" t="s">
        <v>4494</v>
      </c>
      <c r="D2205">
        <v>2000</v>
      </c>
      <c r="E2205">
        <v>2191</v>
      </c>
      <c r="F2205" t="s">
        <v>22</v>
      </c>
      <c r="G2205" t="s">
        <v>165</v>
      </c>
      <c r="H2205" t="s">
        <v>166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2107</v>
      </c>
      <c r="O2205" s="8">
        <f>Data!$E2205/Data!$D2205</f>
        <v>1.0954999999999999</v>
      </c>
      <c r="P2205" s="2">
        <f>IFERROR(Data!$E2205/Data!$L2205,0)</f>
        <v>43.82</v>
      </c>
      <c r="Q2205" t="str">
        <f t="shared" si="136"/>
        <v>music</v>
      </c>
      <c r="R2205" t="str">
        <f t="shared" si="137"/>
        <v>electronic music</v>
      </c>
      <c r="S2205" s="3">
        <f t="shared" si="138"/>
        <v>42271.60974537037</v>
      </c>
      <c r="T2205" s="3">
        <f t="shared" si="139"/>
        <v>42241.60974537037</v>
      </c>
    </row>
    <row r="2206" spans="1:20">
      <c r="A2206">
        <v>2204</v>
      </c>
      <c r="B2206" t="s">
        <v>4495</v>
      </c>
      <c r="C2206" t="s">
        <v>4496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2107</v>
      </c>
      <c r="O2206" s="8">
        <f>Data!$E2206/Data!$D2206</f>
        <v>1.3286666666666667</v>
      </c>
      <c r="P2206" s="2">
        <f>IFERROR(Data!$E2206/Data!$L2206,0)</f>
        <v>27.301369863013697</v>
      </c>
      <c r="Q2206" t="str">
        <f t="shared" si="136"/>
        <v>music</v>
      </c>
      <c r="R2206" t="str">
        <f t="shared" si="137"/>
        <v>electronic music</v>
      </c>
      <c r="S2206" s="3">
        <f t="shared" si="138"/>
        <v>41342.061562499999</v>
      </c>
      <c r="T2206" s="3">
        <f t="shared" si="139"/>
        <v>41312.061562499999</v>
      </c>
    </row>
    <row r="2207" spans="1:20">
      <c r="A2207">
        <v>2205</v>
      </c>
      <c r="B2207" t="s">
        <v>4497</v>
      </c>
      <c r="C2207" t="s">
        <v>4498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2107</v>
      </c>
      <c r="O2207" s="8">
        <f>Data!$E2207/Data!$D2207</f>
        <v>1.52</v>
      </c>
      <c r="P2207" s="2">
        <f>IFERROR(Data!$E2207/Data!$L2207,0)</f>
        <v>42.222222222222221</v>
      </c>
      <c r="Q2207" t="str">
        <f t="shared" si="136"/>
        <v>music</v>
      </c>
      <c r="R2207" t="str">
        <f t="shared" si="137"/>
        <v>electronic music</v>
      </c>
      <c r="S2207" s="3">
        <f t="shared" si="138"/>
        <v>41061.57163194444</v>
      </c>
      <c r="T2207" s="3">
        <f t="shared" si="139"/>
        <v>41031.57163194444</v>
      </c>
    </row>
    <row r="2208" spans="1:20">
      <c r="A2208">
        <v>2206</v>
      </c>
      <c r="B2208" t="s">
        <v>4499</v>
      </c>
      <c r="C2208" t="s">
        <v>4500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2107</v>
      </c>
      <c r="O2208" s="8">
        <f>Data!$E2208/Data!$D2208</f>
        <v>1.0272727272727273</v>
      </c>
      <c r="P2208" s="2">
        <f>IFERROR(Data!$E2208/Data!$L2208,0)</f>
        <v>33.235294117647058</v>
      </c>
      <c r="Q2208" t="str">
        <f t="shared" si="136"/>
        <v>music</v>
      </c>
      <c r="R2208" t="str">
        <f t="shared" si="137"/>
        <v>electronic music</v>
      </c>
      <c r="S2208" s="3">
        <f t="shared" si="138"/>
        <v>41015.007222222222</v>
      </c>
      <c r="T2208" s="3">
        <f t="shared" si="139"/>
        <v>40997.007222222222</v>
      </c>
    </row>
    <row r="2209" spans="1:20">
      <c r="A2209">
        <v>2207</v>
      </c>
      <c r="B2209" t="s">
        <v>4501</v>
      </c>
      <c r="C2209" t="s">
        <v>4502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2107</v>
      </c>
      <c r="O2209" s="8">
        <f>Data!$E2209/Data!$D2209</f>
        <v>1</v>
      </c>
      <c r="P2209" s="2">
        <f>IFERROR(Data!$E2209/Data!$L2209,0)</f>
        <v>285.71428571428572</v>
      </c>
      <c r="Q2209" t="str">
        <f t="shared" si="136"/>
        <v>music</v>
      </c>
      <c r="R2209" t="str">
        <f t="shared" si="137"/>
        <v>electronic music</v>
      </c>
      <c r="S2209" s="3">
        <f t="shared" si="138"/>
        <v>41593.985798611109</v>
      </c>
      <c r="T2209" s="3">
        <f t="shared" si="139"/>
        <v>41563.944131944445</v>
      </c>
    </row>
    <row r="2210" spans="1:20">
      <c r="A2210">
        <v>2208</v>
      </c>
      <c r="B2210" t="s">
        <v>4503</v>
      </c>
      <c r="C2210" t="s">
        <v>4504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2107</v>
      </c>
      <c r="O2210" s="8">
        <f>Data!$E2210/Data!$D2210</f>
        <v>1.016</v>
      </c>
      <c r="P2210" s="2">
        <f>IFERROR(Data!$E2210/Data!$L2210,0)</f>
        <v>42.333333333333336</v>
      </c>
      <c r="Q2210" t="str">
        <f t="shared" si="136"/>
        <v>music</v>
      </c>
      <c r="R2210" t="str">
        <f t="shared" si="137"/>
        <v>electronic music</v>
      </c>
      <c r="S2210" s="3">
        <f t="shared" si="138"/>
        <v>41005.916666666664</v>
      </c>
      <c r="T2210" s="3">
        <f t="shared" si="139"/>
        <v>40946.632245370369</v>
      </c>
    </row>
    <row r="2211" spans="1:20">
      <c r="A2211">
        <v>2209</v>
      </c>
      <c r="B2211" t="s">
        <v>4505</v>
      </c>
      <c r="C2211" t="s">
        <v>4506</v>
      </c>
      <c r="D2211">
        <v>500</v>
      </c>
      <c r="E2211">
        <v>754</v>
      </c>
      <c r="F2211" t="s">
        <v>22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2107</v>
      </c>
      <c r="O2211" s="8">
        <f>Data!$E2211/Data!$D2211</f>
        <v>1.508</v>
      </c>
      <c r="P2211" s="2">
        <f>IFERROR(Data!$E2211/Data!$L2211,0)</f>
        <v>50.266666666666666</v>
      </c>
      <c r="Q2211" t="str">
        <f t="shared" si="136"/>
        <v>music</v>
      </c>
      <c r="R2211" t="str">
        <f t="shared" si="137"/>
        <v>electronic music</v>
      </c>
      <c r="S2211" s="3">
        <f t="shared" si="138"/>
        <v>41743.708333333336</v>
      </c>
      <c r="T2211" s="3">
        <f t="shared" si="139"/>
        <v>41732.229675925926</v>
      </c>
    </row>
    <row r="2212" spans="1:20">
      <c r="A2212">
        <v>2210</v>
      </c>
      <c r="B2212" t="s">
        <v>4507</v>
      </c>
      <c r="C2212" t="s">
        <v>4508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2107</v>
      </c>
      <c r="O2212" s="8">
        <f>Data!$E2212/Data!$D2212</f>
        <v>1.11425</v>
      </c>
      <c r="P2212" s="2">
        <f>IFERROR(Data!$E2212/Data!$L2212,0)</f>
        <v>61.902777777777779</v>
      </c>
      <c r="Q2212" t="str">
        <f t="shared" si="136"/>
        <v>music</v>
      </c>
      <c r="R2212" t="str">
        <f t="shared" si="137"/>
        <v>electronic music</v>
      </c>
      <c r="S2212" s="3">
        <f t="shared" si="138"/>
        <v>41013.48333333333</v>
      </c>
      <c r="T2212" s="3">
        <f t="shared" si="139"/>
        <v>40955.816087962965</v>
      </c>
    </row>
    <row r="2213" spans="1:20">
      <c r="A2213">
        <v>2211</v>
      </c>
      <c r="B2213" t="s">
        <v>4509</v>
      </c>
      <c r="C2213" t="s">
        <v>4510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2107</v>
      </c>
      <c r="O2213" s="8">
        <f>Data!$E2213/Data!$D2213</f>
        <v>1.956</v>
      </c>
      <c r="P2213" s="2">
        <f>IFERROR(Data!$E2213/Data!$L2213,0)</f>
        <v>40.75</v>
      </c>
      <c r="Q2213" t="str">
        <f t="shared" si="136"/>
        <v>music</v>
      </c>
      <c r="R2213" t="str">
        <f t="shared" si="137"/>
        <v>electronic music</v>
      </c>
      <c r="S2213" s="3">
        <f t="shared" si="138"/>
        <v>41739.040972222225</v>
      </c>
      <c r="T2213" s="3">
        <f t="shared" si="139"/>
        <v>41716.535011574073</v>
      </c>
    </row>
    <row r="2214" spans="1:20">
      <c r="A2214">
        <v>2212</v>
      </c>
      <c r="B2214" t="s">
        <v>4511</v>
      </c>
      <c r="C2214" t="s">
        <v>4512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2107</v>
      </c>
      <c r="O2214" s="8">
        <f>Data!$E2214/Data!$D2214</f>
        <v>1.1438333333333333</v>
      </c>
      <c r="P2214" s="2">
        <f>IFERROR(Data!$E2214/Data!$L2214,0)</f>
        <v>55.796747967479675</v>
      </c>
      <c r="Q2214" t="str">
        <f t="shared" si="136"/>
        <v>music</v>
      </c>
      <c r="R2214" t="str">
        <f t="shared" si="137"/>
        <v>electronic music</v>
      </c>
      <c r="S2214" s="3">
        <f t="shared" si="138"/>
        <v>41581.791666666664</v>
      </c>
      <c r="T2214" s="3">
        <f t="shared" si="139"/>
        <v>41548.497418981482</v>
      </c>
    </row>
    <row r="2215" spans="1:20">
      <c r="A2215">
        <v>2213</v>
      </c>
      <c r="B2215" t="s">
        <v>4513</v>
      </c>
      <c r="C2215" t="s">
        <v>4514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2107</v>
      </c>
      <c r="O2215" s="8">
        <f>Data!$E2215/Data!$D2215</f>
        <v>2</v>
      </c>
      <c r="P2215" s="2">
        <f>IFERROR(Data!$E2215/Data!$L2215,0)</f>
        <v>10</v>
      </c>
      <c r="Q2215" t="str">
        <f t="shared" si="136"/>
        <v>music</v>
      </c>
      <c r="R2215" t="str">
        <f t="shared" si="137"/>
        <v>electronic music</v>
      </c>
      <c r="S2215" s="3">
        <f t="shared" si="138"/>
        <v>42139.576145833329</v>
      </c>
      <c r="T2215" s="3">
        <f t="shared" si="139"/>
        <v>42109.576145833329</v>
      </c>
    </row>
    <row r="2216" spans="1:20">
      <c r="A2216">
        <v>2214</v>
      </c>
      <c r="B2216" t="s">
        <v>4515</v>
      </c>
      <c r="C2216" t="s">
        <v>4516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2107</v>
      </c>
      <c r="O2216" s="8">
        <f>Data!$E2216/Data!$D2216</f>
        <v>2.9250166666666666</v>
      </c>
      <c r="P2216" s="2">
        <f>IFERROR(Data!$E2216/Data!$L2216,0)</f>
        <v>73.125416666666666</v>
      </c>
      <c r="Q2216" t="str">
        <f t="shared" si="136"/>
        <v>music</v>
      </c>
      <c r="R2216" t="str">
        <f t="shared" si="137"/>
        <v>electronic music</v>
      </c>
      <c r="S2216" s="3">
        <f t="shared" si="138"/>
        <v>41676.542222222226</v>
      </c>
      <c r="T2216" s="3">
        <f t="shared" si="139"/>
        <v>41646.542222222226</v>
      </c>
    </row>
    <row r="2217" spans="1:20">
      <c r="A2217">
        <v>2215</v>
      </c>
      <c r="B2217" t="s">
        <v>4517</v>
      </c>
      <c r="C2217" t="s">
        <v>4518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2107</v>
      </c>
      <c r="O2217" s="8">
        <f>Data!$E2217/Data!$D2217</f>
        <v>1.5636363636363637</v>
      </c>
      <c r="P2217" s="2">
        <f>IFERROR(Data!$E2217/Data!$L2217,0)</f>
        <v>26.060606060606062</v>
      </c>
      <c r="Q2217" t="str">
        <f t="shared" si="136"/>
        <v>music</v>
      </c>
      <c r="R2217" t="str">
        <f t="shared" si="137"/>
        <v>electronic music</v>
      </c>
      <c r="S2217" s="3">
        <f t="shared" si="138"/>
        <v>40981.040972222225</v>
      </c>
      <c r="T2217" s="3">
        <f t="shared" si="139"/>
        <v>40958.467268518521</v>
      </c>
    </row>
    <row r="2218" spans="1:20">
      <c r="A2218">
        <v>2216</v>
      </c>
      <c r="B2218" t="s">
        <v>4519</v>
      </c>
      <c r="C2218" t="s">
        <v>4520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2107</v>
      </c>
      <c r="O2218" s="8">
        <f>Data!$E2218/Data!$D2218</f>
        <v>1.0566666666666666</v>
      </c>
      <c r="P2218" s="2">
        <f>IFERROR(Data!$E2218/Data!$L2218,0)</f>
        <v>22.642857142857142</v>
      </c>
      <c r="Q2218" t="str">
        <f t="shared" si="136"/>
        <v>music</v>
      </c>
      <c r="R2218" t="str">
        <f t="shared" si="137"/>
        <v>electronic music</v>
      </c>
      <c r="S2218" s="3">
        <f t="shared" si="138"/>
        <v>42208.501678240747</v>
      </c>
      <c r="T2218" s="3">
        <f t="shared" si="139"/>
        <v>42194.501678240747</v>
      </c>
    </row>
    <row r="2219" spans="1:20">
      <c r="A2219">
        <v>2217</v>
      </c>
      <c r="B2219" t="s">
        <v>4521</v>
      </c>
      <c r="C2219" t="s">
        <v>4522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2107</v>
      </c>
      <c r="O2219" s="8">
        <f>Data!$E2219/Data!$D2219</f>
        <v>1.0119047619047619</v>
      </c>
      <c r="P2219" s="2">
        <f>IFERROR(Data!$E2219/Data!$L2219,0)</f>
        <v>47.222222222222221</v>
      </c>
      <c r="Q2219" t="str">
        <f t="shared" si="136"/>
        <v>music</v>
      </c>
      <c r="R2219" t="str">
        <f t="shared" si="137"/>
        <v>electronic music</v>
      </c>
      <c r="S2219" s="3">
        <f t="shared" si="138"/>
        <v>42310.083333333328</v>
      </c>
      <c r="T2219" s="3">
        <f t="shared" si="139"/>
        <v>42299.526770833334</v>
      </c>
    </row>
    <row r="2220" spans="1:20">
      <c r="A2220">
        <v>2218</v>
      </c>
      <c r="B2220" t="s">
        <v>4523</v>
      </c>
      <c r="C2220" t="s">
        <v>4524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2107</v>
      </c>
      <c r="O2220" s="8">
        <f>Data!$E2220/Data!$D2220</f>
        <v>1.2283299999999999</v>
      </c>
      <c r="P2220" s="2">
        <f>IFERROR(Data!$E2220/Data!$L2220,0)</f>
        <v>32.324473684210524</v>
      </c>
      <c r="Q2220" t="str">
        <f t="shared" si="136"/>
        <v>music</v>
      </c>
      <c r="R2220" t="str">
        <f t="shared" si="137"/>
        <v>electronic music</v>
      </c>
      <c r="S2220" s="3">
        <f t="shared" si="138"/>
        <v>41149.75</v>
      </c>
      <c r="T2220" s="3">
        <f t="shared" si="139"/>
        <v>41127.562303240738</v>
      </c>
    </row>
    <row r="2221" spans="1:20">
      <c r="A2221">
        <v>2219</v>
      </c>
      <c r="B2221" t="s">
        <v>4525</v>
      </c>
      <c r="C2221" t="s">
        <v>4526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2107</v>
      </c>
      <c r="O2221" s="8">
        <f>Data!$E2221/Data!$D2221</f>
        <v>1.0149999999999999</v>
      </c>
      <c r="P2221" s="2">
        <f>IFERROR(Data!$E2221/Data!$L2221,0)</f>
        <v>53.421052631578945</v>
      </c>
      <c r="Q2221" t="str">
        <f t="shared" si="136"/>
        <v>music</v>
      </c>
      <c r="R2221" t="str">
        <f t="shared" si="137"/>
        <v>electronic music</v>
      </c>
      <c r="S2221" s="3">
        <f t="shared" si="138"/>
        <v>42235.468888888892</v>
      </c>
      <c r="T2221" s="3">
        <f t="shared" si="139"/>
        <v>42205.468888888892</v>
      </c>
    </row>
    <row r="2222" spans="1:20">
      <c r="A2222">
        <v>2220</v>
      </c>
      <c r="B2222" t="s">
        <v>4527</v>
      </c>
      <c r="C2222" t="s">
        <v>4528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2107</v>
      </c>
      <c r="O2222" s="8">
        <f>Data!$E2222/Data!$D2222</f>
        <v>1.0114285714285713</v>
      </c>
      <c r="P2222" s="2">
        <f>IFERROR(Data!$E2222/Data!$L2222,0)</f>
        <v>51.304347826086953</v>
      </c>
      <c r="Q2222" t="str">
        <f t="shared" si="136"/>
        <v>music</v>
      </c>
      <c r="R2222" t="str">
        <f t="shared" si="137"/>
        <v>electronic music</v>
      </c>
      <c r="S2222" s="3">
        <f t="shared" si="138"/>
        <v>41481.810601851852</v>
      </c>
      <c r="T2222" s="3">
        <f t="shared" si="139"/>
        <v>41451.810601851852</v>
      </c>
    </row>
    <row r="2223" spans="1:20">
      <c r="A2223">
        <v>2221</v>
      </c>
      <c r="B2223" t="s">
        <v>4529</v>
      </c>
      <c r="C2223" t="s">
        <v>4530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4450</v>
      </c>
      <c r="O2223" s="8">
        <f>Data!$E2223/Data!$D2223</f>
        <v>1.0811999999999999</v>
      </c>
      <c r="P2223" s="2">
        <f>IFERROR(Data!$E2223/Data!$L2223,0)</f>
        <v>37.197247706422019</v>
      </c>
      <c r="Q2223" t="str">
        <f t="shared" si="136"/>
        <v>games</v>
      </c>
      <c r="R2223" t="str">
        <f t="shared" si="137"/>
        <v>tabletop games</v>
      </c>
      <c r="S2223" s="3">
        <f t="shared" si="138"/>
        <v>42482.75</v>
      </c>
      <c r="T2223" s="3">
        <f t="shared" si="139"/>
        <v>42452.416770833333</v>
      </c>
    </row>
    <row r="2224" spans="1:20">
      <c r="A2224">
        <v>2222</v>
      </c>
      <c r="B2224" t="s">
        <v>4531</v>
      </c>
      <c r="C2224" t="s">
        <v>4532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4450</v>
      </c>
      <c r="O2224" s="8">
        <f>Data!$E2224/Data!$D2224</f>
        <v>1.6259999999999999</v>
      </c>
      <c r="P2224" s="2">
        <f>IFERROR(Data!$E2224/Data!$L2224,0)</f>
        <v>27.1</v>
      </c>
      <c r="Q2224" t="str">
        <f t="shared" si="136"/>
        <v>games</v>
      </c>
      <c r="R2224" t="str">
        <f t="shared" si="137"/>
        <v>tabletop games</v>
      </c>
      <c r="S2224" s="3">
        <f t="shared" si="138"/>
        <v>40936.537581018521</v>
      </c>
      <c r="T2224" s="3">
        <f t="shared" si="139"/>
        <v>40906.537581018521</v>
      </c>
    </row>
    <row r="2225" spans="1:20">
      <c r="A2225">
        <v>2223</v>
      </c>
      <c r="B2225" t="s">
        <v>4533</v>
      </c>
      <c r="C2225" t="s">
        <v>4534</v>
      </c>
      <c r="D2225">
        <v>19500</v>
      </c>
      <c r="E2225">
        <v>20631</v>
      </c>
      <c r="F2225" t="s">
        <v>22</v>
      </c>
      <c r="G2225" t="s">
        <v>165</v>
      </c>
      <c r="H2225" t="s">
        <v>166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4450</v>
      </c>
      <c r="O2225" s="8">
        <f>Data!$E2225/Data!$D2225</f>
        <v>1.0580000000000001</v>
      </c>
      <c r="P2225" s="2">
        <f>IFERROR(Data!$E2225/Data!$L2225,0)</f>
        <v>206.31</v>
      </c>
      <c r="Q2225" t="str">
        <f t="shared" si="136"/>
        <v>games</v>
      </c>
      <c r="R2225" t="str">
        <f t="shared" si="137"/>
        <v>tabletop games</v>
      </c>
      <c r="S2225" s="3">
        <f t="shared" si="138"/>
        <v>42182.390833333338</v>
      </c>
      <c r="T2225" s="3">
        <f t="shared" si="139"/>
        <v>42152.390833333338</v>
      </c>
    </row>
    <row r="2226" spans="1:20">
      <c r="A2226">
        <v>2224</v>
      </c>
      <c r="B2226" t="s">
        <v>4535</v>
      </c>
      <c r="C2226" t="s">
        <v>4536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4450</v>
      </c>
      <c r="O2226" s="8">
        <f>Data!$E2226/Data!$D2226</f>
        <v>2.4315000000000002</v>
      </c>
      <c r="P2226" s="2">
        <f>IFERROR(Data!$E2226/Data!$L2226,0)</f>
        <v>82.145270270270274</v>
      </c>
      <c r="Q2226" t="str">
        <f t="shared" si="136"/>
        <v>games</v>
      </c>
      <c r="R2226" t="str">
        <f t="shared" si="137"/>
        <v>tabletop games</v>
      </c>
      <c r="S2226" s="3">
        <f t="shared" si="138"/>
        <v>42672.541666666672</v>
      </c>
      <c r="T2226" s="3">
        <f t="shared" si="139"/>
        <v>42644.417534722219</v>
      </c>
    </row>
    <row r="2227" spans="1:20">
      <c r="A2227">
        <v>2225</v>
      </c>
      <c r="B2227" t="s">
        <v>4537</v>
      </c>
      <c r="C2227" t="s">
        <v>4538</v>
      </c>
      <c r="D2227">
        <v>21000</v>
      </c>
      <c r="E2227">
        <v>198415.01</v>
      </c>
      <c r="F2227" t="s">
        <v>22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4450</v>
      </c>
      <c r="O2227" s="8">
        <f>Data!$E2227/Data!$D2227</f>
        <v>9.4483338095238096</v>
      </c>
      <c r="P2227" s="2">
        <f>IFERROR(Data!$E2227/Data!$L2227,0)</f>
        <v>164.79651993355483</v>
      </c>
      <c r="Q2227" t="str">
        <f t="shared" si="136"/>
        <v>games</v>
      </c>
      <c r="R2227" t="str">
        <f t="shared" si="137"/>
        <v>tabletop games</v>
      </c>
      <c r="S2227" s="3">
        <f t="shared" si="138"/>
        <v>41903.54184027778</v>
      </c>
      <c r="T2227" s="3">
        <f t="shared" si="139"/>
        <v>41873.54184027778</v>
      </c>
    </row>
    <row r="2228" spans="1:20">
      <c r="A2228">
        <v>2226</v>
      </c>
      <c r="B2228" t="s">
        <v>4539</v>
      </c>
      <c r="C2228" t="s">
        <v>4540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4450</v>
      </c>
      <c r="O2228" s="8">
        <f>Data!$E2228/Data!$D2228</f>
        <v>1.0846283333333333</v>
      </c>
      <c r="P2228" s="2">
        <f>IFERROR(Data!$E2228/Data!$L2228,0)</f>
        <v>60.820280373831778</v>
      </c>
      <c r="Q2228" t="str">
        <f t="shared" si="136"/>
        <v>games</v>
      </c>
      <c r="R2228" t="str">
        <f t="shared" si="137"/>
        <v>tabletop games</v>
      </c>
      <c r="S2228" s="3">
        <f t="shared" si="138"/>
        <v>42411.957638888889</v>
      </c>
      <c r="T2228" s="3">
        <f t="shared" si="139"/>
        <v>42381.54886574074</v>
      </c>
    </row>
    <row r="2229" spans="1:20">
      <c r="A2229">
        <v>2227</v>
      </c>
      <c r="B2229" t="s">
        <v>4541</v>
      </c>
      <c r="C2229" t="s">
        <v>4542</v>
      </c>
      <c r="D2229">
        <v>13000</v>
      </c>
      <c r="E2229">
        <v>20459</v>
      </c>
      <c r="F2229" t="s">
        <v>22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4450</v>
      </c>
      <c r="O2229" s="8">
        <f>Data!$E2229/Data!$D2229</f>
        <v>1.5737692307692308</v>
      </c>
      <c r="P2229" s="2">
        <f>IFERROR(Data!$E2229/Data!$L2229,0)</f>
        <v>67.970099667774093</v>
      </c>
      <c r="Q2229" t="str">
        <f t="shared" si="136"/>
        <v>games</v>
      </c>
      <c r="R2229" t="str">
        <f t="shared" si="137"/>
        <v>tabletop games</v>
      </c>
      <c r="S2229" s="3">
        <f t="shared" si="138"/>
        <v>41591.599016203705</v>
      </c>
      <c r="T2229" s="3">
        <f t="shared" si="139"/>
        <v>41561.557349537034</v>
      </c>
    </row>
    <row r="2230" spans="1:20">
      <c r="A2230">
        <v>2228</v>
      </c>
      <c r="B2230" t="s">
        <v>4543</v>
      </c>
      <c r="C2230" t="s">
        <v>4544</v>
      </c>
      <c r="D2230">
        <v>1000</v>
      </c>
      <c r="E2230">
        <v>11744.9</v>
      </c>
      <c r="F2230" t="s">
        <v>22</v>
      </c>
      <c r="G2230" t="s">
        <v>508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4450</v>
      </c>
      <c r="O2230" s="8">
        <f>Data!$E2230/Data!$D2230</f>
        <v>11.744899999999999</v>
      </c>
      <c r="P2230" s="2">
        <f>IFERROR(Data!$E2230/Data!$L2230,0)</f>
        <v>81.561805555555551</v>
      </c>
      <c r="Q2230" t="str">
        <f t="shared" si="136"/>
        <v>games</v>
      </c>
      <c r="R2230" t="str">
        <f t="shared" si="137"/>
        <v>tabletop games</v>
      </c>
      <c r="S2230" s="3">
        <f t="shared" si="138"/>
        <v>42232.028194444443</v>
      </c>
      <c r="T2230" s="3">
        <f t="shared" si="139"/>
        <v>42202.028194444443</v>
      </c>
    </row>
    <row r="2231" spans="1:20">
      <c r="A2231">
        <v>2229</v>
      </c>
      <c r="B2231" t="s">
        <v>4545</v>
      </c>
      <c r="C2231" t="s">
        <v>4546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4450</v>
      </c>
      <c r="O2231" s="8">
        <f>Data!$E2231/Data!$D2231</f>
        <v>1.7104755366949576</v>
      </c>
      <c r="P2231" s="2">
        <f>IFERROR(Data!$E2231/Data!$L2231,0)</f>
        <v>25.42547309833024</v>
      </c>
      <c r="Q2231" t="str">
        <f t="shared" si="136"/>
        <v>games</v>
      </c>
      <c r="R2231" t="str">
        <f t="shared" si="137"/>
        <v>tabletop games</v>
      </c>
      <c r="S2231" s="3">
        <f t="shared" si="138"/>
        <v>41519.916666666664</v>
      </c>
      <c r="T2231" s="3">
        <f t="shared" si="139"/>
        <v>41484.414247685185</v>
      </c>
    </row>
    <row r="2232" spans="1:20">
      <c r="A2232">
        <v>2230</v>
      </c>
      <c r="B2232" t="s">
        <v>4547</v>
      </c>
      <c r="C2232" t="s">
        <v>4548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4450</v>
      </c>
      <c r="O2232" s="8">
        <f>Data!$E2232/Data!$D2232</f>
        <v>1.2595294117647058</v>
      </c>
      <c r="P2232" s="2">
        <f>IFERROR(Data!$E2232/Data!$L2232,0)</f>
        <v>21.497991967871485</v>
      </c>
      <c r="Q2232" t="str">
        <f t="shared" si="136"/>
        <v>games</v>
      </c>
      <c r="R2232" t="str">
        <f t="shared" si="137"/>
        <v>tabletop games</v>
      </c>
      <c r="S2232" s="3">
        <f t="shared" si="138"/>
        <v>41754.631099537037</v>
      </c>
      <c r="T2232" s="3">
        <f t="shared" si="139"/>
        <v>41724.631099537037</v>
      </c>
    </row>
    <row r="2233" spans="1:20">
      <c r="A2233">
        <v>2231</v>
      </c>
      <c r="B2233" t="s">
        <v>4549</v>
      </c>
      <c r="C2233" t="s">
        <v>4550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4450</v>
      </c>
      <c r="O2233" s="8">
        <f>Data!$E2233/Data!$D2233</f>
        <v>12.121296000000001</v>
      </c>
      <c r="P2233" s="2">
        <f>IFERROR(Data!$E2233/Data!$L2233,0)</f>
        <v>27.226630727762803</v>
      </c>
      <c r="Q2233" t="str">
        <f t="shared" si="136"/>
        <v>games</v>
      </c>
      <c r="R2233" t="str">
        <f t="shared" si="137"/>
        <v>tabletop games</v>
      </c>
      <c r="S2233" s="3">
        <f t="shared" si="138"/>
        <v>41449.958333333336</v>
      </c>
      <c r="T2233" s="3">
        <f t="shared" si="139"/>
        <v>41423.660891203705</v>
      </c>
    </row>
    <row r="2234" spans="1:20">
      <c r="A2234">
        <v>2232</v>
      </c>
      <c r="B2234" t="s">
        <v>4551</v>
      </c>
      <c r="C2234" t="s">
        <v>4552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4450</v>
      </c>
      <c r="O2234" s="8">
        <f>Data!$E2234/Data!$D2234</f>
        <v>4.9580000000000002</v>
      </c>
      <c r="P2234" s="2">
        <f>IFERROR(Data!$E2234/Data!$L2234,0)</f>
        <v>25.091093117408906</v>
      </c>
      <c r="Q2234" t="str">
        <f t="shared" si="136"/>
        <v>games</v>
      </c>
      <c r="R2234" t="str">
        <f t="shared" si="137"/>
        <v>tabletop games</v>
      </c>
      <c r="S2234" s="3">
        <f t="shared" si="138"/>
        <v>41838.875</v>
      </c>
      <c r="T2234" s="3">
        <f t="shared" si="139"/>
        <v>41806.544074074074</v>
      </c>
    </row>
    <row r="2235" spans="1:20">
      <c r="A2235">
        <v>2233</v>
      </c>
      <c r="B2235" t="s">
        <v>4553</v>
      </c>
      <c r="C2235" t="s">
        <v>4554</v>
      </c>
      <c r="D2235">
        <v>2500</v>
      </c>
      <c r="E2235">
        <v>8301</v>
      </c>
      <c r="F2235" t="s">
        <v>22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4450</v>
      </c>
      <c r="O2235" s="8">
        <f>Data!$E2235/Data!$D2235</f>
        <v>3.3203999999999998</v>
      </c>
      <c r="P2235" s="2">
        <f>IFERROR(Data!$E2235/Data!$L2235,0)</f>
        <v>21.230179028132991</v>
      </c>
      <c r="Q2235" t="str">
        <f t="shared" si="136"/>
        <v>games</v>
      </c>
      <c r="R2235" t="str">
        <f t="shared" si="137"/>
        <v>tabletop games</v>
      </c>
      <c r="S2235" s="3">
        <f t="shared" si="138"/>
        <v>42351.75</v>
      </c>
      <c r="T2235" s="3">
        <f t="shared" si="139"/>
        <v>42331.128923611104</v>
      </c>
    </row>
    <row r="2236" spans="1:20">
      <c r="A2236">
        <v>2234</v>
      </c>
      <c r="B2236" t="s">
        <v>4555</v>
      </c>
      <c r="C2236" t="s">
        <v>4556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4450</v>
      </c>
      <c r="O2236" s="8">
        <f>Data!$E2236/Data!$D2236</f>
        <v>11.65</v>
      </c>
      <c r="P2236" s="2">
        <f>IFERROR(Data!$E2236/Data!$L2236,0)</f>
        <v>41.607142857142854</v>
      </c>
      <c r="Q2236" t="str">
        <f t="shared" si="136"/>
        <v>games</v>
      </c>
      <c r="R2236" t="str">
        <f t="shared" si="137"/>
        <v>tabletop games</v>
      </c>
      <c r="S2236" s="3">
        <f t="shared" si="138"/>
        <v>42740.574618055558</v>
      </c>
      <c r="T2236" s="3">
        <f t="shared" si="139"/>
        <v>42710.574618055558</v>
      </c>
    </row>
    <row r="2237" spans="1:20">
      <c r="A2237">
        <v>2235</v>
      </c>
      <c r="B2237" t="s">
        <v>4557</v>
      </c>
      <c r="C2237" t="s">
        <v>4558</v>
      </c>
      <c r="D2237">
        <v>13000</v>
      </c>
      <c r="E2237">
        <v>19931</v>
      </c>
      <c r="F2237" t="s">
        <v>22</v>
      </c>
      <c r="G2237" t="s">
        <v>165</v>
      </c>
      <c r="H2237" t="s">
        <v>166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4450</v>
      </c>
      <c r="O2237" s="8">
        <f>Data!$E2237/Data!$D2237</f>
        <v>1.5331538461538461</v>
      </c>
      <c r="P2237" s="2">
        <f>IFERROR(Data!$E2237/Data!$L2237,0)</f>
        <v>135.58503401360545</v>
      </c>
      <c r="Q2237" t="str">
        <f t="shared" si="136"/>
        <v>games</v>
      </c>
      <c r="R2237" t="str">
        <f t="shared" si="137"/>
        <v>tabletop games</v>
      </c>
      <c r="S2237" s="3">
        <f t="shared" si="138"/>
        <v>42091.730451388896</v>
      </c>
      <c r="T2237" s="3">
        <f t="shared" si="139"/>
        <v>42061.772118055553</v>
      </c>
    </row>
    <row r="2238" spans="1:20">
      <c r="A2238">
        <v>2236</v>
      </c>
      <c r="B2238" t="s">
        <v>4559</v>
      </c>
      <c r="C2238" t="s">
        <v>4560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4450</v>
      </c>
      <c r="O2238" s="8">
        <f>Data!$E2238/Data!$D2238</f>
        <v>5.3710714285714287</v>
      </c>
      <c r="P2238" s="2">
        <f>IFERROR(Data!$E2238/Data!$L2238,0)</f>
        <v>22.116176470588236</v>
      </c>
      <c r="Q2238" t="str">
        <f t="shared" si="136"/>
        <v>games</v>
      </c>
      <c r="R2238" t="str">
        <f t="shared" si="137"/>
        <v>tabletop games</v>
      </c>
      <c r="S2238" s="3">
        <f t="shared" si="138"/>
        <v>42401.367164351846</v>
      </c>
      <c r="T2238" s="3">
        <f t="shared" si="139"/>
        <v>42371.367164351846</v>
      </c>
    </row>
    <row r="2239" spans="1:20">
      <c r="A2239">
        <v>2237</v>
      </c>
      <c r="B2239" t="s">
        <v>4561</v>
      </c>
      <c r="C2239" t="s">
        <v>4562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4450</v>
      </c>
      <c r="O2239" s="8">
        <f>Data!$E2239/Data!$D2239</f>
        <v>3.5292777777777777</v>
      </c>
      <c r="P2239" s="2">
        <f>IFERROR(Data!$E2239/Data!$L2239,0)</f>
        <v>64.625635808748726</v>
      </c>
      <c r="Q2239" t="str">
        <f t="shared" si="136"/>
        <v>games</v>
      </c>
      <c r="R2239" t="str">
        <f t="shared" si="137"/>
        <v>tabletop games</v>
      </c>
      <c r="S2239" s="3">
        <f t="shared" si="138"/>
        <v>41955.082638888889</v>
      </c>
      <c r="T2239" s="3">
        <f t="shared" si="139"/>
        <v>41914.753275462965</v>
      </c>
    </row>
    <row r="2240" spans="1:20">
      <c r="A2240">
        <v>2238</v>
      </c>
      <c r="B2240" t="s">
        <v>4563</v>
      </c>
      <c r="C2240" t="s">
        <v>4564</v>
      </c>
      <c r="D2240">
        <v>4000</v>
      </c>
      <c r="E2240">
        <v>5496</v>
      </c>
      <c r="F2240" t="s">
        <v>22</v>
      </c>
      <c r="G2240" t="s">
        <v>508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4450</v>
      </c>
      <c r="O2240" s="8">
        <f>Data!$E2240/Data!$D2240</f>
        <v>1.3740000000000001</v>
      </c>
      <c r="P2240" s="2">
        <f>IFERROR(Data!$E2240/Data!$L2240,0)</f>
        <v>69.569620253164558</v>
      </c>
      <c r="Q2240" t="str">
        <f t="shared" si="136"/>
        <v>games</v>
      </c>
      <c r="R2240" t="str">
        <f t="shared" si="137"/>
        <v>tabletop games</v>
      </c>
      <c r="S2240" s="3">
        <f t="shared" si="138"/>
        <v>42804.371712962966</v>
      </c>
      <c r="T2240" s="3">
        <f t="shared" si="139"/>
        <v>42774.371712962966</v>
      </c>
    </row>
    <row r="2241" spans="1:20">
      <c r="A2241">
        <v>2239</v>
      </c>
      <c r="B2241" t="s">
        <v>4565</v>
      </c>
      <c r="C2241" t="s">
        <v>4566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4450</v>
      </c>
      <c r="O2241" s="8">
        <f>Data!$E2241/Data!$D2241</f>
        <v>1.2802667999999999</v>
      </c>
      <c r="P2241" s="2">
        <f>IFERROR(Data!$E2241/Data!$L2241,0)</f>
        <v>75.133028169014082</v>
      </c>
      <c r="Q2241" t="str">
        <f t="shared" si="136"/>
        <v>games</v>
      </c>
      <c r="R2241" t="str">
        <f t="shared" si="137"/>
        <v>tabletop games</v>
      </c>
      <c r="S2241" s="3">
        <f t="shared" si="138"/>
        <v>41608.918055555558</v>
      </c>
      <c r="T2241" s="3">
        <f t="shared" si="139"/>
        <v>41572.708495370374</v>
      </c>
    </row>
    <row r="2242" spans="1:20">
      <c r="A2242">
        <v>2240</v>
      </c>
      <c r="B2242" t="s">
        <v>4567</v>
      </c>
      <c r="C2242" t="s">
        <v>4568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4450</v>
      </c>
      <c r="O2242" s="8">
        <f>Data!$E2242/Data!$D2242</f>
        <v>2.7067999999999999</v>
      </c>
      <c r="P2242" s="2">
        <f>IFERROR(Data!$E2242/Data!$L2242,0)</f>
        <v>140.97916666666666</v>
      </c>
      <c r="Q2242" t="str">
        <f t="shared" si="136"/>
        <v>games</v>
      </c>
      <c r="R2242" t="str">
        <f t="shared" si="137"/>
        <v>tabletop games</v>
      </c>
      <c r="S2242" s="3">
        <f t="shared" si="138"/>
        <v>42482.575740740736</v>
      </c>
      <c r="T2242" s="3">
        <f t="shared" si="139"/>
        <v>42452.575740740736</v>
      </c>
    </row>
    <row r="2243" spans="1:20">
      <c r="A2243">
        <v>2241</v>
      </c>
      <c r="B2243" t="s">
        <v>4569</v>
      </c>
      <c r="C2243" t="s">
        <v>4570</v>
      </c>
      <c r="D2243">
        <v>1000</v>
      </c>
      <c r="E2243">
        <v>8064</v>
      </c>
      <c r="F2243" t="s">
        <v>22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4450</v>
      </c>
      <c r="O2243" s="8">
        <f>Data!$E2243/Data!$D2243</f>
        <v>8.0640000000000001</v>
      </c>
      <c r="P2243" s="2">
        <f>IFERROR(Data!$E2243/Data!$L2243,0)</f>
        <v>49.472392638036808</v>
      </c>
      <c r="Q2243" t="str">
        <f t="shared" ref="Q2243:Q2306" si="140">LEFT(N2243,SEARCH("/",N2243,1)-1)</f>
        <v>games</v>
      </c>
      <c r="R2243" t="str">
        <f t="shared" ref="R2243:R2306" si="141">RIGHT(N2243,LEN(N2243)-SEARCH("/",N2243,1))</f>
        <v>tabletop games</v>
      </c>
      <c r="S2243" s="3">
        <f t="shared" ref="S2243:S2306" si="142">(((I2243/60)/60)/24)+DATE(1970,1,1)+(-6/24)</f>
        <v>42796.577546296292</v>
      </c>
      <c r="T2243" s="3">
        <f t="shared" ref="T2243:T2306" si="143">(((J2243/60)/60)/24)+DATE(1970,1,1)+(-6/24)</f>
        <v>42766.577546296292</v>
      </c>
    </row>
    <row r="2244" spans="1:20">
      <c r="A2244">
        <v>2242</v>
      </c>
      <c r="B2244" t="s">
        <v>4571</v>
      </c>
      <c r="C2244" t="s">
        <v>4572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4450</v>
      </c>
      <c r="O2244" s="8">
        <f>Data!$E2244/Data!$D2244</f>
        <v>13.600976000000001</v>
      </c>
      <c r="P2244" s="2">
        <f>IFERROR(Data!$E2244/Data!$L2244,0)</f>
        <v>53.865251485148519</v>
      </c>
      <c r="Q2244" t="str">
        <f t="shared" si="140"/>
        <v>games</v>
      </c>
      <c r="R2244" t="str">
        <f t="shared" si="141"/>
        <v>tabletop games</v>
      </c>
      <c r="S2244" s="3">
        <f t="shared" si="142"/>
        <v>41604.876388888886</v>
      </c>
      <c r="T2244" s="3">
        <f t="shared" si="143"/>
        <v>41569.325613425928</v>
      </c>
    </row>
    <row r="2245" spans="1:20">
      <c r="A2245">
        <v>2243</v>
      </c>
      <c r="B2245" t="s">
        <v>4573</v>
      </c>
      <c r="C2245" t="s">
        <v>4574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4450</v>
      </c>
      <c r="O2245" s="8">
        <f>Data!$E2245/Data!$D2245</f>
        <v>9302.5</v>
      </c>
      <c r="P2245" s="2">
        <f>IFERROR(Data!$E2245/Data!$L2245,0)</f>
        <v>4.5712530712530715</v>
      </c>
      <c r="Q2245" t="str">
        <f t="shared" si="140"/>
        <v>games</v>
      </c>
      <c r="R2245" t="str">
        <f t="shared" si="141"/>
        <v>tabletop games</v>
      </c>
      <c r="S2245" s="3">
        <f t="shared" si="142"/>
        <v>42806.875</v>
      </c>
      <c r="T2245" s="3">
        <f t="shared" si="143"/>
        <v>42800.501041666663</v>
      </c>
    </row>
    <row r="2246" spans="1:20">
      <c r="A2246">
        <v>2244</v>
      </c>
      <c r="B2246" t="s">
        <v>4575</v>
      </c>
      <c r="C2246" t="s">
        <v>4576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4450</v>
      </c>
      <c r="O2246" s="8">
        <f>Data!$E2246/Data!$D2246</f>
        <v>3.7702</v>
      </c>
      <c r="P2246" s="2">
        <f>IFERROR(Data!$E2246/Data!$L2246,0)</f>
        <v>65.00344827586207</v>
      </c>
      <c r="Q2246" t="str">
        <f t="shared" si="140"/>
        <v>games</v>
      </c>
      <c r="R2246" t="str">
        <f t="shared" si="141"/>
        <v>tabletop games</v>
      </c>
      <c r="S2246" s="3">
        <f t="shared" si="142"/>
        <v>42659.604166666672</v>
      </c>
      <c r="T2246" s="3">
        <f t="shared" si="143"/>
        <v>42647.568819444445</v>
      </c>
    </row>
    <row r="2247" spans="1:20">
      <c r="A2247">
        <v>2245</v>
      </c>
      <c r="B2247" t="s">
        <v>4577</v>
      </c>
      <c r="C2247" t="s">
        <v>4578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4450</v>
      </c>
      <c r="O2247" s="8">
        <f>Data!$E2247/Data!$D2247</f>
        <v>26.47025</v>
      </c>
      <c r="P2247" s="2">
        <f>IFERROR(Data!$E2247/Data!$L2247,0)</f>
        <v>53.475252525252522</v>
      </c>
      <c r="Q2247" t="str">
        <f t="shared" si="140"/>
        <v>games</v>
      </c>
      <c r="R2247" t="str">
        <f t="shared" si="141"/>
        <v>tabletop games</v>
      </c>
      <c r="S2247" s="3">
        <f t="shared" si="142"/>
        <v>41691.5</v>
      </c>
      <c r="T2247" s="3">
        <f t="shared" si="143"/>
        <v>41660.458530092597</v>
      </c>
    </row>
    <row r="2248" spans="1:20">
      <c r="A2248">
        <v>2246</v>
      </c>
      <c r="B2248" t="s">
        <v>4579</v>
      </c>
      <c r="C2248" t="s">
        <v>4580</v>
      </c>
      <c r="D2248">
        <v>2500</v>
      </c>
      <c r="E2248">
        <v>2503</v>
      </c>
      <c r="F2248" t="s">
        <v>22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4450</v>
      </c>
      <c r="O2248" s="8">
        <f>Data!$E2248/Data!$D2248</f>
        <v>1.0012000000000001</v>
      </c>
      <c r="P2248" s="2">
        <f>IFERROR(Data!$E2248/Data!$L2248,0)</f>
        <v>43.912280701754383</v>
      </c>
      <c r="Q2248" t="str">
        <f t="shared" si="140"/>
        <v>games</v>
      </c>
      <c r="R2248" t="str">
        <f t="shared" si="141"/>
        <v>tabletop games</v>
      </c>
      <c r="S2248" s="3">
        <f t="shared" si="142"/>
        <v>42251.54178240741</v>
      </c>
      <c r="T2248" s="3">
        <f t="shared" si="143"/>
        <v>42221.54178240741</v>
      </c>
    </row>
    <row r="2249" spans="1:20">
      <c r="A2249">
        <v>2247</v>
      </c>
      <c r="B2249" t="s">
        <v>4581</v>
      </c>
      <c r="C2249" t="s">
        <v>4582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4450</v>
      </c>
      <c r="O2249" s="8">
        <f>Data!$E2249/Data!$D2249</f>
        <v>1.0445405405405406</v>
      </c>
      <c r="P2249" s="2">
        <f>IFERROR(Data!$E2249/Data!$L2249,0)</f>
        <v>50.852631578947367</v>
      </c>
      <c r="Q2249" t="str">
        <f t="shared" si="140"/>
        <v>games</v>
      </c>
      <c r="R2249" t="str">
        <f t="shared" si="141"/>
        <v>tabletop games</v>
      </c>
      <c r="S2249" s="3">
        <f t="shared" si="142"/>
        <v>42214.416261574079</v>
      </c>
      <c r="T2249" s="3">
        <f t="shared" si="143"/>
        <v>42200.416261574079</v>
      </c>
    </row>
    <row r="2250" spans="1:20">
      <c r="A2250">
        <v>2248</v>
      </c>
      <c r="B2250" t="s">
        <v>4583</v>
      </c>
      <c r="C2250" t="s">
        <v>4584</v>
      </c>
      <c r="D2250">
        <v>7000</v>
      </c>
      <c r="E2250">
        <v>7505</v>
      </c>
      <c r="F2250" t="s">
        <v>22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4450</v>
      </c>
      <c r="O2250" s="8">
        <f>Data!$E2250/Data!$D2250</f>
        <v>1.0721428571428571</v>
      </c>
      <c r="P2250" s="2">
        <f>IFERROR(Data!$E2250/Data!$L2250,0)</f>
        <v>58.6328125</v>
      </c>
      <c r="Q2250" t="str">
        <f t="shared" si="140"/>
        <v>games</v>
      </c>
      <c r="R2250" t="str">
        <f t="shared" si="141"/>
        <v>tabletop games</v>
      </c>
      <c r="S2250" s="3">
        <f t="shared" si="142"/>
        <v>42718.625902777778</v>
      </c>
      <c r="T2250" s="3">
        <f t="shared" si="143"/>
        <v>42688.625902777778</v>
      </c>
    </row>
    <row r="2251" spans="1:20">
      <c r="A2251">
        <v>2249</v>
      </c>
      <c r="B2251" t="s">
        <v>4585</v>
      </c>
      <c r="C2251" t="s">
        <v>4586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4450</v>
      </c>
      <c r="O2251" s="8">
        <f>Data!$E2251/Data!$D2251</f>
        <v>1.6877142857142857</v>
      </c>
      <c r="P2251" s="2">
        <f>IFERROR(Data!$E2251/Data!$L2251,0)</f>
        <v>32.81666666666667</v>
      </c>
      <c r="Q2251" t="str">
        <f t="shared" si="140"/>
        <v>games</v>
      </c>
      <c r="R2251" t="str">
        <f t="shared" si="141"/>
        <v>tabletop games</v>
      </c>
      <c r="S2251" s="3">
        <f t="shared" si="142"/>
        <v>41366.411631944444</v>
      </c>
      <c r="T2251" s="3">
        <f t="shared" si="143"/>
        <v>41336.453298611108</v>
      </c>
    </row>
    <row r="2252" spans="1:20">
      <c r="A2252">
        <v>2250</v>
      </c>
      <c r="B2252" t="s">
        <v>4587</v>
      </c>
      <c r="C2252" t="s">
        <v>4588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4450</v>
      </c>
      <c r="O2252" s="8">
        <f>Data!$E2252/Data!$D2252</f>
        <v>9.7511200000000002</v>
      </c>
      <c r="P2252" s="2">
        <f>IFERROR(Data!$E2252/Data!$L2252,0)</f>
        <v>426.93169877408059</v>
      </c>
      <c r="Q2252" t="str">
        <f t="shared" si="140"/>
        <v>games</v>
      </c>
      <c r="R2252" t="str">
        <f t="shared" si="141"/>
        <v>tabletop games</v>
      </c>
      <c r="S2252" s="3">
        <f t="shared" si="142"/>
        <v>42706.7971412037</v>
      </c>
      <c r="T2252" s="3">
        <f t="shared" si="143"/>
        <v>42676.755474537036</v>
      </c>
    </row>
    <row r="2253" spans="1:20">
      <c r="A2253">
        <v>2251</v>
      </c>
      <c r="B2253" t="s">
        <v>4589</v>
      </c>
      <c r="C2253" t="s">
        <v>4590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4450</v>
      </c>
      <c r="O2253" s="8">
        <f>Data!$E2253/Data!$D2253</f>
        <v>1.3444929411764706</v>
      </c>
      <c r="P2253" s="2">
        <f>IFERROR(Data!$E2253/Data!$L2253,0)</f>
        <v>23.808729166666669</v>
      </c>
      <c r="Q2253" t="str">
        <f t="shared" si="140"/>
        <v>games</v>
      </c>
      <c r="R2253" t="str">
        <f t="shared" si="141"/>
        <v>tabletop games</v>
      </c>
      <c r="S2253" s="3">
        <f t="shared" si="142"/>
        <v>41867.09579861111</v>
      </c>
      <c r="T2253" s="3">
        <f t="shared" si="143"/>
        <v>41846.09579861111</v>
      </c>
    </row>
    <row r="2254" spans="1:20">
      <c r="A2254">
        <v>2252</v>
      </c>
      <c r="B2254" t="s">
        <v>4591</v>
      </c>
      <c r="C2254" t="s">
        <v>4592</v>
      </c>
      <c r="D2254">
        <v>9000</v>
      </c>
      <c r="E2254">
        <v>24505</v>
      </c>
      <c r="F2254" t="s">
        <v>22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4450</v>
      </c>
      <c r="O2254" s="8">
        <f>Data!$E2254/Data!$D2254</f>
        <v>2.722777777777778</v>
      </c>
      <c r="P2254" s="2">
        <f>IFERROR(Data!$E2254/Data!$L2254,0)</f>
        <v>98.413654618473899</v>
      </c>
      <c r="Q2254" t="str">
        <f t="shared" si="140"/>
        <v>games</v>
      </c>
      <c r="R2254" t="str">
        <f t="shared" si="141"/>
        <v>tabletop games</v>
      </c>
      <c r="S2254" s="3">
        <f t="shared" si="142"/>
        <v>42588.077986111108</v>
      </c>
      <c r="T2254" s="3">
        <f t="shared" si="143"/>
        <v>42573.077986111108</v>
      </c>
    </row>
    <row r="2255" spans="1:20">
      <c r="A2255">
        <v>2253</v>
      </c>
      <c r="B2255" t="s">
        <v>4593</v>
      </c>
      <c r="C2255" t="s">
        <v>4594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4450</v>
      </c>
      <c r="O2255" s="8">
        <f>Data!$E2255/Data!$D2255</f>
        <v>1.1268750000000001</v>
      </c>
      <c r="P2255" s="2">
        <f>IFERROR(Data!$E2255/Data!$L2255,0)</f>
        <v>107.32142857142857</v>
      </c>
      <c r="Q2255" t="str">
        <f t="shared" si="140"/>
        <v>games</v>
      </c>
      <c r="R2255" t="str">
        <f t="shared" si="141"/>
        <v>tabletop games</v>
      </c>
      <c r="S2255" s="3">
        <f t="shared" si="142"/>
        <v>42326.422997685186</v>
      </c>
      <c r="T2255" s="3">
        <f t="shared" si="143"/>
        <v>42296.381331018521</v>
      </c>
    </row>
    <row r="2256" spans="1:20">
      <c r="A2256">
        <v>2254</v>
      </c>
      <c r="B2256" t="s">
        <v>4595</v>
      </c>
      <c r="C2256" t="s">
        <v>4596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4450</v>
      </c>
      <c r="O2256" s="8">
        <f>Data!$E2256/Data!$D2256</f>
        <v>4.5979999999999999</v>
      </c>
      <c r="P2256" s="2">
        <f>IFERROR(Data!$E2256/Data!$L2256,0)</f>
        <v>11.67005076142132</v>
      </c>
      <c r="Q2256" t="str">
        <f t="shared" si="140"/>
        <v>games</v>
      </c>
      <c r="R2256" t="str">
        <f t="shared" si="141"/>
        <v>tabletop games</v>
      </c>
      <c r="S2256" s="3">
        <f t="shared" si="142"/>
        <v>42759.397777777776</v>
      </c>
      <c r="T2256" s="3">
        <f t="shared" si="143"/>
        <v>42752.397777777776</v>
      </c>
    </row>
    <row r="2257" spans="1:20">
      <c r="A2257">
        <v>2255</v>
      </c>
      <c r="B2257" t="s">
        <v>4597</v>
      </c>
      <c r="C2257" t="s">
        <v>4598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4450</v>
      </c>
      <c r="O2257" s="8">
        <f>Data!$E2257/Data!$D2257</f>
        <v>2.8665822784810127</v>
      </c>
      <c r="P2257" s="2">
        <f>IFERROR(Data!$E2257/Data!$L2257,0)</f>
        <v>41.782287822878232</v>
      </c>
      <c r="Q2257" t="str">
        <f t="shared" si="140"/>
        <v>games</v>
      </c>
      <c r="R2257" t="str">
        <f t="shared" si="141"/>
        <v>tabletop games</v>
      </c>
      <c r="S2257" s="3">
        <f t="shared" si="142"/>
        <v>42497.701979166668</v>
      </c>
      <c r="T2257" s="3">
        <f t="shared" si="143"/>
        <v>42467.701979166668</v>
      </c>
    </row>
    <row r="2258" spans="1:20">
      <c r="A2258">
        <v>2256</v>
      </c>
      <c r="B2258" t="s">
        <v>4599</v>
      </c>
      <c r="C2258" t="s">
        <v>4600</v>
      </c>
      <c r="D2258">
        <v>480</v>
      </c>
      <c r="E2258">
        <v>1069</v>
      </c>
      <c r="F2258" t="s">
        <v>22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4450</v>
      </c>
      <c r="O2258" s="8">
        <f>Data!$E2258/Data!$D2258</f>
        <v>2.2270833333333333</v>
      </c>
      <c r="P2258" s="2">
        <f>IFERROR(Data!$E2258/Data!$L2258,0)</f>
        <v>21.38</v>
      </c>
      <c r="Q2258" t="str">
        <f t="shared" si="140"/>
        <v>games</v>
      </c>
      <c r="R2258" t="str">
        <f t="shared" si="141"/>
        <v>tabletop games</v>
      </c>
      <c r="S2258" s="3">
        <f t="shared" si="142"/>
        <v>42696.201921296291</v>
      </c>
      <c r="T2258" s="3">
        <f t="shared" si="143"/>
        <v>42682.201921296291</v>
      </c>
    </row>
    <row r="2259" spans="1:20">
      <c r="A2259">
        <v>2257</v>
      </c>
      <c r="B2259" t="s">
        <v>4601</v>
      </c>
      <c r="C2259" t="s">
        <v>4602</v>
      </c>
      <c r="D2259">
        <v>2500</v>
      </c>
      <c r="E2259">
        <v>15903.5</v>
      </c>
      <c r="F2259" t="s">
        <v>22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4450</v>
      </c>
      <c r="O2259" s="8">
        <f>Data!$E2259/Data!$D2259</f>
        <v>6.3613999999999997</v>
      </c>
      <c r="P2259" s="2">
        <f>IFERROR(Data!$E2259/Data!$L2259,0)</f>
        <v>94.103550295857985</v>
      </c>
      <c r="Q2259" t="str">
        <f t="shared" si="140"/>
        <v>games</v>
      </c>
      <c r="R2259" t="str">
        <f t="shared" si="141"/>
        <v>tabletop games</v>
      </c>
      <c r="S2259" s="3">
        <f t="shared" si="142"/>
        <v>42540.708333333328</v>
      </c>
      <c r="T2259" s="3">
        <f t="shared" si="143"/>
        <v>42505.686678240745</v>
      </c>
    </row>
    <row r="2260" spans="1:20">
      <c r="A2260">
        <v>2258</v>
      </c>
      <c r="B2260" t="s">
        <v>4603</v>
      </c>
      <c r="C2260" t="s">
        <v>4604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4450</v>
      </c>
      <c r="O2260" s="8">
        <f>Data!$E2260/Data!$D2260</f>
        <v>1.4650000000000001</v>
      </c>
      <c r="P2260" s="2">
        <f>IFERROR(Data!$E2260/Data!$L2260,0)</f>
        <v>15.721951219512196</v>
      </c>
      <c r="Q2260" t="str">
        <f t="shared" si="140"/>
        <v>games</v>
      </c>
      <c r="R2260" t="str">
        <f t="shared" si="141"/>
        <v>tabletop games</v>
      </c>
      <c r="S2260" s="3">
        <f t="shared" si="142"/>
        <v>42166.50100694444</v>
      </c>
      <c r="T2260" s="3">
        <f t="shared" si="143"/>
        <v>42136.50100694444</v>
      </c>
    </row>
    <row r="2261" spans="1:20">
      <c r="A2261">
        <v>2259</v>
      </c>
      <c r="B2261" t="s">
        <v>4605</v>
      </c>
      <c r="C2261" t="s">
        <v>4606</v>
      </c>
      <c r="D2261">
        <v>1000</v>
      </c>
      <c r="E2261">
        <v>18671</v>
      </c>
      <c r="F2261" t="s">
        <v>22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4450</v>
      </c>
      <c r="O2261" s="8">
        <f>Data!$E2261/Data!$D2261</f>
        <v>18.670999999999999</v>
      </c>
      <c r="P2261" s="2">
        <f>IFERROR(Data!$E2261/Data!$L2261,0)</f>
        <v>90.635922330097088</v>
      </c>
      <c r="Q2261" t="str">
        <f t="shared" si="140"/>
        <v>games</v>
      </c>
      <c r="R2261" t="str">
        <f t="shared" si="141"/>
        <v>tabletop games</v>
      </c>
      <c r="S2261" s="3">
        <f t="shared" si="142"/>
        <v>42712.554814814815</v>
      </c>
      <c r="T2261" s="3">
        <f t="shared" si="143"/>
        <v>42702.554814814815</v>
      </c>
    </row>
    <row r="2262" spans="1:20">
      <c r="A2262">
        <v>2260</v>
      </c>
      <c r="B2262" t="s">
        <v>4607</v>
      </c>
      <c r="C2262" t="s">
        <v>4608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4450</v>
      </c>
      <c r="O2262" s="8">
        <f>Data!$E2262/Data!$D2262</f>
        <v>3.2692000000000001</v>
      </c>
      <c r="P2262" s="2">
        <f>IFERROR(Data!$E2262/Data!$L2262,0)</f>
        <v>97.297619047619051</v>
      </c>
      <c r="Q2262" t="str">
        <f t="shared" si="140"/>
        <v>games</v>
      </c>
      <c r="R2262" t="str">
        <f t="shared" si="141"/>
        <v>tabletop games</v>
      </c>
      <c r="S2262" s="3">
        <f t="shared" si="142"/>
        <v>41724.725115740745</v>
      </c>
      <c r="T2262" s="3">
        <f t="shared" si="143"/>
        <v>41694.766782407409</v>
      </c>
    </row>
    <row r="2263" spans="1:20">
      <c r="A2263">
        <v>2261</v>
      </c>
      <c r="B2263" t="s">
        <v>4609</v>
      </c>
      <c r="C2263" t="s">
        <v>4610</v>
      </c>
      <c r="D2263">
        <v>1000</v>
      </c>
      <c r="E2263">
        <v>7795</v>
      </c>
      <c r="F2263" t="s">
        <v>22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4450</v>
      </c>
      <c r="O2263" s="8">
        <f>Data!$E2263/Data!$D2263</f>
        <v>7.7949999999999999</v>
      </c>
      <c r="P2263" s="2">
        <f>IFERROR(Data!$E2263/Data!$L2263,0)</f>
        <v>37.11904761904762</v>
      </c>
      <c r="Q2263" t="str">
        <f t="shared" si="140"/>
        <v>games</v>
      </c>
      <c r="R2263" t="str">
        <f t="shared" si="141"/>
        <v>tabletop games</v>
      </c>
      <c r="S2263" s="3">
        <f t="shared" si="142"/>
        <v>42780.474768518514</v>
      </c>
      <c r="T2263" s="3">
        <f t="shared" si="143"/>
        <v>42759.474768518514</v>
      </c>
    </row>
    <row r="2264" spans="1:20">
      <c r="A2264">
        <v>2262</v>
      </c>
      <c r="B2264" t="s">
        <v>4611</v>
      </c>
      <c r="C2264" t="s">
        <v>4612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4450</v>
      </c>
      <c r="O2264" s="8">
        <f>Data!$E2264/Data!$D2264</f>
        <v>1.5415151515151515</v>
      </c>
      <c r="P2264" s="2">
        <f>IFERROR(Data!$E2264/Data!$L2264,0)</f>
        <v>28.104972375690608</v>
      </c>
      <c r="Q2264" t="str">
        <f t="shared" si="140"/>
        <v>games</v>
      </c>
      <c r="R2264" t="str">
        <f t="shared" si="141"/>
        <v>tabletop games</v>
      </c>
      <c r="S2264" s="3">
        <f t="shared" si="142"/>
        <v>41960.75</v>
      </c>
      <c r="T2264" s="3">
        <f t="shared" si="143"/>
        <v>41926.335162037038</v>
      </c>
    </row>
    <row r="2265" spans="1:20">
      <c r="A2265">
        <v>2263</v>
      </c>
      <c r="B2265" t="s">
        <v>4613</v>
      </c>
      <c r="C2265" t="s">
        <v>4614</v>
      </c>
      <c r="D2265">
        <v>7500</v>
      </c>
      <c r="E2265">
        <v>8666</v>
      </c>
      <c r="F2265" t="s">
        <v>22</v>
      </c>
      <c r="G2265" t="s">
        <v>482</v>
      </c>
      <c r="H2265" t="s">
        <v>483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4450</v>
      </c>
      <c r="O2265" s="8">
        <f>Data!$E2265/Data!$D2265</f>
        <v>1.1554666666666666</v>
      </c>
      <c r="P2265" s="2">
        <f>IFERROR(Data!$E2265/Data!$L2265,0)</f>
        <v>144.43333333333334</v>
      </c>
      <c r="Q2265" t="str">
        <f t="shared" si="140"/>
        <v>games</v>
      </c>
      <c r="R2265" t="str">
        <f t="shared" si="141"/>
        <v>tabletop games</v>
      </c>
      <c r="S2265" s="3">
        <f t="shared" si="142"/>
        <v>42035.582326388889</v>
      </c>
      <c r="T2265" s="3">
        <f t="shared" si="143"/>
        <v>42014.582326388889</v>
      </c>
    </row>
    <row r="2266" spans="1:20">
      <c r="A2266">
        <v>2264</v>
      </c>
      <c r="B2266" t="s">
        <v>4615</v>
      </c>
      <c r="C2266" t="s">
        <v>4616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4450</v>
      </c>
      <c r="O2266" s="8">
        <f>Data!$E2266/Data!$D2266</f>
        <v>1.8003333333333333</v>
      </c>
      <c r="P2266" s="2">
        <f>IFERROR(Data!$E2266/Data!$L2266,0)</f>
        <v>24.274157303370785</v>
      </c>
      <c r="Q2266" t="str">
        <f t="shared" si="140"/>
        <v>games</v>
      </c>
      <c r="R2266" t="str">
        <f t="shared" si="141"/>
        <v>tabletop games</v>
      </c>
      <c r="S2266" s="3">
        <f t="shared" si="142"/>
        <v>42512.875</v>
      </c>
      <c r="T2266" s="3">
        <f t="shared" si="143"/>
        <v>42496.332337962958</v>
      </c>
    </row>
    <row r="2267" spans="1:20">
      <c r="A2267">
        <v>2265</v>
      </c>
      <c r="B2267" t="s">
        <v>4617</v>
      </c>
      <c r="C2267" t="s">
        <v>4618</v>
      </c>
      <c r="D2267">
        <v>200</v>
      </c>
      <c r="E2267">
        <v>597</v>
      </c>
      <c r="F2267" t="s">
        <v>22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4450</v>
      </c>
      <c r="O2267" s="8">
        <f>Data!$E2267/Data!$D2267</f>
        <v>2.9849999999999999</v>
      </c>
      <c r="P2267" s="2">
        <f>IFERROR(Data!$E2267/Data!$L2267,0)</f>
        <v>35.117647058823529</v>
      </c>
      <c r="Q2267" t="str">
        <f t="shared" si="140"/>
        <v>games</v>
      </c>
      <c r="R2267" t="str">
        <f t="shared" si="141"/>
        <v>tabletop games</v>
      </c>
      <c r="S2267" s="3">
        <f t="shared" si="142"/>
        <v>42696.603090277778</v>
      </c>
      <c r="T2267" s="3">
        <f t="shared" si="143"/>
        <v>42689.603090277778</v>
      </c>
    </row>
    <row r="2268" spans="1:20">
      <c r="A2268">
        <v>2266</v>
      </c>
      <c r="B2268" t="s">
        <v>4619</v>
      </c>
      <c r="C2268" t="s">
        <v>4620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4450</v>
      </c>
      <c r="O2268" s="8">
        <f>Data!$E2268/Data!$D2268</f>
        <v>3.2026666666666666</v>
      </c>
      <c r="P2268" s="2">
        <f>IFERROR(Data!$E2268/Data!$L2268,0)</f>
        <v>24.762886597938145</v>
      </c>
      <c r="Q2268" t="str">
        <f t="shared" si="140"/>
        <v>games</v>
      </c>
      <c r="R2268" t="str">
        <f t="shared" si="141"/>
        <v>tabletop games</v>
      </c>
      <c r="S2268" s="3">
        <f t="shared" si="142"/>
        <v>42486.833333333328</v>
      </c>
      <c r="T2268" s="3">
        <f t="shared" si="143"/>
        <v>42469.624907407408</v>
      </c>
    </row>
    <row r="2269" spans="1:20">
      <c r="A2269">
        <v>2267</v>
      </c>
      <c r="B2269" t="s">
        <v>4621</v>
      </c>
      <c r="C2269" t="s">
        <v>4622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4450</v>
      </c>
      <c r="O2269" s="8">
        <f>Data!$E2269/Data!$D2269</f>
        <v>3.80525</v>
      </c>
      <c r="P2269" s="2">
        <f>IFERROR(Data!$E2269/Data!$L2269,0)</f>
        <v>188.37871287128712</v>
      </c>
      <c r="Q2269" t="str">
        <f t="shared" si="140"/>
        <v>games</v>
      </c>
      <c r="R2269" t="str">
        <f t="shared" si="141"/>
        <v>tabletop games</v>
      </c>
      <c r="S2269" s="3">
        <f t="shared" si="142"/>
        <v>41993.791666666672</v>
      </c>
      <c r="T2269" s="3">
        <f t="shared" si="143"/>
        <v>41968.579826388886</v>
      </c>
    </row>
    <row r="2270" spans="1:20">
      <c r="A2270">
        <v>2268</v>
      </c>
      <c r="B2270" t="s">
        <v>4623</v>
      </c>
      <c r="C2270" t="s">
        <v>4624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4450</v>
      </c>
      <c r="O2270" s="8">
        <f>Data!$E2270/Data!$D2270</f>
        <v>1.026</v>
      </c>
      <c r="P2270" s="2">
        <f>IFERROR(Data!$E2270/Data!$L2270,0)</f>
        <v>148.08247422680412</v>
      </c>
      <c r="Q2270" t="str">
        <f t="shared" si="140"/>
        <v>games</v>
      </c>
      <c r="R2270" t="str">
        <f t="shared" si="141"/>
        <v>tabletop games</v>
      </c>
      <c r="S2270" s="3">
        <f t="shared" si="142"/>
        <v>42805.832349537035</v>
      </c>
      <c r="T2270" s="3">
        <f t="shared" si="143"/>
        <v>42775.832349537035</v>
      </c>
    </row>
    <row r="2271" spans="1:20">
      <c r="A2271">
        <v>2269</v>
      </c>
      <c r="B2271" t="s">
        <v>4625</v>
      </c>
      <c r="C2271" t="s">
        <v>4626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4450</v>
      </c>
      <c r="O2271" s="8">
        <f>Data!$E2271/Data!$D2271</f>
        <v>18.016400000000001</v>
      </c>
      <c r="P2271" s="2">
        <f>IFERROR(Data!$E2271/Data!$L2271,0)</f>
        <v>49.934589800443462</v>
      </c>
      <c r="Q2271" t="str">
        <f t="shared" si="140"/>
        <v>games</v>
      </c>
      <c r="R2271" t="str">
        <f t="shared" si="141"/>
        <v>tabletop games</v>
      </c>
      <c r="S2271" s="3">
        <f t="shared" si="142"/>
        <v>42800.958333333328</v>
      </c>
      <c r="T2271" s="3">
        <f t="shared" si="143"/>
        <v>42776.454432870371</v>
      </c>
    </row>
    <row r="2272" spans="1:20">
      <c r="A2272">
        <v>2270</v>
      </c>
      <c r="B2272" t="s">
        <v>4627</v>
      </c>
      <c r="C2272" t="s">
        <v>4628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4450</v>
      </c>
      <c r="O2272" s="8">
        <f>Data!$E2272/Data!$D2272</f>
        <v>7.2024800000000004</v>
      </c>
      <c r="P2272" s="2">
        <f>IFERROR(Data!$E2272/Data!$L2272,0)</f>
        <v>107.82155688622754</v>
      </c>
      <c r="Q2272" t="str">
        <f t="shared" si="140"/>
        <v>games</v>
      </c>
      <c r="R2272" t="str">
        <f t="shared" si="141"/>
        <v>tabletop games</v>
      </c>
      <c r="S2272" s="3">
        <f t="shared" si="142"/>
        <v>42745.665972222225</v>
      </c>
      <c r="T2272" s="3">
        <f t="shared" si="143"/>
        <v>42725.619363425925</v>
      </c>
    </row>
    <row r="2273" spans="1:20">
      <c r="A2273">
        <v>2271</v>
      </c>
      <c r="B2273" t="s">
        <v>4629</v>
      </c>
      <c r="C2273" t="s">
        <v>4630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4450</v>
      </c>
      <c r="O2273" s="8">
        <f>Data!$E2273/Data!$D2273</f>
        <v>2.8309000000000002</v>
      </c>
      <c r="P2273" s="2">
        <f>IFERROR(Data!$E2273/Data!$L2273,0)</f>
        <v>42.63403614457831</v>
      </c>
      <c r="Q2273" t="str">
        <f t="shared" si="140"/>
        <v>games</v>
      </c>
      <c r="R2273" t="str">
        <f t="shared" si="141"/>
        <v>tabletop games</v>
      </c>
      <c r="S2273" s="3">
        <f t="shared" si="142"/>
        <v>42713.750046296293</v>
      </c>
      <c r="T2273" s="3">
        <f t="shared" si="143"/>
        <v>42683.750046296293</v>
      </c>
    </row>
    <row r="2274" spans="1:20">
      <c r="A2274">
        <v>2272</v>
      </c>
      <c r="B2274" t="s">
        <v>4631</v>
      </c>
      <c r="C2274" t="s">
        <v>4632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4450</v>
      </c>
      <c r="O2274" s="8">
        <f>Data!$E2274/Data!$D2274</f>
        <v>13.566000000000001</v>
      </c>
      <c r="P2274" s="2">
        <f>IFERROR(Data!$E2274/Data!$L2274,0)</f>
        <v>14.370762711864407</v>
      </c>
      <c r="Q2274" t="str">
        <f t="shared" si="140"/>
        <v>games</v>
      </c>
      <c r="R2274" t="str">
        <f t="shared" si="141"/>
        <v>tabletop games</v>
      </c>
      <c r="S2274" s="3">
        <f t="shared" si="142"/>
        <v>42345.449490740735</v>
      </c>
      <c r="T2274" s="3">
        <f t="shared" si="143"/>
        <v>42315.449490740735</v>
      </c>
    </row>
    <row r="2275" spans="1:20">
      <c r="A2275">
        <v>2273</v>
      </c>
      <c r="B2275" t="s">
        <v>4633</v>
      </c>
      <c r="C2275" t="s">
        <v>4634</v>
      </c>
      <c r="D2275">
        <v>2500</v>
      </c>
      <c r="E2275">
        <v>5509</v>
      </c>
      <c r="F2275" t="s">
        <v>22</v>
      </c>
      <c r="G2275" t="s">
        <v>165</v>
      </c>
      <c r="H2275" t="s">
        <v>166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4450</v>
      </c>
      <c r="O2275" s="8">
        <f>Data!$E2275/Data!$D2275</f>
        <v>2.2035999999999998</v>
      </c>
      <c r="P2275" s="2">
        <f>IFERROR(Data!$E2275/Data!$L2275,0)</f>
        <v>37.476190476190474</v>
      </c>
      <c r="Q2275" t="str">
        <f t="shared" si="140"/>
        <v>games</v>
      </c>
      <c r="R2275" t="str">
        <f t="shared" si="141"/>
        <v>tabletop games</v>
      </c>
      <c r="S2275" s="3">
        <f t="shared" si="142"/>
        <v>42806.257430555561</v>
      </c>
      <c r="T2275" s="3">
        <f t="shared" si="143"/>
        <v>42781.299097222218</v>
      </c>
    </row>
    <row r="2276" spans="1:20">
      <c r="A2276">
        <v>2274</v>
      </c>
      <c r="B2276" t="s">
        <v>4635</v>
      </c>
      <c r="C2276" t="s">
        <v>4636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4450</v>
      </c>
      <c r="O2276" s="8">
        <f>Data!$E2276/Data!$D2276</f>
        <v>1.196</v>
      </c>
      <c r="P2276" s="2">
        <f>IFERROR(Data!$E2276/Data!$L2276,0)</f>
        <v>30.202020202020201</v>
      </c>
      <c r="Q2276" t="str">
        <f t="shared" si="140"/>
        <v>games</v>
      </c>
      <c r="R2276" t="str">
        <f t="shared" si="141"/>
        <v>tabletop games</v>
      </c>
      <c r="S2276" s="3">
        <f t="shared" si="142"/>
        <v>41693.250659722224</v>
      </c>
      <c r="T2276" s="3">
        <f t="shared" si="143"/>
        <v>41663.250659722224</v>
      </c>
    </row>
    <row r="2277" spans="1:20">
      <c r="A2277">
        <v>2275</v>
      </c>
      <c r="B2277" t="s">
        <v>4637</v>
      </c>
      <c r="C2277" t="s">
        <v>4638</v>
      </c>
      <c r="D2277">
        <v>650</v>
      </c>
      <c r="E2277">
        <v>2650.5</v>
      </c>
      <c r="F2277" t="s">
        <v>22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4450</v>
      </c>
      <c r="O2277" s="8">
        <f>Data!$E2277/Data!$D2277</f>
        <v>4.0776923076923079</v>
      </c>
      <c r="P2277" s="2">
        <f>IFERROR(Data!$E2277/Data!$L2277,0)</f>
        <v>33.550632911392405</v>
      </c>
      <c r="Q2277" t="str">
        <f t="shared" si="140"/>
        <v>games</v>
      </c>
      <c r="R2277" t="str">
        <f t="shared" si="141"/>
        <v>tabletop games</v>
      </c>
      <c r="S2277" s="3">
        <f t="shared" si="142"/>
        <v>41995.366655092599</v>
      </c>
      <c r="T2277" s="3">
        <f t="shared" si="143"/>
        <v>41965.366655092599</v>
      </c>
    </row>
    <row r="2278" spans="1:20">
      <c r="A2278">
        <v>2276</v>
      </c>
      <c r="B2278" t="s">
        <v>4639</v>
      </c>
      <c r="C2278" t="s">
        <v>4640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4450</v>
      </c>
      <c r="O2278" s="8">
        <f>Data!$E2278/Data!$D2278</f>
        <v>1.0581826105905425</v>
      </c>
      <c r="P2278" s="2">
        <f>IFERROR(Data!$E2278/Data!$L2278,0)</f>
        <v>64.74666666666667</v>
      </c>
      <c r="Q2278" t="str">
        <f t="shared" si="140"/>
        <v>games</v>
      </c>
      <c r="R2278" t="str">
        <f t="shared" si="141"/>
        <v>tabletop games</v>
      </c>
      <c r="S2278" s="3">
        <f t="shared" si="142"/>
        <v>41644.401493055557</v>
      </c>
      <c r="T2278" s="3">
        <f t="shared" si="143"/>
        <v>41614.401493055557</v>
      </c>
    </row>
    <row r="2279" spans="1:20">
      <c r="A2279">
        <v>2277</v>
      </c>
      <c r="B2279" t="s">
        <v>4641</v>
      </c>
      <c r="C2279" t="s">
        <v>4642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4450</v>
      </c>
      <c r="O2279" s="8">
        <f>Data!$E2279/Data!$D2279</f>
        <v>1.4108235294117648</v>
      </c>
      <c r="P2279" s="2">
        <f>IFERROR(Data!$E2279/Data!$L2279,0)</f>
        <v>57.932367149758456</v>
      </c>
      <c r="Q2279" t="str">
        <f t="shared" si="140"/>
        <v>games</v>
      </c>
      <c r="R2279" t="str">
        <f t="shared" si="141"/>
        <v>tabletop games</v>
      </c>
      <c r="S2279" s="3">
        <f t="shared" si="142"/>
        <v>40966.428506944445</v>
      </c>
      <c r="T2279" s="3">
        <f t="shared" si="143"/>
        <v>40936.428506944445</v>
      </c>
    </row>
    <row r="2280" spans="1:20">
      <c r="A2280">
        <v>2278</v>
      </c>
      <c r="B2280" t="s">
        <v>4643</v>
      </c>
      <c r="C2280" t="s">
        <v>4644</v>
      </c>
      <c r="D2280">
        <v>2000</v>
      </c>
      <c r="E2280">
        <v>5414</v>
      </c>
      <c r="F2280" t="s">
        <v>22</v>
      </c>
      <c r="G2280" t="s">
        <v>1230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4450</v>
      </c>
      <c r="O2280" s="8">
        <f>Data!$E2280/Data!$D2280</f>
        <v>2.7069999999999999</v>
      </c>
      <c r="P2280" s="2">
        <f>IFERROR(Data!$E2280/Data!$L2280,0)</f>
        <v>53.078431372549019</v>
      </c>
      <c r="Q2280" t="str">
        <f t="shared" si="140"/>
        <v>games</v>
      </c>
      <c r="R2280" t="str">
        <f t="shared" si="141"/>
        <v>tabletop games</v>
      </c>
      <c r="S2280" s="3">
        <f t="shared" si="142"/>
        <v>42372.707638888889</v>
      </c>
      <c r="T2280" s="3">
        <f t="shared" si="143"/>
        <v>42338.459108796291</v>
      </c>
    </row>
    <row r="2281" spans="1:20">
      <c r="A2281">
        <v>2279</v>
      </c>
      <c r="B2281" t="s">
        <v>4645</v>
      </c>
      <c r="C2281" t="s">
        <v>4646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4450</v>
      </c>
      <c r="O2281" s="8">
        <f>Data!$E2281/Data!$D2281</f>
        <v>1.538</v>
      </c>
      <c r="P2281" s="2">
        <f>IFERROR(Data!$E2281/Data!$L2281,0)</f>
        <v>48.0625</v>
      </c>
      <c r="Q2281" t="str">
        <f t="shared" si="140"/>
        <v>games</v>
      </c>
      <c r="R2281" t="str">
        <f t="shared" si="141"/>
        <v>tabletop games</v>
      </c>
      <c r="S2281" s="3">
        <f t="shared" si="142"/>
        <v>42038.916666666672</v>
      </c>
      <c r="T2281" s="3">
        <f t="shared" si="143"/>
        <v>42020.556701388887</v>
      </c>
    </row>
    <row r="2282" spans="1:20">
      <c r="A2282">
        <v>2280</v>
      </c>
      <c r="B2282" t="s">
        <v>4647</v>
      </c>
      <c r="C2282" t="s">
        <v>4648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4450</v>
      </c>
      <c r="O2282" s="8">
        <f>Data!$E2282/Data!$D2282</f>
        <v>4.0357653061224488</v>
      </c>
      <c r="P2282" s="2">
        <f>IFERROR(Data!$E2282/Data!$L2282,0)</f>
        <v>82.396874999999994</v>
      </c>
      <c r="Q2282" t="str">
        <f t="shared" si="140"/>
        <v>games</v>
      </c>
      <c r="R2282" t="str">
        <f t="shared" si="141"/>
        <v>tabletop games</v>
      </c>
      <c r="S2282" s="3">
        <f t="shared" si="142"/>
        <v>42264.374895833331</v>
      </c>
      <c r="T2282" s="3">
        <f t="shared" si="143"/>
        <v>42234.374895833331</v>
      </c>
    </row>
    <row r="2283" spans="1:20">
      <c r="A2283">
        <v>2281</v>
      </c>
      <c r="B2283" t="s">
        <v>4649</v>
      </c>
      <c r="C2283" t="s">
        <v>4650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1620</v>
      </c>
      <c r="O2283" s="8">
        <f>Data!$E2283/Data!$D2283</f>
        <v>1.85</v>
      </c>
      <c r="P2283" s="2">
        <f>IFERROR(Data!$E2283/Data!$L2283,0)</f>
        <v>50.454545454545453</v>
      </c>
      <c r="Q2283" t="str">
        <f t="shared" si="140"/>
        <v>music</v>
      </c>
      <c r="R2283" t="str">
        <f t="shared" si="141"/>
        <v>rock</v>
      </c>
      <c r="S2283" s="3">
        <f t="shared" si="142"/>
        <v>40749.034722222219</v>
      </c>
      <c r="T2283" s="3">
        <f t="shared" si="143"/>
        <v>40687.035844907405</v>
      </c>
    </row>
    <row r="2284" spans="1:20">
      <c r="A2284">
        <v>2282</v>
      </c>
      <c r="B2284" t="s">
        <v>4651</v>
      </c>
      <c r="C2284" t="s">
        <v>4652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1620</v>
      </c>
      <c r="O2284" s="8">
        <f>Data!$E2284/Data!$D2284</f>
        <v>1.8533333333333333</v>
      </c>
      <c r="P2284" s="2">
        <f>IFERROR(Data!$E2284/Data!$L2284,0)</f>
        <v>115.83333333333333</v>
      </c>
      <c r="Q2284" t="str">
        <f t="shared" si="140"/>
        <v>music</v>
      </c>
      <c r="R2284" t="str">
        <f t="shared" si="141"/>
        <v>rock</v>
      </c>
      <c r="S2284" s="3">
        <f t="shared" si="142"/>
        <v>42382.92460648148</v>
      </c>
      <c r="T2284" s="3">
        <f t="shared" si="143"/>
        <v>42322.92460648148</v>
      </c>
    </row>
    <row r="2285" spans="1:20">
      <c r="A2285">
        <v>2283</v>
      </c>
      <c r="B2285" t="s">
        <v>4653</v>
      </c>
      <c r="C2285" t="s">
        <v>4654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1620</v>
      </c>
      <c r="O2285" s="8">
        <f>Data!$E2285/Data!$D2285</f>
        <v>1.0085533333333332</v>
      </c>
      <c r="P2285" s="2">
        <f>IFERROR(Data!$E2285/Data!$L2285,0)</f>
        <v>63.03458333333333</v>
      </c>
      <c r="Q2285" t="str">
        <f t="shared" si="140"/>
        <v>music</v>
      </c>
      <c r="R2285" t="str">
        <f t="shared" si="141"/>
        <v>rock</v>
      </c>
      <c r="S2285" s="3">
        <f t="shared" si="142"/>
        <v>41037.833379629628</v>
      </c>
      <c r="T2285" s="3">
        <f t="shared" si="143"/>
        <v>40977.875046296293</v>
      </c>
    </row>
    <row r="2286" spans="1:20">
      <c r="A2286">
        <v>2284</v>
      </c>
      <c r="B2286" t="s">
        <v>4655</v>
      </c>
      <c r="C2286" t="s">
        <v>4656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1620</v>
      </c>
      <c r="O2286" s="8">
        <f>Data!$E2286/Data!$D2286</f>
        <v>1.0622116666666668</v>
      </c>
      <c r="P2286" s="2">
        <f>IFERROR(Data!$E2286/Data!$L2286,0)</f>
        <v>108.02152542372882</v>
      </c>
      <c r="Q2286" t="str">
        <f t="shared" si="140"/>
        <v>music</v>
      </c>
      <c r="R2286" t="str">
        <f t="shared" si="141"/>
        <v>rock</v>
      </c>
      <c r="S2286" s="3">
        <f t="shared" si="142"/>
        <v>40613.916666666664</v>
      </c>
      <c r="T2286" s="3">
        <f t="shared" si="143"/>
        <v>40585.546817129631</v>
      </c>
    </row>
    <row r="2287" spans="1:20">
      <c r="A2287">
        <v>2285</v>
      </c>
      <c r="B2287" t="s">
        <v>4657</v>
      </c>
      <c r="C2287" t="s">
        <v>4658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1620</v>
      </c>
      <c r="O2287" s="8">
        <f>Data!$E2287/Data!$D2287</f>
        <v>1.2136666666666667</v>
      </c>
      <c r="P2287" s="2">
        <f>IFERROR(Data!$E2287/Data!$L2287,0)</f>
        <v>46.088607594936711</v>
      </c>
      <c r="Q2287" t="str">
        <f t="shared" si="140"/>
        <v>music</v>
      </c>
      <c r="R2287" t="str">
        <f t="shared" si="141"/>
        <v>rock</v>
      </c>
      <c r="S2287" s="3">
        <f t="shared" si="142"/>
        <v>41088.935682870368</v>
      </c>
      <c r="T2287" s="3">
        <f t="shared" si="143"/>
        <v>41058.935682870368</v>
      </c>
    </row>
    <row r="2288" spans="1:20">
      <c r="A2288">
        <v>2286</v>
      </c>
      <c r="B2288" t="s">
        <v>4659</v>
      </c>
      <c r="C2288" t="s">
        <v>4660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1620</v>
      </c>
      <c r="O2288" s="8">
        <f>Data!$E2288/Data!$D2288</f>
        <v>1.0006666666666666</v>
      </c>
      <c r="P2288" s="2">
        <f>IFERROR(Data!$E2288/Data!$L2288,0)</f>
        <v>107.21428571428571</v>
      </c>
      <c r="Q2288" t="str">
        <f t="shared" si="140"/>
        <v>music</v>
      </c>
      <c r="R2288" t="str">
        <f t="shared" si="141"/>
        <v>rock</v>
      </c>
      <c r="S2288" s="3">
        <f t="shared" si="142"/>
        <v>41522.915972222225</v>
      </c>
      <c r="T2288" s="3">
        <f t="shared" si="143"/>
        <v>41494.713587962964</v>
      </c>
    </row>
    <row r="2289" spans="1:20">
      <c r="A2289">
        <v>2287</v>
      </c>
      <c r="B2289" t="s">
        <v>4661</v>
      </c>
      <c r="C2289" t="s">
        <v>4662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1620</v>
      </c>
      <c r="O2289" s="8">
        <f>Data!$E2289/Data!$D2289</f>
        <v>1.1997755555555556</v>
      </c>
      <c r="P2289" s="2">
        <f>IFERROR(Data!$E2289/Data!$L2289,0)</f>
        <v>50.9338679245283</v>
      </c>
      <c r="Q2289" t="str">
        <f t="shared" si="140"/>
        <v>music</v>
      </c>
      <c r="R2289" t="str">
        <f t="shared" si="141"/>
        <v>rock</v>
      </c>
      <c r="S2289" s="3">
        <f t="shared" si="142"/>
        <v>41813.417361111111</v>
      </c>
      <c r="T2289" s="3">
        <f t="shared" si="143"/>
        <v>41792.417361111111</v>
      </c>
    </row>
    <row r="2290" spans="1:20">
      <c r="A2290">
        <v>2288</v>
      </c>
      <c r="B2290" t="s">
        <v>4663</v>
      </c>
      <c r="C2290" t="s">
        <v>4664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1620</v>
      </c>
      <c r="O2290" s="8">
        <f>Data!$E2290/Data!$D2290</f>
        <v>1.0009999999999999</v>
      </c>
      <c r="P2290" s="2">
        <f>IFERROR(Data!$E2290/Data!$L2290,0)</f>
        <v>40.04</v>
      </c>
      <c r="Q2290" t="str">
        <f t="shared" si="140"/>
        <v>music</v>
      </c>
      <c r="R2290" t="str">
        <f t="shared" si="141"/>
        <v>rock</v>
      </c>
      <c r="S2290" s="3">
        <f t="shared" si="142"/>
        <v>41086.5</v>
      </c>
      <c r="T2290" s="3">
        <f t="shared" si="143"/>
        <v>41067.577418981484</v>
      </c>
    </row>
    <row r="2291" spans="1:20">
      <c r="A2291">
        <v>2289</v>
      </c>
      <c r="B2291" t="s">
        <v>4665</v>
      </c>
      <c r="C2291" t="s">
        <v>4666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1620</v>
      </c>
      <c r="O2291" s="8">
        <f>Data!$E2291/Data!$D2291</f>
        <v>1.0740000000000001</v>
      </c>
      <c r="P2291" s="2">
        <f>IFERROR(Data!$E2291/Data!$L2291,0)</f>
        <v>64.44</v>
      </c>
      <c r="Q2291" t="str">
        <f t="shared" si="140"/>
        <v>music</v>
      </c>
      <c r="R2291" t="str">
        <f t="shared" si="141"/>
        <v>rock</v>
      </c>
      <c r="S2291" s="3">
        <f t="shared" si="142"/>
        <v>41614.723611111112</v>
      </c>
      <c r="T2291" s="3">
        <f t="shared" si="143"/>
        <v>41571.748379629629</v>
      </c>
    </row>
    <row r="2292" spans="1:20">
      <c r="A2292">
        <v>2290</v>
      </c>
      <c r="B2292" t="s">
        <v>4667</v>
      </c>
      <c r="C2292" t="s">
        <v>4668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1620</v>
      </c>
      <c r="O2292" s="8">
        <f>Data!$E2292/Data!$D2292</f>
        <v>1.0406666666666666</v>
      </c>
      <c r="P2292" s="2">
        <f>IFERROR(Data!$E2292/Data!$L2292,0)</f>
        <v>53.827586206896555</v>
      </c>
      <c r="Q2292" t="str">
        <f t="shared" si="140"/>
        <v>music</v>
      </c>
      <c r="R2292" t="str">
        <f t="shared" si="141"/>
        <v>rock</v>
      </c>
      <c r="S2292" s="3">
        <f t="shared" si="142"/>
        <v>40148.458333333336</v>
      </c>
      <c r="T2292" s="3">
        <f t="shared" si="143"/>
        <v>40070.003819444442</v>
      </c>
    </row>
    <row r="2293" spans="1:20">
      <c r="A2293">
        <v>2291</v>
      </c>
      <c r="B2293" t="s">
        <v>4669</v>
      </c>
      <c r="C2293" t="s">
        <v>4670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1620</v>
      </c>
      <c r="O2293" s="8">
        <f>Data!$E2293/Data!$D2293</f>
        <v>1.728</v>
      </c>
      <c r="P2293" s="2">
        <f>IFERROR(Data!$E2293/Data!$L2293,0)</f>
        <v>100.46511627906976</v>
      </c>
      <c r="Q2293" t="str">
        <f t="shared" si="140"/>
        <v>music</v>
      </c>
      <c r="R2293" t="str">
        <f t="shared" si="141"/>
        <v>rock</v>
      </c>
      <c r="S2293" s="3">
        <f t="shared" si="142"/>
        <v>41021.916666666664</v>
      </c>
      <c r="T2293" s="3">
        <f t="shared" si="143"/>
        <v>40987.727060185185</v>
      </c>
    </row>
    <row r="2294" spans="1:20">
      <c r="A2294">
        <v>2292</v>
      </c>
      <c r="B2294" t="s">
        <v>4671</v>
      </c>
      <c r="C2294" t="s">
        <v>4672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1620</v>
      </c>
      <c r="O2294" s="8">
        <f>Data!$E2294/Data!$D2294</f>
        <v>1.072505</v>
      </c>
      <c r="P2294" s="2">
        <f>IFERROR(Data!$E2294/Data!$L2294,0)</f>
        <v>46.630652173913049</v>
      </c>
      <c r="Q2294" t="str">
        <f t="shared" si="140"/>
        <v>music</v>
      </c>
      <c r="R2294" t="str">
        <f t="shared" si="141"/>
        <v>rock</v>
      </c>
      <c r="S2294" s="3">
        <f t="shared" si="142"/>
        <v>41017.447638888887</v>
      </c>
      <c r="T2294" s="3">
        <f t="shared" si="143"/>
        <v>40987.447638888887</v>
      </c>
    </row>
    <row r="2295" spans="1:20">
      <c r="A2295">
        <v>2293</v>
      </c>
      <c r="B2295" t="s">
        <v>4673</v>
      </c>
      <c r="C2295" t="s">
        <v>4674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1620</v>
      </c>
      <c r="O2295" s="8">
        <f>Data!$E2295/Data!$D2295</f>
        <v>1.0823529411764705</v>
      </c>
      <c r="P2295" s="2">
        <f>IFERROR(Data!$E2295/Data!$L2295,0)</f>
        <v>34.074074074074076</v>
      </c>
      <c r="Q2295" t="str">
        <f t="shared" si="140"/>
        <v>music</v>
      </c>
      <c r="R2295" t="str">
        <f t="shared" si="141"/>
        <v>rock</v>
      </c>
      <c r="S2295" s="3">
        <f t="shared" si="142"/>
        <v>41176.915972222225</v>
      </c>
      <c r="T2295" s="3">
        <f t="shared" si="143"/>
        <v>41151.458321759259</v>
      </c>
    </row>
    <row r="2296" spans="1:20">
      <c r="A2296">
        <v>2294</v>
      </c>
      <c r="B2296" t="s">
        <v>4675</v>
      </c>
      <c r="C2296" t="s">
        <v>4676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1620</v>
      </c>
      <c r="O2296" s="8">
        <f>Data!$E2296/Data!$D2296</f>
        <v>1.4608079999999999</v>
      </c>
      <c r="P2296" s="2">
        <f>IFERROR(Data!$E2296/Data!$L2296,0)</f>
        <v>65.214642857142863</v>
      </c>
      <c r="Q2296" t="str">
        <f t="shared" si="140"/>
        <v>music</v>
      </c>
      <c r="R2296" t="str">
        <f t="shared" si="141"/>
        <v>rock</v>
      </c>
      <c r="S2296" s="3">
        <f t="shared" si="142"/>
        <v>41294.47314814815</v>
      </c>
      <c r="T2296" s="3">
        <f t="shared" si="143"/>
        <v>41264.47314814815</v>
      </c>
    </row>
    <row r="2297" spans="1:20">
      <c r="A2297">
        <v>2295</v>
      </c>
      <c r="B2297" t="s">
        <v>4677</v>
      </c>
      <c r="C2297" t="s">
        <v>4678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1620</v>
      </c>
      <c r="O2297" s="8">
        <f>Data!$E2297/Data!$D2297</f>
        <v>1.2524999999999999</v>
      </c>
      <c r="P2297" s="2">
        <f>IFERROR(Data!$E2297/Data!$L2297,0)</f>
        <v>44.205882352941174</v>
      </c>
      <c r="Q2297" t="str">
        <f t="shared" si="140"/>
        <v>music</v>
      </c>
      <c r="R2297" t="str">
        <f t="shared" si="141"/>
        <v>rock</v>
      </c>
      <c r="S2297" s="3">
        <f t="shared" si="142"/>
        <v>41300.704351851848</v>
      </c>
      <c r="T2297" s="3">
        <f t="shared" si="143"/>
        <v>41270.704351851848</v>
      </c>
    </row>
    <row r="2298" spans="1:20">
      <c r="A2298">
        <v>2296</v>
      </c>
      <c r="B2298" t="s">
        <v>4679</v>
      </c>
      <c r="C2298" t="s">
        <v>4680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1620</v>
      </c>
      <c r="O2298" s="8">
        <f>Data!$E2298/Data!$D2298</f>
        <v>1.4907142857142857</v>
      </c>
      <c r="P2298" s="2">
        <f>IFERROR(Data!$E2298/Data!$L2298,0)</f>
        <v>71.965517241379317</v>
      </c>
      <c r="Q2298" t="str">
        <f t="shared" si="140"/>
        <v>music</v>
      </c>
      <c r="R2298" t="str">
        <f t="shared" si="141"/>
        <v>rock</v>
      </c>
      <c r="S2298" s="3">
        <f t="shared" si="142"/>
        <v>40962.481782407405</v>
      </c>
      <c r="T2298" s="3">
        <f t="shared" si="143"/>
        <v>40927.481782407405</v>
      </c>
    </row>
    <row r="2299" spans="1:20">
      <c r="A2299">
        <v>2297</v>
      </c>
      <c r="B2299" t="s">
        <v>4681</v>
      </c>
      <c r="C2299" t="s">
        <v>4682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1620</v>
      </c>
      <c r="O2299" s="8">
        <f>Data!$E2299/Data!$D2299</f>
        <v>1.006</v>
      </c>
      <c r="P2299" s="2">
        <f>IFERROR(Data!$E2299/Data!$L2299,0)</f>
        <v>52.94736842105263</v>
      </c>
      <c r="Q2299" t="str">
        <f t="shared" si="140"/>
        <v>music</v>
      </c>
      <c r="R2299" t="str">
        <f t="shared" si="141"/>
        <v>rock</v>
      </c>
      <c r="S2299" s="3">
        <f t="shared" si="142"/>
        <v>40981.915972222225</v>
      </c>
      <c r="T2299" s="3">
        <f t="shared" si="143"/>
        <v>40947.792233796295</v>
      </c>
    </row>
    <row r="2300" spans="1:20">
      <c r="A2300">
        <v>2298</v>
      </c>
      <c r="B2300" t="s">
        <v>4683</v>
      </c>
      <c r="C2300" t="s">
        <v>4684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1620</v>
      </c>
      <c r="O2300" s="8">
        <f>Data!$E2300/Data!$D2300</f>
        <v>1.0507333333333333</v>
      </c>
      <c r="P2300" s="2">
        <f>IFERROR(Data!$E2300/Data!$L2300,0)</f>
        <v>109.45138888888889</v>
      </c>
      <c r="Q2300" t="str">
        <f t="shared" si="140"/>
        <v>music</v>
      </c>
      <c r="R2300" t="str">
        <f t="shared" si="141"/>
        <v>rock</v>
      </c>
      <c r="S2300" s="3">
        <f t="shared" si="142"/>
        <v>41724.548993055556</v>
      </c>
      <c r="T2300" s="3">
        <f t="shared" si="143"/>
        <v>41694.59065972222</v>
      </c>
    </row>
    <row r="2301" spans="1:20">
      <c r="A2301">
        <v>2299</v>
      </c>
      <c r="B2301" t="s">
        <v>4685</v>
      </c>
      <c r="C2301" t="s">
        <v>4686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1620</v>
      </c>
      <c r="O2301" s="8">
        <f>Data!$E2301/Data!$D2301</f>
        <v>3.5016666666666665</v>
      </c>
      <c r="P2301" s="2">
        <f>IFERROR(Data!$E2301/Data!$L2301,0)</f>
        <v>75.035714285714292</v>
      </c>
      <c r="Q2301" t="str">
        <f t="shared" si="140"/>
        <v>music</v>
      </c>
      <c r="R2301" t="str">
        <f t="shared" si="141"/>
        <v>rock</v>
      </c>
      <c r="S2301" s="3">
        <f t="shared" si="142"/>
        <v>40579.782511574071</v>
      </c>
      <c r="T2301" s="3">
        <f t="shared" si="143"/>
        <v>40564.782511574071</v>
      </c>
    </row>
    <row r="2302" spans="1:20">
      <c r="A2302">
        <v>2300</v>
      </c>
      <c r="B2302" t="s">
        <v>4687</v>
      </c>
      <c r="C2302" t="s">
        <v>4688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1620</v>
      </c>
      <c r="O2302" s="8">
        <f>Data!$E2302/Data!$D2302</f>
        <v>1.0125</v>
      </c>
      <c r="P2302" s="2">
        <f>IFERROR(Data!$E2302/Data!$L2302,0)</f>
        <v>115.71428571428571</v>
      </c>
      <c r="Q2302" t="str">
        <f t="shared" si="140"/>
        <v>music</v>
      </c>
      <c r="R2302" t="str">
        <f t="shared" si="141"/>
        <v>rock</v>
      </c>
      <c r="S2302" s="3">
        <f t="shared" si="142"/>
        <v>41088.477037037039</v>
      </c>
      <c r="T2302" s="3">
        <f t="shared" si="143"/>
        <v>41074.477037037039</v>
      </c>
    </row>
    <row r="2303" spans="1:20">
      <c r="A2303">
        <v>2301</v>
      </c>
      <c r="B2303" t="s">
        <v>4689</v>
      </c>
      <c r="C2303" t="s">
        <v>4690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1823</v>
      </c>
      <c r="O2303" s="8">
        <f>Data!$E2303/Data!$D2303</f>
        <v>1.336044</v>
      </c>
      <c r="P2303" s="2">
        <f>IFERROR(Data!$E2303/Data!$L2303,0)</f>
        <v>31.659810426540286</v>
      </c>
      <c r="Q2303" t="str">
        <f t="shared" si="140"/>
        <v>music</v>
      </c>
      <c r="R2303" t="str">
        <f t="shared" si="141"/>
        <v>indie rock</v>
      </c>
      <c r="S2303" s="3">
        <f t="shared" si="142"/>
        <v>41445.896944444445</v>
      </c>
      <c r="T2303" s="3">
        <f t="shared" si="143"/>
        <v>41415.896944444445</v>
      </c>
    </row>
    <row r="2304" spans="1:20">
      <c r="A2304">
        <v>2302</v>
      </c>
      <c r="B2304" t="s">
        <v>4691</v>
      </c>
      <c r="C2304" t="s">
        <v>4692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1823</v>
      </c>
      <c r="O2304" s="8">
        <f>Data!$E2304/Data!$D2304</f>
        <v>1.7065217391304348</v>
      </c>
      <c r="P2304" s="2">
        <f>IFERROR(Data!$E2304/Data!$L2304,0)</f>
        <v>46.176470588235297</v>
      </c>
      <c r="Q2304" t="str">
        <f t="shared" si="140"/>
        <v>music</v>
      </c>
      <c r="R2304" t="str">
        <f t="shared" si="141"/>
        <v>indie rock</v>
      </c>
      <c r="S2304" s="3">
        <f t="shared" si="142"/>
        <v>41639.041666666664</v>
      </c>
      <c r="T2304" s="3">
        <f t="shared" si="143"/>
        <v>41605.618449074071</v>
      </c>
    </row>
    <row r="2305" spans="1:20">
      <c r="A2305">
        <v>2303</v>
      </c>
      <c r="B2305" t="s">
        <v>4693</v>
      </c>
      <c r="C2305" t="s">
        <v>4694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1823</v>
      </c>
      <c r="O2305" s="8">
        <f>Data!$E2305/Data!$D2305</f>
        <v>1.0935829457364341</v>
      </c>
      <c r="P2305" s="2">
        <f>IFERROR(Data!$E2305/Data!$L2305,0)</f>
        <v>68.481650485436887</v>
      </c>
      <c r="Q2305" t="str">
        <f t="shared" si="140"/>
        <v>music</v>
      </c>
      <c r="R2305" t="str">
        <f t="shared" si="141"/>
        <v>indie rock</v>
      </c>
      <c r="S2305" s="3">
        <f t="shared" si="142"/>
        <v>40889.902731481481</v>
      </c>
      <c r="T2305" s="3">
        <f t="shared" si="143"/>
        <v>40849.861064814817</v>
      </c>
    </row>
    <row r="2306" spans="1:20">
      <c r="A2306">
        <v>2304</v>
      </c>
      <c r="B2306" t="s">
        <v>4695</v>
      </c>
      <c r="C2306" t="s">
        <v>4696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1823</v>
      </c>
      <c r="O2306" s="8">
        <f>Data!$E2306/Data!$D2306</f>
        <v>1.0070033333333335</v>
      </c>
      <c r="P2306" s="2">
        <f>IFERROR(Data!$E2306/Data!$L2306,0)</f>
        <v>53.469203539823013</v>
      </c>
      <c r="Q2306" t="str">
        <f t="shared" si="140"/>
        <v>music</v>
      </c>
      <c r="R2306" t="str">
        <f t="shared" si="141"/>
        <v>indie rock</v>
      </c>
      <c r="S2306" s="3">
        <f t="shared" si="142"/>
        <v>40543.957638888889</v>
      </c>
      <c r="T2306" s="3">
        <f t="shared" si="143"/>
        <v>40502.565868055557</v>
      </c>
    </row>
    <row r="2307" spans="1:20">
      <c r="A2307">
        <v>2305</v>
      </c>
      <c r="B2307" t="s">
        <v>4697</v>
      </c>
      <c r="C2307" t="s">
        <v>4698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1823</v>
      </c>
      <c r="O2307" s="8">
        <f>Data!$E2307/Data!$D2307</f>
        <v>1.0122777777777778</v>
      </c>
      <c r="P2307" s="2">
        <f>IFERROR(Data!$E2307/Data!$L2307,0)</f>
        <v>109.10778443113773</v>
      </c>
      <c r="Q2307" t="str">
        <f t="shared" ref="Q2307:Q2370" si="144">LEFT(N2307,SEARCH("/",N2307,1)-1)</f>
        <v>music</v>
      </c>
      <c r="R2307" t="str">
        <f t="shared" ref="R2307:R2370" si="145">RIGHT(N2307,LEN(N2307)-SEARCH("/",N2307,1))</f>
        <v>indie rock</v>
      </c>
      <c r="S2307" s="3">
        <f t="shared" ref="S2307:S2370" si="146">(((I2307/60)/60)/24)+DATE(1970,1,1)+(-6/24)</f>
        <v>41859.5</v>
      </c>
      <c r="T2307" s="3">
        <f t="shared" ref="T2307:T2370" si="147">(((J2307/60)/60)/24)+DATE(1970,1,1)+(-6/24)</f>
        <v>41834.445277777777</v>
      </c>
    </row>
    <row r="2308" spans="1:20">
      <c r="A2308">
        <v>2306</v>
      </c>
      <c r="B2308" t="s">
        <v>4699</v>
      </c>
      <c r="C2308" t="s">
        <v>4700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1823</v>
      </c>
      <c r="O2308" s="8">
        <f>Data!$E2308/Data!$D2308</f>
        <v>1.0675857142857144</v>
      </c>
      <c r="P2308" s="2">
        <f>IFERROR(Data!$E2308/Data!$L2308,0)</f>
        <v>51.185616438356163</v>
      </c>
      <c r="Q2308" t="str">
        <f t="shared" si="144"/>
        <v>music</v>
      </c>
      <c r="R2308" t="str">
        <f t="shared" si="145"/>
        <v>indie rock</v>
      </c>
      <c r="S2308" s="3">
        <f t="shared" si="146"/>
        <v>40977.91815972222</v>
      </c>
      <c r="T2308" s="3">
        <f t="shared" si="147"/>
        <v>40947.91815972222</v>
      </c>
    </row>
    <row r="2309" spans="1:20">
      <c r="A2309">
        <v>2307</v>
      </c>
      <c r="B2309" t="s">
        <v>4701</v>
      </c>
      <c r="C2309" t="s">
        <v>4702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1823</v>
      </c>
      <c r="O2309" s="8">
        <f>Data!$E2309/Data!$D2309</f>
        <v>1.0665777537961894</v>
      </c>
      <c r="P2309" s="2">
        <f>IFERROR(Data!$E2309/Data!$L2309,0)</f>
        <v>27.936800000000002</v>
      </c>
      <c r="Q2309" t="str">
        <f t="shared" si="144"/>
        <v>music</v>
      </c>
      <c r="R2309" t="str">
        <f t="shared" si="145"/>
        <v>indie rock</v>
      </c>
      <c r="S2309" s="3">
        <f t="shared" si="146"/>
        <v>41034.552407407406</v>
      </c>
      <c r="T2309" s="3">
        <f t="shared" si="147"/>
        <v>41004.552465277775</v>
      </c>
    </row>
    <row r="2310" spans="1:20">
      <c r="A2310">
        <v>2308</v>
      </c>
      <c r="B2310" t="s">
        <v>4703</v>
      </c>
      <c r="C2310" t="s">
        <v>4704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1823</v>
      </c>
      <c r="O2310" s="8">
        <f>Data!$E2310/Data!$D2310</f>
        <v>1.0130622</v>
      </c>
      <c r="P2310" s="2">
        <f>IFERROR(Data!$E2310/Data!$L2310,0)</f>
        <v>82.496921824104234</v>
      </c>
      <c r="Q2310" t="str">
        <f t="shared" si="144"/>
        <v>music</v>
      </c>
      <c r="R2310" t="str">
        <f t="shared" si="145"/>
        <v>indie rock</v>
      </c>
      <c r="S2310" s="3">
        <f t="shared" si="146"/>
        <v>41879.791666666664</v>
      </c>
      <c r="T2310" s="3">
        <f t="shared" si="147"/>
        <v>41851.712916666671</v>
      </c>
    </row>
    <row r="2311" spans="1:20">
      <c r="A2311">
        <v>2309</v>
      </c>
      <c r="B2311" t="s">
        <v>4705</v>
      </c>
      <c r="C2311" t="s">
        <v>4706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1823</v>
      </c>
      <c r="O2311" s="8">
        <f>Data!$E2311/Data!$D2311</f>
        <v>1.0667450000000001</v>
      </c>
      <c r="P2311" s="2">
        <f>IFERROR(Data!$E2311/Data!$L2311,0)</f>
        <v>59.817476635514019</v>
      </c>
      <c r="Q2311" t="str">
        <f t="shared" si="144"/>
        <v>music</v>
      </c>
      <c r="R2311" t="str">
        <f t="shared" si="145"/>
        <v>indie rock</v>
      </c>
      <c r="S2311" s="3">
        <f t="shared" si="146"/>
        <v>41342.737696759257</v>
      </c>
      <c r="T2311" s="3">
        <f t="shared" si="147"/>
        <v>41307.737696759257</v>
      </c>
    </row>
    <row r="2312" spans="1:20">
      <c r="A2312">
        <v>2310</v>
      </c>
      <c r="B2312" t="s">
        <v>4707</v>
      </c>
      <c r="C2312" t="s">
        <v>4708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1823</v>
      </c>
      <c r="O2312" s="8">
        <f>Data!$E2312/Data!$D2312</f>
        <v>4.288397837837838</v>
      </c>
      <c r="P2312" s="2">
        <f>IFERROR(Data!$E2312/Data!$L2312,0)</f>
        <v>64.816470588235291</v>
      </c>
      <c r="Q2312" t="str">
        <f t="shared" si="144"/>
        <v>music</v>
      </c>
      <c r="R2312" t="str">
        <f t="shared" si="145"/>
        <v>indie rock</v>
      </c>
      <c r="S2312" s="3">
        <f t="shared" si="146"/>
        <v>41354.502488425926</v>
      </c>
      <c r="T2312" s="3">
        <f t="shared" si="147"/>
        <v>41324.54415509259</v>
      </c>
    </row>
    <row r="2313" spans="1:20">
      <c r="A2313">
        <v>2311</v>
      </c>
      <c r="B2313" t="s">
        <v>4709</v>
      </c>
      <c r="C2313" t="s">
        <v>4710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1823</v>
      </c>
      <c r="O2313" s="8">
        <f>Data!$E2313/Data!$D2313</f>
        <v>1.0411111111111111</v>
      </c>
      <c r="P2313" s="2">
        <f>IFERROR(Data!$E2313/Data!$L2313,0)</f>
        <v>90.09615384615384</v>
      </c>
      <c r="Q2313" t="str">
        <f t="shared" si="144"/>
        <v>music</v>
      </c>
      <c r="R2313" t="str">
        <f t="shared" si="145"/>
        <v>indie rock</v>
      </c>
      <c r="S2313" s="3">
        <f t="shared" si="146"/>
        <v>41765.754502314812</v>
      </c>
      <c r="T2313" s="3">
        <f t="shared" si="147"/>
        <v>41735.754502314812</v>
      </c>
    </row>
    <row r="2314" spans="1:20">
      <c r="A2314">
        <v>2312</v>
      </c>
      <c r="B2314" t="s">
        <v>4711</v>
      </c>
      <c r="C2314" t="s">
        <v>4712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1823</v>
      </c>
      <c r="O2314" s="8">
        <f>Data!$E2314/Data!$D2314</f>
        <v>1.0786666666666667</v>
      </c>
      <c r="P2314" s="2">
        <f>IFERROR(Data!$E2314/Data!$L2314,0)</f>
        <v>40.962025316455694</v>
      </c>
      <c r="Q2314" t="str">
        <f t="shared" si="144"/>
        <v>music</v>
      </c>
      <c r="R2314" t="str">
        <f t="shared" si="145"/>
        <v>indie rock</v>
      </c>
      <c r="S2314" s="3">
        <f t="shared" si="146"/>
        <v>41747.708333333336</v>
      </c>
      <c r="T2314" s="3">
        <f t="shared" si="147"/>
        <v>41716.382847222223</v>
      </c>
    </row>
    <row r="2315" spans="1:20">
      <c r="A2315">
        <v>2313</v>
      </c>
      <c r="B2315" t="s">
        <v>4713</v>
      </c>
      <c r="C2315" t="s">
        <v>4714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1823</v>
      </c>
      <c r="O2315" s="8">
        <f>Data!$E2315/Data!$D2315</f>
        <v>1.7584040000000001</v>
      </c>
      <c r="P2315" s="2">
        <f>IFERROR(Data!$E2315/Data!$L2315,0)</f>
        <v>56.000127388535034</v>
      </c>
      <c r="Q2315" t="str">
        <f t="shared" si="144"/>
        <v>music</v>
      </c>
      <c r="R2315" t="str">
        <f t="shared" si="145"/>
        <v>indie rock</v>
      </c>
      <c r="S2315" s="3">
        <f t="shared" si="146"/>
        <v>41032.708634259259</v>
      </c>
      <c r="T2315" s="3">
        <f t="shared" si="147"/>
        <v>41002.708634259259</v>
      </c>
    </row>
    <row r="2316" spans="1:20">
      <c r="A2316">
        <v>2314</v>
      </c>
      <c r="B2316" t="s">
        <v>4715</v>
      </c>
      <c r="C2316" t="s">
        <v>4716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1823</v>
      </c>
      <c r="O2316" s="8">
        <f>Data!$E2316/Data!$D2316</f>
        <v>1.5697000000000001</v>
      </c>
      <c r="P2316" s="2">
        <f>IFERROR(Data!$E2316/Data!$L2316,0)</f>
        <v>37.672800000000002</v>
      </c>
      <c r="Q2316" t="str">
        <f t="shared" si="144"/>
        <v>music</v>
      </c>
      <c r="R2316" t="str">
        <f t="shared" si="145"/>
        <v>indie rock</v>
      </c>
      <c r="S2316" s="3">
        <f t="shared" si="146"/>
        <v>41067.301585648151</v>
      </c>
      <c r="T2316" s="3">
        <f t="shared" si="147"/>
        <v>41037.301585648151</v>
      </c>
    </row>
    <row r="2317" spans="1:20">
      <c r="A2317">
        <v>2315</v>
      </c>
      <c r="B2317" t="s">
        <v>4717</v>
      </c>
      <c r="C2317" t="s">
        <v>4718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1823</v>
      </c>
      <c r="O2317" s="8">
        <f>Data!$E2317/Data!$D2317</f>
        <v>1.026</v>
      </c>
      <c r="P2317" s="2">
        <f>IFERROR(Data!$E2317/Data!$L2317,0)</f>
        <v>40.078125</v>
      </c>
      <c r="Q2317" t="str">
        <f t="shared" si="144"/>
        <v>music</v>
      </c>
      <c r="R2317" t="str">
        <f t="shared" si="145"/>
        <v>indie rock</v>
      </c>
      <c r="S2317" s="3">
        <f t="shared" si="146"/>
        <v>41034.47619212963</v>
      </c>
      <c r="T2317" s="3">
        <f t="shared" si="147"/>
        <v>41004.47619212963</v>
      </c>
    </row>
    <row r="2318" spans="1:20">
      <c r="A2318">
        <v>2316</v>
      </c>
      <c r="B2318" t="s">
        <v>4719</v>
      </c>
      <c r="C2318" t="s">
        <v>4720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1823</v>
      </c>
      <c r="O2318" s="8">
        <f>Data!$E2318/Data!$D2318</f>
        <v>1.0404266666666666</v>
      </c>
      <c r="P2318" s="2">
        <f>IFERROR(Data!$E2318/Data!$L2318,0)</f>
        <v>78.031999999999996</v>
      </c>
      <c r="Q2318" t="str">
        <f t="shared" si="144"/>
        <v>music</v>
      </c>
      <c r="R2318" t="str">
        <f t="shared" si="145"/>
        <v>indie rock</v>
      </c>
      <c r="S2318" s="3">
        <f t="shared" si="146"/>
        <v>40156.51666666667</v>
      </c>
      <c r="T2318" s="3">
        <f t="shared" si="147"/>
        <v>40079.475115740745</v>
      </c>
    </row>
    <row r="2319" spans="1:20">
      <c r="A2319">
        <v>2317</v>
      </c>
      <c r="B2319" t="s">
        <v>4721</v>
      </c>
      <c r="C2319" t="s">
        <v>4722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1823</v>
      </c>
      <c r="O2319" s="8">
        <f>Data!$E2319/Data!$D2319</f>
        <v>1.04</v>
      </c>
      <c r="P2319" s="2">
        <f>IFERROR(Data!$E2319/Data!$L2319,0)</f>
        <v>18.90909090909091</v>
      </c>
      <c r="Q2319" t="str">
        <f t="shared" si="144"/>
        <v>music</v>
      </c>
      <c r="R2319" t="str">
        <f t="shared" si="145"/>
        <v>indie rock</v>
      </c>
      <c r="S2319" s="3">
        <f t="shared" si="146"/>
        <v>40223.958333333336</v>
      </c>
      <c r="T2319" s="3">
        <f t="shared" si="147"/>
        <v>40192.292233796295</v>
      </c>
    </row>
    <row r="2320" spans="1:20">
      <c r="A2320">
        <v>2318</v>
      </c>
      <c r="B2320" t="s">
        <v>4723</v>
      </c>
      <c r="C2320" t="s">
        <v>4724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1823</v>
      </c>
      <c r="O2320" s="8">
        <f>Data!$E2320/Data!$D2320</f>
        <v>1.2105999999999999</v>
      </c>
      <c r="P2320" s="2">
        <f>IFERROR(Data!$E2320/Data!$L2320,0)</f>
        <v>37.134969325153371</v>
      </c>
      <c r="Q2320" t="str">
        <f t="shared" si="144"/>
        <v>music</v>
      </c>
      <c r="R2320" t="str">
        <f t="shared" si="145"/>
        <v>indie rock</v>
      </c>
      <c r="S2320" s="3">
        <f t="shared" si="146"/>
        <v>40081.915972222225</v>
      </c>
      <c r="T2320" s="3">
        <f t="shared" si="147"/>
        <v>40050.393680555557</v>
      </c>
    </row>
    <row r="2321" spans="1:20">
      <c r="A2321">
        <v>2319</v>
      </c>
      <c r="B2321" t="s">
        <v>4725</v>
      </c>
      <c r="C2321" t="s">
        <v>4726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1823</v>
      </c>
      <c r="O2321" s="8">
        <f>Data!$E2321/Data!$D2321</f>
        <v>1.077</v>
      </c>
      <c r="P2321" s="2">
        <f>IFERROR(Data!$E2321/Data!$L2321,0)</f>
        <v>41.961038961038959</v>
      </c>
      <c r="Q2321" t="str">
        <f t="shared" si="144"/>
        <v>music</v>
      </c>
      <c r="R2321" t="str">
        <f t="shared" si="145"/>
        <v>indie rock</v>
      </c>
      <c r="S2321" s="3">
        <f t="shared" si="146"/>
        <v>41622.832002314812</v>
      </c>
      <c r="T2321" s="3">
        <f t="shared" si="147"/>
        <v>41592.832002314812</v>
      </c>
    </row>
    <row r="2322" spans="1:20">
      <c r="A2322">
        <v>2320</v>
      </c>
      <c r="B2322" t="s">
        <v>4727</v>
      </c>
      <c r="C2322" t="s">
        <v>4728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1823</v>
      </c>
      <c r="O2322" s="8">
        <f>Data!$E2322/Data!$D2322</f>
        <v>1.0866</v>
      </c>
      <c r="P2322" s="2">
        <f>IFERROR(Data!$E2322/Data!$L2322,0)</f>
        <v>61.044943820224717</v>
      </c>
      <c r="Q2322" t="str">
        <f t="shared" si="144"/>
        <v>music</v>
      </c>
      <c r="R2322" t="str">
        <f t="shared" si="145"/>
        <v>indie rock</v>
      </c>
      <c r="S2322" s="3">
        <f t="shared" si="146"/>
        <v>41731.525462962964</v>
      </c>
      <c r="T2322" s="3">
        <f t="shared" si="147"/>
        <v>41696.567129629628</v>
      </c>
    </row>
    <row r="2323" spans="1:20">
      <c r="A2323">
        <v>2321</v>
      </c>
      <c r="B2323" t="s">
        <v>4729</v>
      </c>
      <c r="C2323" t="s">
        <v>4730</v>
      </c>
      <c r="D2323">
        <v>10557</v>
      </c>
      <c r="E2323">
        <v>4130</v>
      </c>
      <c r="F2323" t="s">
        <v>3444</v>
      </c>
      <c r="G2323" t="s">
        <v>2018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4731</v>
      </c>
      <c r="O2323" s="8">
        <f>Data!$E2323/Data!$D2323</f>
        <v>0.39120962394619685</v>
      </c>
      <c r="P2323" s="2">
        <f>IFERROR(Data!$E2323/Data!$L2323,0)</f>
        <v>64.53125</v>
      </c>
      <c r="Q2323" t="str">
        <f t="shared" si="144"/>
        <v>food</v>
      </c>
      <c r="R2323" t="str">
        <f t="shared" si="145"/>
        <v>small batch</v>
      </c>
      <c r="S2323" s="3">
        <f t="shared" si="146"/>
        <v>42828.96876157407</v>
      </c>
      <c r="T2323" s="3">
        <f t="shared" si="147"/>
        <v>42799.010428240741</v>
      </c>
    </row>
    <row r="2324" spans="1:20">
      <c r="A2324">
        <v>2322</v>
      </c>
      <c r="B2324" t="s">
        <v>4732</v>
      </c>
      <c r="C2324" t="s">
        <v>4733</v>
      </c>
      <c r="D2324">
        <v>2700</v>
      </c>
      <c r="E2324">
        <v>85</v>
      </c>
      <c r="F2324" t="s">
        <v>3444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4731</v>
      </c>
      <c r="O2324" s="8">
        <f>Data!$E2324/Data!$D2324</f>
        <v>3.1481481481481478E-2</v>
      </c>
      <c r="P2324" s="2">
        <f>IFERROR(Data!$E2324/Data!$L2324,0)</f>
        <v>21.25</v>
      </c>
      <c r="Q2324" t="str">
        <f t="shared" si="144"/>
        <v>food</v>
      </c>
      <c r="R2324" t="str">
        <f t="shared" si="145"/>
        <v>small batch</v>
      </c>
      <c r="S2324" s="3">
        <f t="shared" si="146"/>
        <v>42834.603807870371</v>
      </c>
      <c r="T2324" s="3">
        <f t="shared" si="147"/>
        <v>42804.645474537043</v>
      </c>
    </row>
    <row r="2325" spans="1:20">
      <c r="A2325">
        <v>2323</v>
      </c>
      <c r="B2325" t="s">
        <v>4734</v>
      </c>
      <c r="C2325" t="s">
        <v>4735</v>
      </c>
      <c r="D2325">
        <v>250</v>
      </c>
      <c r="E2325">
        <v>120</v>
      </c>
      <c r="F2325" t="s">
        <v>3444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4731</v>
      </c>
      <c r="O2325" s="8">
        <f>Data!$E2325/Data!$D2325</f>
        <v>0.48</v>
      </c>
      <c r="P2325" s="2">
        <f>IFERROR(Data!$E2325/Data!$L2325,0)</f>
        <v>30</v>
      </c>
      <c r="Q2325" t="str">
        <f t="shared" si="144"/>
        <v>food</v>
      </c>
      <c r="R2325" t="str">
        <f t="shared" si="145"/>
        <v>small batch</v>
      </c>
      <c r="S2325" s="3">
        <f t="shared" si="146"/>
        <v>42814.505173611105</v>
      </c>
      <c r="T2325" s="3">
        <f t="shared" si="147"/>
        <v>42807.505173611105</v>
      </c>
    </row>
    <row r="2326" spans="1:20">
      <c r="A2326">
        <v>2324</v>
      </c>
      <c r="B2326" t="s">
        <v>4736</v>
      </c>
      <c r="C2326" t="s">
        <v>4737</v>
      </c>
      <c r="D2326">
        <v>7500</v>
      </c>
      <c r="E2326">
        <v>1555</v>
      </c>
      <c r="F2326" t="s">
        <v>3444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4731</v>
      </c>
      <c r="O2326" s="8">
        <f>Data!$E2326/Data!$D2326</f>
        <v>0.20733333333333334</v>
      </c>
      <c r="P2326" s="2">
        <f>IFERROR(Data!$E2326/Data!$L2326,0)</f>
        <v>25.491803278688526</v>
      </c>
      <c r="Q2326" t="str">
        <f t="shared" si="144"/>
        <v>food</v>
      </c>
      <c r="R2326" t="str">
        <f t="shared" si="145"/>
        <v>small batch</v>
      </c>
      <c r="S2326" s="3">
        <f t="shared" si="146"/>
        <v>42820.593576388885</v>
      </c>
      <c r="T2326" s="3">
        <f t="shared" si="147"/>
        <v>42790.635243055556</v>
      </c>
    </row>
    <row r="2327" spans="1:20">
      <c r="A2327">
        <v>2325</v>
      </c>
      <c r="B2327" t="s">
        <v>4738</v>
      </c>
      <c r="C2327" t="s">
        <v>4739</v>
      </c>
      <c r="D2327">
        <v>1000</v>
      </c>
      <c r="E2327">
        <v>80</v>
      </c>
      <c r="F2327" t="s">
        <v>3444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4731</v>
      </c>
      <c r="O2327" s="8">
        <f>Data!$E2327/Data!$D2327</f>
        <v>0.08</v>
      </c>
      <c r="P2327" s="2">
        <f>IFERROR(Data!$E2327/Data!$L2327,0)</f>
        <v>11.428571428571429</v>
      </c>
      <c r="Q2327" t="str">
        <f t="shared" si="144"/>
        <v>food</v>
      </c>
      <c r="R2327" t="str">
        <f t="shared" si="145"/>
        <v>small batch</v>
      </c>
      <c r="S2327" s="3">
        <f t="shared" si="146"/>
        <v>42823.730682870373</v>
      </c>
      <c r="T2327" s="3">
        <f t="shared" si="147"/>
        <v>42793.772349537037</v>
      </c>
    </row>
    <row r="2328" spans="1:20">
      <c r="A2328">
        <v>2326</v>
      </c>
      <c r="B2328" t="s">
        <v>4740</v>
      </c>
      <c r="C2328" t="s">
        <v>4741</v>
      </c>
      <c r="D2328">
        <v>15000</v>
      </c>
      <c r="E2328">
        <v>108</v>
      </c>
      <c r="F2328" t="s">
        <v>3444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4731</v>
      </c>
      <c r="O2328" s="8">
        <f>Data!$E2328/Data!$D2328</f>
        <v>7.1999999999999998E-3</v>
      </c>
      <c r="P2328" s="2">
        <f>IFERROR(Data!$E2328/Data!$L2328,0)</f>
        <v>108</v>
      </c>
      <c r="Q2328" t="str">
        <f t="shared" si="144"/>
        <v>food</v>
      </c>
      <c r="R2328" t="str">
        <f t="shared" si="145"/>
        <v>small batch</v>
      </c>
      <c r="S2328" s="3">
        <f t="shared" si="146"/>
        <v>42855.458333333328</v>
      </c>
      <c r="T2328" s="3">
        <f t="shared" si="147"/>
        <v>42803.784120370372</v>
      </c>
    </row>
    <row r="2329" spans="1:20">
      <c r="A2329">
        <v>2327</v>
      </c>
      <c r="B2329" t="s">
        <v>4742</v>
      </c>
      <c r="C2329" t="s">
        <v>4743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4731</v>
      </c>
      <c r="O2329" s="8">
        <f>Data!$E2329/Data!$D2329</f>
        <v>5.2609431428571432</v>
      </c>
      <c r="P2329" s="2">
        <f>IFERROR(Data!$E2329/Data!$L2329,0)</f>
        <v>54.883162444113267</v>
      </c>
      <c r="Q2329" t="str">
        <f t="shared" si="144"/>
        <v>food</v>
      </c>
      <c r="R2329" t="str">
        <f t="shared" si="145"/>
        <v>small batch</v>
      </c>
      <c r="S2329" s="3">
        <f t="shared" si="146"/>
        <v>41877.667129629634</v>
      </c>
      <c r="T2329" s="3">
        <f t="shared" si="147"/>
        <v>41842.667129629634</v>
      </c>
    </row>
    <row r="2330" spans="1:20">
      <c r="A2330">
        <v>2328</v>
      </c>
      <c r="B2330" t="s">
        <v>4744</v>
      </c>
      <c r="C2330" t="s">
        <v>4745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4731</v>
      </c>
      <c r="O2330" s="8">
        <f>Data!$E2330/Data!$D2330</f>
        <v>2.5445000000000002</v>
      </c>
      <c r="P2330" s="2">
        <f>IFERROR(Data!$E2330/Data!$L2330,0)</f>
        <v>47.383612662942269</v>
      </c>
      <c r="Q2330" t="str">
        <f t="shared" si="144"/>
        <v>food</v>
      </c>
      <c r="R2330" t="str">
        <f t="shared" si="145"/>
        <v>small batch</v>
      </c>
      <c r="S2330" s="3">
        <f t="shared" si="146"/>
        <v>42169.531678240746</v>
      </c>
      <c r="T2330" s="3">
        <f t="shared" si="147"/>
        <v>42139.531678240746</v>
      </c>
    </row>
    <row r="2331" spans="1:20">
      <c r="A2331">
        <v>2329</v>
      </c>
      <c r="B2331" t="s">
        <v>4746</v>
      </c>
      <c r="C2331" t="s">
        <v>4747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4731</v>
      </c>
      <c r="O2331" s="8">
        <f>Data!$E2331/Data!$D2331</f>
        <v>1.0591999999999999</v>
      </c>
      <c r="P2331" s="2">
        <f>IFERROR(Data!$E2331/Data!$L2331,0)</f>
        <v>211.84</v>
      </c>
      <c r="Q2331" t="str">
        <f t="shared" si="144"/>
        <v>food</v>
      </c>
      <c r="R2331" t="str">
        <f t="shared" si="145"/>
        <v>small batch</v>
      </c>
      <c r="S2331" s="3">
        <f t="shared" si="146"/>
        <v>41837.374374999999</v>
      </c>
      <c r="T2331" s="3">
        <f t="shared" si="147"/>
        <v>41807.374374999999</v>
      </c>
    </row>
    <row r="2332" spans="1:20">
      <c r="A2332">
        <v>2330</v>
      </c>
      <c r="B2332" t="s">
        <v>4748</v>
      </c>
      <c r="C2332" t="s">
        <v>4749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4731</v>
      </c>
      <c r="O2332" s="8">
        <f>Data!$E2332/Data!$D2332</f>
        <v>1.0242285714285715</v>
      </c>
      <c r="P2332" s="2">
        <f>IFERROR(Data!$E2332/Data!$L2332,0)</f>
        <v>219.92638036809817</v>
      </c>
      <c r="Q2332" t="str">
        <f t="shared" si="144"/>
        <v>food</v>
      </c>
      <c r="R2332" t="str">
        <f t="shared" si="145"/>
        <v>small batch</v>
      </c>
      <c r="S2332" s="3">
        <f t="shared" si="146"/>
        <v>42362.75</v>
      </c>
      <c r="T2332" s="3">
        <f t="shared" si="147"/>
        <v>42332.64980324074</v>
      </c>
    </row>
    <row r="2333" spans="1:20">
      <c r="A2333">
        <v>2331</v>
      </c>
      <c r="B2333" t="s">
        <v>4750</v>
      </c>
      <c r="C2333" t="s">
        <v>4751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4731</v>
      </c>
      <c r="O2333" s="8">
        <f>Data!$E2333/Data!$D2333</f>
        <v>1.4431375</v>
      </c>
      <c r="P2333" s="2">
        <f>IFERROR(Data!$E2333/Data!$L2333,0)</f>
        <v>40.795406360424032</v>
      </c>
      <c r="Q2333" t="str">
        <f t="shared" si="144"/>
        <v>food</v>
      </c>
      <c r="R2333" t="str">
        <f t="shared" si="145"/>
        <v>small batch</v>
      </c>
      <c r="S2333" s="3">
        <f t="shared" si="146"/>
        <v>41868.755671296298</v>
      </c>
      <c r="T2333" s="3">
        <f t="shared" si="147"/>
        <v>41838.755671296298</v>
      </c>
    </row>
    <row r="2334" spans="1:20">
      <c r="A2334">
        <v>2332</v>
      </c>
      <c r="B2334" t="s">
        <v>4752</v>
      </c>
      <c r="C2334" t="s">
        <v>4753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4731</v>
      </c>
      <c r="O2334" s="8">
        <f>Data!$E2334/Data!$D2334</f>
        <v>1.06308</v>
      </c>
      <c r="P2334" s="2">
        <f>IFERROR(Data!$E2334/Data!$L2334,0)</f>
        <v>75.502840909090907</v>
      </c>
      <c r="Q2334" t="str">
        <f t="shared" si="144"/>
        <v>food</v>
      </c>
      <c r="R2334" t="str">
        <f t="shared" si="145"/>
        <v>small batch</v>
      </c>
      <c r="S2334" s="3">
        <f t="shared" si="146"/>
        <v>42041.378136574072</v>
      </c>
      <c r="T2334" s="3">
        <f t="shared" si="147"/>
        <v>42011.378136574072</v>
      </c>
    </row>
    <row r="2335" spans="1:20">
      <c r="A2335">
        <v>2333</v>
      </c>
      <c r="B2335" t="s">
        <v>4754</v>
      </c>
      <c r="C2335" t="s">
        <v>4755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4731</v>
      </c>
      <c r="O2335" s="8">
        <f>Data!$E2335/Data!$D2335</f>
        <v>2.1216666666666666</v>
      </c>
      <c r="P2335" s="2">
        <f>IFERROR(Data!$E2335/Data!$L2335,0)</f>
        <v>13.542553191489361</v>
      </c>
      <c r="Q2335" t="str">
        <f t="shared" si="144"/>
        <v>food</v>
      </c>
      <c r="R2335" t="str">
        <f t="shared" si="145"/>
        <v>small batch</v>
      </c>
      <c r="S2335" s="3">
        <f t="shared" si="146"/>
        <v>41788.493055555555</v>
      </c>
      <c r="T2335" s="3">
        <f t="shared" si="147"/>
        <v>41767.400347222225</v>
      </c>
    </row>
    <row r="2336" spans="1:20">
      <c r="A2336">
        <v>2334</v>
      </c>
      <c r="B2336" t="s">
        <v>4756</v>
      </c>
      <c r="C2336" t="s">
        <v>4757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4731</v>
      </c>
      <c r="O2336" s="8">
        <f>Data!$E2336/Data!$D2336</f>
        <v>1.0195000000000001</v>
      </c>
      <c r="P2336" s="2">
        <f>IFERROR(Data!$E2336/Data!$L2336,0)</f>
        <v>60.865671641791046</v>
      </c>
      <c r="Q2336" t="str">
        <f t="shared" si="144"/>
        <v>food</v>
      </c>
      <c r="R2336" t="str">
        <f t="shared" si="145"/>
        <v>small batch</v>
      </c>
      <c r="S2336" s="3">
        <f t="shared" si="146"/>
        <v>41948.481944444444</v>
      </c>
      <c r="T2336" s="3">
        <f t="shared" si="147"/>
        <v>41918.420115740737</v>
      </c>
    </row>
    <row r="2337" spans="1:20">
      <c r="A2337">
        <v>2335</v>
      </c>
      <c r="B2337" t="s">
        <v>4758</v>
      </c>
      <c r="C2337" t="s">
        <v>4759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4731</v>
      </c>
      <c r="O2337" s="8">
        <f>Data!$E2337/Data!$D2337</f>
        <v>1.0227200000000001</v>
      </c>
      <c r="P2337" s="2">
        <f>IFERROR(Data!$E2337/Data!$L2337,0)</f>
        <v>115.69230769230769</v>
      </c>
      <c r="Q2337" t="str">
        <f t="shared" si="144"/>
        <v>food</v>
      </c>
      <c r="R2337" t="str">
        <f t="shared" si="145"/>
        <v>small batch</v>
      </c>
      <c r="S2337" s="3">
        <f t="shared" si="146"/>
        <v>41801.322256944448</v>
      </c>
      <c r="T2337" s="3">
        <f t="shared" si="147"/>
        <v>41771.322256944448</v>
      </c>
    </row>
    <row r="2338" spans="1:20">
      <c r="A2338">
        <v>2336</v>
      </c>
      <c r="B2338" t="s">
        <v>4760</v>
      </c>
      <c r="C2338" t="s">
        <v>4761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4731</v>
      </c>
      <c r="O2338" s="8">
        <f>Data!$E2338/Data!$D2338</f>
        <v>5.2073254999999996</v>
      </c>
      <c r="P2338" s="2">
        <f>IFERROR(Data!$E2338/Data!$L2338,0)</f>
        <v>48.104623556581984</v>
      </c>
      <c r="Q2338" t="str">
        <f t="shared" si="144"/>
        <v>food</v>
      </c>
      <c r="R2338" t="str">
        <f t="shared" si="145"/>
        <v>small batch</v>
      </c>
      <c r="S2338" s="3">
        <f t="shared" si="146"/>
        <v>41706.674710648149</v>
      </c>
      <c r="T2338" s="3">
        <f t="shared" si="147"/>
        <v>41666.674710648149</v>
      </c>
    </row>
    <row r="2339" spans="1:20">
      <c r="A2339">
        <v>2337</v>
      </c>
      <c r="B2339" t="s">
        <v>4762</v>
      </c>
      <c r="C2339" t="s">
        <v>4763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4731</v>
      </c>
      <c r="O2339" s="8">
        <f>Data!$E2339/Data!$D2339</f>
        <v>1.1065833333333333</v>
      </c>
      <c r="P2339" s="2">
        <f>IFERROR(Data!$E2339/Data!$L2339,0)</f>
        <v>74.184357541899445</v>
      </c>
      <c r="Q2339" t="str">
        <f t="shared" si="144"/>
        <v>food</v>
      </c>
      <c r="R2339" t="str">
        <f t="shared" si="145"/>
        <v>small batch</v>
      </c>
      <c r="S2339" s="3">
        <f t="shared" si="146"/>
        <v>41816.390543981484</v>
      </c>
      <c r="T2339" s="3">
        <f t="shared" si="147"/>
        <v>41786.390543981484</v>
      </c>
    </row>
    <row r="2340" spans="1:20">
      <c r="A2340">
        <v>2338</v>
      </c>
      <c r="B2340" t="s">
        <v>4764</v>
      </c>
      <c r="C2340" t="s">
        <v>4765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4731</v>
      </c>
      <c r="O2340" s="8">
        <f>Data!$E2340/Data!$D2340</f>
        <v>1.0114333333333334</v>
      </c>
      <c r="P2340" s="2">
        <f>IFERROR(Data!$E2340/Data!$L2340,0)</f>
        <v>123.34552845528455</v>
      </c>
      <c r="Q2340" t="str">
        <f t="shared" si="144"/>
        <v>food</v>
      </c>
      <c r="R2340" t="str">
        <f t="shared" si="145"/>
        <v>small batch</v>
      </c>
      <c r="S2340" s="3">
        <f t="shared" si="146"/>
        <v>41819.646805555552</v>
      </c>
      <c r="T2340" s="3">
        <f t="shared" si="147"/>
        <v>41789.646805555552</v>
      </c>
    </row>
    <row r="2341" spans="1:20">
      <c r="A2341">
        <v>2339</v>
      </c>
      <c r="B2341" t="s">
        <v>4766</v>
      </c>
      <c r="C2341" t="s">
        <v>4767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4731</v>
      </c>
      <c r="O2341" s="8">
        <f>Data!$E2341/Data!$D2341</f>
        <v>2.9420799999999998</v>
      </c>
      <c r="P2341" s="2">
        <f>IFERROR(Data!$E2341/Data!$L2341,0)</f>
        <v>66.623188405797094</v>
      </c>
      <c r="Q2341" t="str">
        <f t="shared" si="144"/>
        <v>food</v>
      </c>
      <c r="R2341" t="str">
        <f t="shared" si="145"/>
        <v>small batch</v>
      </c>
      <c r="S2341" s="3">
        <f t="shared" si="146"/>
        <v>42723.082638888889</v>
      </c>
      <c r="T2341" s="3">
        <f t="shared" si="147"/>
        <v>42692.54987268518</v>
      </c>
    </row>
    <row r="2342" spans="1:20">
      <c r="A2342">
        <v>2340</v>
      </c>
      <c r="B2342" t="s">
        <v>4768</v>
      </c>
      <c r="C2342" t="s">
        <v>4769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4731</v>
      </c>
      <c r="O2342" s="8">
        <f>Data!$E2342/Data!$D2342</f>
        <v>1.0577749999999999</v>
      </c>
      <c r="P2342" s="2">
        <f>IFERROR(Data!$E2342/Data!$L2342,0)</f>
        <v>104.99007444168734</v>
      </c>
      <c r="Q2342" t="str">
        <f t="shared" si="144"/>
        <v>food</v>
      </c>
      <c r="R2342" t="str">
        <f t="shared" si="145"/>
        <v>small batch</v>
      </c>
      <c r="S2342" s="3">
        <f t="shared" si="146"/>
        <v>42673.392800925925</v>
      </c>
      <c r="T2342" s="3">
        <f t="shared" si="147"/>
        <v>42643.392800925925</v>
      </c>
    </row>
    <row r="2343" spans="1:20">
      <c r="A2343">
        <v>2341</v>
      </c>
      <c r="B2343" t="s">
        <v>4770</v>
      </c>
      <c r="C2343" t="s">
        <v>4771</v>
      </c>
      <c r="D2343">
        <v>5000</v>
      </c>
      <c r="E2343">
        <v>0</v>
      </c>
      <c r="F2343" t="s">
        <v>278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1133</v>
      </c>
      <c r="O2343" s="8">
        <f>Data!$E2343/Data!$D2343</f>
        <v>0</v>
      </c>
      <c r="P2343" s="2">
        <f>IFERROR(Data!$E2343/Data!$L2343,0)</f>
        <v>0</v>
      </c>
      <c r="Q2343" t="str">
        <f t="shared" si="144"/>
        <v>technology</v>
      </c>
      <c r="R2343" t="str">
        <f t="shared" si="145"/>
        <v>web</v>
      </c>
      <c r="S2343" s="3">
        <f t="shared" si="146"/>
        <v>42197.563703703709</v>
      </c>
      <c r="T2343" s="3">
        <f t="shared" si="147"/>
        <v>42167.563703703709</v>
      </c>
    </row>
    <row r="2344" spans="1:20">
      <c r="A2344">
        <v>2342</v>
      </c>
      <c r="B2344" t="s">
        <v>4772</v>
      </c>
      <c r="C2344" t="s">
        <v>4773</v>
      </c>
      <c r="D2344">
        <v>5500</v>
      </c>
      <c r="E2344">
        <v>0</v>
      </c>
      <c r="F2344" t="s">
        <v>278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1133</v>
      </c>
      <c r="O2344" s="8">
        <f>Data!$E2344/Data!$D2344</f>
        <v>0</v>
      </c>
      <c r="P2344" s="2">
        <f>IFERROR(Data!$E2344/Data!$L2344,0)</f>
        <v>0</v>
      </c>
      <c r="Q2344" t="str">
        <f t="shared" si="144"/>
        <v>technology</v>
      </c>
      <c r="R2344" t="str">
        <f t="shared" si="145"/>
        <v>web</v>
      </c>
      <c r="S2344" s="3">
        <f t="shared" si="146"/>
        <v>41917.958333333336</v>
      </c>
      <c r="T2344" s="3">
        <f t="shared" si="147"/>
        <v>41897.452199074076</v>
      </c>
    </row>
    <row r="2345" spans="1:20">
      <c r="A2345">
        <v>2343</v>
      </c>
      <c r="B2345" t="s">
        <v>4774</v>
      </c>
      <c r="C2345" t="s">
        <v>4775</v>
      </c>
      <c r="D2345">
        <v>10000</v>
      </c>
      <c r="E2345">
        <v>300</v>
      </c>
      <c r="F2345" t="s">
        <v>278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1133</v>
      </c>
      <c r="O2345" s="8">
        <f>Data!$E2345/Data!$D2345</f>
        <v>0.03</v>
      </c>
      <c r="P2345" s="2">
        <f>IFERROR(Data!$E2345/Data!$L2345,0)</f>
        <v>300</v>
      </c>
      <c r="Q2345" t="str">
        <f t="shared" si="144"/>
        <v>technology</v>
      </c>
      <c r="R2345" t="str">
        <f t="shared" si="145"/>
        <v>web</v>
      </c>
      <c r="S2345" s="3">
        <f t="shared" si="146"/>
        <v>42377.57430555555</v>
      </c>
      <c r="T2345" s="3">
        <f t="shared" si="147"/>
        <v>42327.575289351851</v>
      </c>
    </row>
    <row r="2346" spans="1:20">
      <c r="A2346">
        <v>2344</v>
      </c>
      <c r="B2346" t="s">
        <v>4776</v>
      </c>
      <c r="C2346" t="s">
        <v>4777</v>
      </c>
      <c r="D2346">
        <v>1000</v>
      </c>
      <c r="E2346">
        <v>1</v>
      </c>
      <c r="F2346" t="s">
        <v>278</v>
      </c>
      <c r="G2346" t="s">
        <v>165</v>
      </c>
      <c r="H2346" t="s">
        <v>166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1133</v>
      </c>
      <c r="O2346" s="8">
        <f>Data!$E2346/Data!$D2346</f>
        <v>1E-3</v>
      </c>
      <c r="P2346" s="2">
        <f>IFERROR(Data!$E2346/Data!$L2346,0)</f>
        <v>1</v>
      </c>
      <c r="Q2346" t="str">
        <f t="shared" si="144"/>
        <v>technology</v>
      </c>
      <c r="R2346" t="str">
        <f t="shared" si="145"/>
        <v>web</v>
      </c>
      <c r="S2346" s="3">
        <f t="shared" si="146"/>
        <v>42545.477650462963</v>
      </c>
      <c r="T2346" s="3">
        <f t="shared" si="147"/>
        <v>42515.477650462963</v>
      </c>
    </row>
    <row r="2347" spans="1:20">
      <c r="A2347">
        <v>2345</v>
      </c>
      <c r="B2347" t="s">
        <v>4778</v>
      </c>
      <c r="C2347" t="s">
        <v>4779</v>
      </c>
      <c r="D2347">
        <v>3000</v>
      </c>
      <c r="E2347">
        <v>0</v>
      </c>
      <c r="F2347" t="s">
        <v>278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1133</v>
      </c>
      <c r="O2347" s="8">
        <f>Data!$E2347/Data!$D2347</f>
        <v>0</v>
      </c>
      <c r="P2347" s="2">
        <f>IFERROR(Data!$E2347/Data!$L2347,0)</f>
        <v>0</v>
      </c>
      <c r="Q2347" t="str">
        <f t="shared" si="144"/>
        <v>technology</v>
      </c>
      <c r="R2347" t="str">
        <f t="shared" si="145"/>
        <v>web</v>
      </c>
      <c r="S2347" s="3">
        <f t="shared" si="146"/>
        <v>42094.735416666663</v>
      </c>
      <c r="T2347" s="3">
        <f t="shared" si="147"/>
        <v>42059.751805555556</v>
      </c>
    </row>
    <row r="2348" spans="1:20">
      <c r="A2348">
        <v>2346</v>
      </c>
      <c r="B2348" t="s">
        <v>4780</v>
      </c>
      <c r="C2348" t="s">
        <v>4781</v>
      </c>
      <c r="D2348">
        <v>60000</v>
      </c>
      <c r="E2348">
        <v>39</v>
      </c>
      <c r="F2348" t="s">
        <v>278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1133</v>
      </c>
      <c r="O2348" s="8">
        <f>Data!$E2348/Data!$D2348</f>
        <v>6.4999999999999997E-4</v>
      </c>
      <c r="P2348" s="2">
        <f>IFERROR(Data!$E2348/Data!$L2348,0)</f>
        <v>13</v>
      </c>
      <c r="Q2348" t="str">
        <f t="shared" si="144"/>
        <v>technology</v>
      </c>
      <c r="R2348" t="str">
        <f t="shared" si="145"/>
        <v>web</v>
      </c>
      <c r="S2348" s="3">
        <f t="shared" si="146"/>
        <v>42660.54896990741</v>
      </c>
      <c r="T2348" s="3">
        <f t="shared" si="147"/>
        <v>42615.54896990741</v>
      </c>
    </row>
    <row r="2349" spans="1:20">
      <c r="A2349">
        <v>2347</v>
      </c>
      <c r="B2349" t="s">
        <v>4782</v>
      </c>
      <c r="C2349" t="s">
        <v>4783</v>
      </c>
      <c r="D2349">
        <v>1000</v>
      </c>
      <c r="E2349">
        <v>15</v>
      </c>
      <c r="F2349" t="s">
        <v>278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1133</v>
      </c>
      <c r="O2349" s="8">
        <f>Data!$E2349/Data!$D2349</f>
        <v>1.4999999999999999E-2</v>
      </c>
      <c r="P2349" s="2">
        <f>IFERROR(Data!$E2349/Data!$L2349,0)</f>
        <v>15</v>
      </c>
      <c r="Q2349" t="str">
        <f t="shared" si="144"/>
        <v>technology</v>
      </c>
      <c r="R2349" t="str">
        <f t="shared" si="145"/>
        <v>web</v>
      </c>
      <c r="S2349" s="3">
        <f t="shared" si="146"/>
        <v>42607.357361111113</v>
      </c>
      <c r="T2349" s="3">
        <f t="shared" si="147"/>
        <v>42577.357361111113</v>
      </c>
    </row>
    <row r="2350" spans="1:20">
      <c r="A2350">
        <v>2348</v>
      </c>
      <c r="B2350" t="s">
        <v>4784</v>
      </c>
      <c r="C2350" t="s">
        <v>4785</v>
      </c>
      <c r="D2350">
        <v>70000</v>
      </c>
      <c r="E2350">
        <v>270</v>
      </c>
      <c r="F2350" t="s">
        <v>278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1133</v>
      </c>
      <c r="O2350" s="8">
        <f>Data!$E2350/Data!$D2350</f>
        <v>3.8571428571428572E-3</v>
      </c>
      <c r="P2350" s="2">
        <f>IFERROR(Data!$E2350/Data!$L2350,0)</f>
        <v>54</v>
      </c>
      <c r="Q2350" t="str">
        <f t="shared" si="144"/>
        <v>technology</v>
      </c>
      <c r="R2350" t="str">
        <f t="shared" si="145"/>
        <v>web</v>
      </c>
      <c r="S2350" s="3">
        <f t="shared" si="146"/>
        <v>42420.682152777779</v>
      </c>
      <c r="T2350" s="3">
        <f t="shared" si="147"/>
        <v>42360.682152777779</v>
      </c>
    </row>
    <row r="2351" spans="1:20">
      <c r="A2351">
        <v>2349</v>
      </c>
      <c r="B2351" t="s">
        <v>4786</v>
      </c>
      <c r="C2351" t="s">
        <v>4787</v>
      </c>
      <c r="D2351">
        <v>474900</v>
      </c>
      <c r="E2351">
        <v>0</v>
      </c>
      <c r="F2351" t="s">
        <v>278</v>
      </c>
      <c r="G2351" t="s">
        <v>482</v>
      </c>
      <c r="H2351" t="s">
        <v>483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1133</v>
      </c>
      <c r="O2351" s="8">
        <f>Data!$E2351/Data!$D2351</f>
        <v>0</v>
      </c>
      <c r="P2351" s="2">
        <f>IFERROR(Data!$E2351/Data!$L2351,0)</f>
        <v>0</v>
      </c>
      <c r="Q2351" t="str">
        <f t="shared" si="144"/>
        <v>technology</v>
      </c>
      <c r="R2351" t="str">
        <f t="shared" si="145"/>
        <v>web</v>
      </c>
      <c r="S2351" s="3">
        <f t="shared" si="146"/>
        <v>42227.525787037041</v>
      </c>
      <c r="T2351" s="3">
        <f t="shared" si="147"/>
        <v>42198.525787037041</v>
      </c>
    </row>
    <row r="2352" spans="1:20">
      <c r="A2352">
        <v>2350</v>
      </c>
      <c r="B2352" t="s">
        <v>4788</v>
      </c>
      <c r="C2352" t="s">
        <v>4789</v>
      </c>
      <c r="D2352">
        <v>50000</v>
      </c>
      <c r="E2352">
        <v>0</v>
      </c>
      <c r="F2352" t="s">
        <v>278</v>
      </c>
      <c r="G2352" t="s">
        <v>2461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1133</v>
      </c>
      <c r="O2352" s="8">
        <f>Data!$E2352/Data!$D2352</f>
        <v>0</v>
      </c>
      <c r="P2352" s="2">
        <f>IFERROR(Data!$E2352/Data!$L2352,0)</f>
        <v>0</v>
      </c>
      <c r="Q2352" t="str">
        <f t="shared" si="144"/>
        <v>technology</v>
      </c>
      <c r="R2352" t="str">
        <f t="shared" si="145"/>
        <v>web</v>
      </c>
      <c r="S2352" s="3">
        <f t="shared" si="146"/>
        <v>42738.592245370368</v>
      </c>
      <c r="T2352" s="3">
        <f t="shared" si="147"/>
        <v>42708.592245370368</v>
      </c>
    </row>
    <row r="2353" spans="1:20">
      <c r="A2353">
        <v>2351</v>
      </c>
      <c r="B2353" t="s">
        <v>4790</v>
      </c>
      <c r="C2353" t="s">
        <v>4791</v>
      </c>
      <c r="D2353">
        <v>18900</v>
      </c>
      <c r="E2353">
        <v>108</v>
      </c>
      <c r="F2353" t="s">
        <v>278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1133</v>
      </c>
      <c r="O2353" s="8">
        <f>Data!$E2353/Data!$D2353</f>
        <v>5.7142857142857143E-3</v>
      </c>
      <c r="P2353" s="2">
        <f>IFERROR(Data!$E2353/Data!$L2353,0)</f>
        <v>15.428571428571429</v>
      </c>
      <c r="Q2353" t="str">
        <f t="shared" si="144"/>
        <v>technology</v>
      </c>
      <c r="R2353" t="str">
        <f t="shared" si="145"/>
        <v>web</v>
      </c>
      <c r="S2353" s="3">
        <f t="shared" si="146"/>
        <v>42123.851145833338</v>
      </c>
      <c r="T2353" s="3">
        <f t="shared" si="147"/>
        <v>42093.851145833338</v>
      </c>
    </row>
    <row r="2354" spans="1:20">
      <c r="A2354">
        <v>2352</v>
      </c>
      <c r="B2354" t="s">
        <v>4792</v>
      </c>
      <c r="C2354" t="s">
        <v>4793</v>
      </c>
      <c r="D2354">
        <v>2000</v>
      </c>
      <c r="E2354">
        <v>0</v>
      </c>
      <c r="F2354" t="s">
        <v>278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1133</v>
      </c>
      <c r="O2354" s="8">
        <f>Data!$E2354/Data!$D2354</f>
        <v>0</v>
      </c>
      <c r="P2354" s="2">
        <f>IFERROR(Data!$E2354/Data!$L2354,0)</f>
        <v>0</v>
      </c>
      <c r="Q2354" t="str">
        <f t="shared" si="144"/>
        <v>technology</v>
      </c>
      <c r="R2354" t="str">
        <f t="shared" si="145"/>
        <v>web</v>
      </c>
      <c r="S2354" s="3">
        <f t="shared" si="146"/>
        <v>42161.383703703701</v>
      </c>
      <c r="T2354" s="3">
        <f t="shared" si="147"/>
        <v>42101.383703703701</v>
      </c>
    </row>
    <row r="2355" spans="1:20">
      <c r="A2355">
        <v>2353</v>
      </c>
      <c r="B2355" t="s">
        <v>4794</v>
      </c>
      <c r="C2355" t="s">
        <v>4795</v>
      </c>
      <c r="D2355">
        <v>1000</v>
      </c>
      <c r="E2355">
        <v>0</v>
      </c>
      <c r="F2355" t="s">
        <v>278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1133</v>
      </c>
      <c r="O2355" s="8">
        <f>Data!$E2355/Data!$D2355</f>
        <v>0</v>
      </c>
      <c r="P2355" s="2">
        <f>IFERROR(Data!$E2355/Data!$L2355,0)</f>
        <v>0</v>
      </c>
      <c r="Q2355" t="str">
        <f t="shared" si="144"/>
        <v>technology</v>
      </c>
      <c r="R2355" t="str">
        <f t="shared" si="145"/>
        <v>web</v>
      </c>
      <c r="S2355" s="3">
        <f t="shared" si="146"/>
        <v>42115.426180555558</v>
      </c>
      <c r="T2355" s="3">
        <f t="shared" si="147"/>
        <v>42103.426180555558</v>
      </c>
    </row>
    <row r="2356" spans="1:20">
      <c r="A2356">
        <v>2354</v>
      </c>
      <c r="B2356" t="s">
        <v>4796</v>
      </c>
      <c r="C2356" t="s">
        <v>4797</v>
      </c>
      <c r="D2356">
        <v>35000</v>
      </c>
      <c r="E2356">
        <v>25</v>
      </c>
      <c r="F2356" t="s">
        <v>278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1133</v>
      </c>
      <c r="O2356" s="8">
        <f>Data!$E2356/Data!$D2356</f>
        <v>7.1428571428571429E-4</v>
      </c>
      <c r="P2356" s="2">
        <f>IFERROR(Data!$E2356/Data!$L2356,0)</f>
        <v>25</v>
      </c>
      <c r="Q2356" t="str">
        <f t="shared" si="144"/>
        <v>technology</v>
      </c>
      <c r="R2356" t="str">
        <f t="shared" si="145"/>
        <v>web</v>
      </c>
      <c r="S2356" s="3">
        <f t="shared" si="146"/>
        <v>42014.472916666666</v>
      </c>
      <c r="T2356" s="3">
        <f t="shared" si="147"/>
        <v>41954.472916666666</v>
      </c>
    </row>
    <row r="2357" spans="1:20">
      <c r="A2357">
        <v>2355</v>
      </c>
      <c r="B2357" t="s">
        <v>4798</v>
      </c>
      <c r="C2357" t="s">
        <v>4799</v>
      </c>
      <c r="D2357">
        <v>8000</v>
      </c>
      <c r="E2357">
        <v>55</v>
      </c>
      <c r="F2357" t="s">
        <v>278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1133</v>
      </c>
      <c r="O2357" s="8">
        <f>Data!$E2357/Data!$D2357</f>
        <v>6.875E-3</v>
      </c>
      <c r="P2357" s="2">
        <f>IFERROR(Data!$E2357/Data!$L2357,0)</f>
        <v>27.5</v>
      </c>
      <c r="Q2357" t="str">
        <f t="shared" si="144"/>
        <v>technology</v>
      </c>
      <c r="R2357" t="str">
        <f t="shared" si="145"/>
        <v>web</v>
      </c>
      <c r="S2357" s="3">
        <f t="shared" si="146"/>
        <v>42126.668240740735</v>
      </c>
      <c r="T2357" s="3">
        <f t="shared" si="147"/>
        <v>42096.668240740735</v>
      </c>
    </row>
    <row r="2358" spans="1:20">
      <c r="A2358">
        <v>2356</v>
      </c>
      <c r="B2358" t="s">
        <v>4800</v>
      </c>
      <c r="C2358" t="s">
        <v>4801</v>
      </c>
      <c r="D2358">
        <v>10000</v>
      </c>
      <c r="E2358">
        <v>0</v>
      </c>
      <c r="F2358" t="s">
        <v>278</v>
      </c>
      <c r="G2358" t="s">
        <v>393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1133</v>
      </c>
      <c r="O2358" s="8">
        <f>Data!$E2358/Data!$D2358</f>
        <v>0</v>
      </c>
      <c r="P2358" s="2">
        <f>IFERROR(Data!$E2358/Data!$L2358,0)</f>
        <v>0</v>
      </c>
      <c r="Q2358" t="str">
        <f t="shared" si="144"/>
        <v>technology</v>
      </c>
      <c r="R2358" t="str">
        <f t="shared" si="145"/>
        <v>web</v>
      </c>
      <c r="S2358" s="3">
        <f t="shared" si="146"/>
        <v>42160.53361111111</v>
      </c>
      <c r="T2358" s="3">
        <f t="shared" si="147"/>
        <v>42130.53361111111</v>
      </c>
    </row>
    <row r="2359" spans="1:20">
      <c r="A2359">
        <v>2357</v>
      </c>
      <c r="B2359" t="s">
        <v>4802</v>
      </c>
      <c r="C2359" t="s">
        <v>4803</v>
      </c>
      <c r="D2359">
        <v>27000</v>
      </c>
      <c r="E2359">
        <v>0</v>
      </c>
      <c r="F2359" t="s">
        <v>278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1133</v>
      </c>
      <c r="O2359" s="8">
        <f>Data!$E2359/Data!$D2359</f>
        <v>0</v>
      </c>
      <c r="P2359" s="2">
        <f>IFERROR(Data!$E2359/Data!$L2359,0)</f>
        <v>0</v>
      </c>
      <c r="Q2359" t="str">
        <f t="shared" si="144"/>
        <v>technology</v>
      </c>
      <c r="R2359" t="str">
        <f t="shared" si="145"/>
        <v>web</v>
      </c>
      <c r="S2359" s="3">
        <f t="shared" si="146"/>
        <v>42294.370115740734</v>
      </c>
      <c r="T2359" s="3">
        <f t="shared" si="147"/>
        <v>42264.370115740734</v>
      </c>
    </row>
    <row r="2360" spans="1:20">
      <c r="A2360">
        <v>2358</v>
      </c>
      <c r="B2360" t="s">
        <v>4804</v>
      </c>
      <c r="C2360" t="s">
        <v>4805</v>
      </c>
      <c r="D2360">
        <v>1500</v>
      </c>
      <c r="E2360">
        <v>0</v>
      </c>
      <c r="F2360" t="s">
        <v>278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1133</v>
      </c>
      <c r="O2360" s="8">
        <f>Data!$E2360/Data!$D2360</f>
        <v>0</v>
      </c>
      <c r="P2360" s="2">
        <f>IFERROR(Data!$E2360/Data!$L2360,0)</f>
        <v>0</v>
      </c>
      <c r="Q2360" t="str">
        <f t="shared" si="144"/>
        <v>technology</v>
      </c>
      <c r="R2360" t="str">
        <f t="shared" si="145"/>
        <v>web</v>
      </c>
      <c r="S2360" s="3">
        <f t="shared" si="146"/>
        <v>42034.777083333334</v>
      </c>
      <c r="T2360" s="3">
        <f t="shared" si="147"/>
        <v>41978.680972222224</v>
      </c>
    </row>
    <row r="2361" spans="1:20">
      <c r="A2361">
        <v>2359</v>
      </c>
      <c r="B2361" t="s">
        <v>4806</v>
      </c>
      <c r="C2361" t="s">
        <v>4807</v>
      </c>
      <c r="D2361">
        <v>7500</v>
      </c>
      <c r="E2361">
        <v>1101</v>
      </c>
      <c r="F2361" t="s">
        <v>278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1133</v>
      </c>
      <c r="O2361" s="8">
        <f>Data!$E2361/Data!$D2361</f>
        <v>0.14680000000000001</v>
      </c>
      <c r="P2361" s="2">
        <f>IFERROR(Data!$E2361/Data!$L2361,0)</f>
        <v>367</v>
      </c>
      <c r="Q2361" t="str">
        <f t="shared" si="144"/>
        <v>technology</v>
      </c>
      <c r="R2361" t="str">
        <f t="shared" si="145"/>
        <v>web</v>
      </c>
      <c r="S2361" s="3">
        <f t="shared" si="146"/>
        <v>42219.399583333332</v>
      </c>
      <c r="T2361" s="3">
        <f t="shared" si="147"/>
        <v>42159.399583333332</v>
      </c>
    </row>
    <row r="2362" spans="1:20">
      <c r="A2362">
        <v>2360</v>
      </c>
      <c r="B2362" t="s">
        <v>4808</v>
      </c>
      <c r="C2362" t="s">
        <v>4809</v>
      </c>
      <c r="D2362">
        <v>5000</v>
      </c>
      <c r="E2362">
        <v>2</v>
      </c>
      <c r="F2362" t="s">
        <v>278</v>
      </c>
      <c r="G2362" t="s">
        <v>165</v>
      </c>
      <c r="H2362" t="s">
        <v>166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1133</v>
      </c>
      <c r="O2362" s="8">
        <f>Data!$E2362/Data!$D2362</f>
        <v>4.0000000000000002E-4</v>
      </c>
      <c r="P2362" s="2">
        <f>IFERROR(Data!$E2362/Data!$L2362,0)</f>
        <v>2</v>
      </c>
      <c r="Q2362" t="str">
        <f t="shared" si="144"/>
        <v>technology</v>
      </c>
      <c r="R2362" t="str">
        <f t="shared" si="145"/>
        <v>web</v>
      </c>
      <c r="S2362" s="3">
        <f t="shared" si="146"/>
        <v>42407.45694444445</v>
      </c>
      <c r="T2362" s="3">
        <f t="shared" si="147"/>
        <v>42377.45694444445</v>
      </c>
    </row>
    <row r="2363" spans="1:20">
      <c r="A2363">
        <v>2361</v>
      </c>
      <c r="B2363" t="s">
        <v>4810</v>
      </c>
      <c r="C2363" t="s">
        <v>4811</v>
      </c>
      <c r="D2363">
        <v>200</v>
      </c>
      <c r="E2363">
        <v>0</v>
      </c>
      <c r="F2363" t="s">
        <v>278</v>
      </c>
      <c r="G2363" t="s">
        <v>165</v>
      </c>
      <c r="H2363" t="s">
        <v>166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1133</v>
      </c>
      <c r="O2363" s="8">
        <f>Data!$E2363/Data!$D2363</f>
        <v>0</v>
      </c>
      <c r="P2363" s="2">
        <f>IFERROR(Data!$E2363/Data!$L2363,0)</f>
        <v>0</v>
      </c>
      <c r="Q2363" t="str">
        <f t="shared" si="144"/>
        <v>technology</v>
      </c>
      <c r="R2363" t="str">
        <f t="shared" si="145"/>
        <v>web</v>
      </c>
      <c r="S2363" s="3">
        <f t="shared" si="146"/>
        <v>42490.666666666672</v>
      </c>
      <c r="T2363" s="3">
        <f t="shared" si="147"/>
        <v>42466.608888888892</v>
      </c>
    </row>
    <row r="2364" spans="1:20">
      <c r="A2364">
        <v>2362</v>
      </c>
      <c r="B2364" t="s">
        <v>4812</v>
      </c>
      <c r="C2364" t="s">
        <v>4813</v>
      </c>
      <c r="D2364">
        <v>420</v>
      </c>
      <c r="E2364">
        <v>120</v>
      </c>
      <c r="F2364" t="s">
        <v>278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1133</v>
      </c>
      <c r="O2364" s="8">
        <f>Data!$E2364/Data!$D2364</f>
        <v>0.2857142857142857</v>
      </c>
      <c r="P2364" s="2">
        <f>IFERROR(Data!$E2364/Data!$L2364,0)</f>
        <v>60</v>
      </c>
      <c r="Q2364" t="str">
        <f t="shared" si="144"/>
        <v>technology</v>
      </c>
      <c r="R2364" t="str">
        <f t="shared" si="145"/>
        <v>web</v>
      </c>
      <c r="S2364" s="3">
        <f t="shared" si="146"/>
        <v>41984.438310185185</v>
      </c>
      <c r="T2364" s="3">
        <f t="shared" si="147"/>
        <v>41954.438310185185</v>
      </c>
    </row>
    <row r="2365" spans="1:20">
      <c r="A2365">
        <v>2363</v>
      </c>
      <c r="B2365" t="s">
        <v>4814</v>
      </c>
      <c r="C2365" t="s">
        <v>4815</v>
      </c>
      <c r="D2365">
        <v>175000</v>
      </c>
      <c r="E2365">
        <v>0</v>
      </c>
      <c r="F2365" t="s">
        <v>278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1133</v>
      </c>
      <c r="O2365" s="8">
        <f>Data!$E2365/Data!$D2365</f>
        <v>0</v>
      </c>
      <c r="P2365" s="2">
        <f>IFERROR(Data!$E2365/Data!$L2365,0)</f>
        <v>0</v>
      </c>
      <c r="Q2365" t="str">
        <f t="shared" si="144"/>
        <v>technology</v>
      </c>
      <c r="R2365" t="str">
        <f t="shared" si="145"/>
        <v>web</v>
      </c>
      <c r="S2365" s="3">
        <f t="shared" si="146"/>
        <v>42366.761574074073</v>
      </c>
      <c r="T2365" s="3">
        <f t="shared" si="147"/>
        <v>42321.761574074073</v>
      </c>
    </row>
    <row r="2366" spans="1:20">
      <c r="A2366">
        <v>2364</v>
      </c>
      <c r="B2366" t="s">
        <v>4816</v>
      </c>
      <c r="C2366" t="s">
        <v>4817</v>
      </c>
      <c r="D2366">
        <v>128</v>
      </c>
      <c r="E2366">
        <v>0</v>
      </c>
      <c r="F2366" t="s">
        <v>278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1133</v>
      </c>
      <c r="O2366" s="8">
        <f>Data!$E2366/Data!$D2366</f>
        <v>0</v>
      </c>
      <c r="P2366" s="2">
        <f>IFERROR(Data!$E2366/Data!$L2366,0)</f>
        <v>0</v>
      </c>
      <c r="Q2366" t="str">
        <f t="shared" si="144"/>
        <v>technology</v>
      </c>
      <c r="R2366" t="str">
        <f t="shared" si="145"/>
        <v>web</v>
      </c>
      <c r="S2366" s="3">
        <f t="shared" si="146"/>
        <v>42303.684675925921</v>
      </c>
      <c r="T2366" s="3">
        <f t="shared" si="147"/>
        <v>42248.684675925921</v>
      </c>
    </row>
    <row r="2367" spans="1:20">
      <c r="A2367">
        <v>2365</v>
      </c>
      <c r="B2367" t="s">
        <v>4818</v>
      </c>
      <c r="C2367" t="s">
        <v>4819</v>
      </c>
      <c r="D2367">
        <v>1000</v>
      </c>
      <c r="E2367">
        <v>0</v>
      </c>
      <c r="F2367" t="s">
        <v>278</v>
      </c>
      <c r="G2367" t="s">
        <v>1230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1133</v>
      </c>
      <c r="O2367" s="8">
        <f>Data!$E2367/Data!$D2367</f>
        <v>0</v>
      </c>
      <c r="P2367" s="2">
        <f>IFERROR(Data!$E2367/Data!$L2367,0)</f>
        <v>0</v>
      </c>
      <c r="Q2367" t="str">
        <f t="shared" si="144"/>
        <v>technology</v>
      </c>
      <c r="R2367" t="str">
        <f t="shared" si="145"/>
        <v>web</v>
      </c>
      <c r="S2367" s="3">
        <f t="shared" si="146"/>
        <v>42386.708333333328</v>
      </c>
      <c r="T2367" s="3">
        <f t="shared" si="147"/>
        <v>42346.486400462964</v>
      </c>
    </row>
    <row r="2368" spans="1:20">
      <c r="A2368">
        <v>2366</v>
      </c>
      <c r="B2368" t="s">
        <v>4820</v>
      </c>
      <c r="C2368" t="s">
        <v>4821</v>
      </c>
      <c r="D2368">
        <v>25000</v>
      </c>
      <c r="E2368">
        <v>2630</v>
      </c>
      <c r="F2368" t="s">
        <v>278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1133</v>
      </c>
      <c r="O2368" s="8">
        <f>Data!$E2368/Data!$D2368</f>
        <v>0.1052</v>
      </c>
      <c r="P2368" s="2">
        <f>IFERROR(Data!$E2368/Data!$L2368,0)</f>
        <v>97.407407407407405</v>
      </c>
      <c r="Q2368" t="str">
        <f t="shared" si="144"/>
        <v>technology</v>
      </c>
      <c r="R2368" t="str">
        <f t="shared" si="145"/>
        <v>web</v>
      </c>
      <c r="S2368" s="3">
        <f t="shared" si="146"/>
        <v>42298.281631944439</v>
      </c>
      <c r="T2368" s="3">
        <f t="shared" si="147"/>
        <v>42268.281631944439</v>
      </c>
    </row>
    <row r="2369" spans="1:20">
      <c r="A2369">
        <v>2367</v>
      </c>
      <c r="B2369" t="s">
        <v>4822</v>
      </c>
      <c r="C2369" t="s">
        <v>4823</v>
      </c>
      <c r="D2369">
        <v>50000</v>
      </c>
      <c r="E2369">
        <v>670</v>
      </c>
      <c r="F2369" t="s">
        <v>278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1133</v>
      </c>
      <c r="O2369" s="8">
        <f>Data!$E2369/Data!$D2369</f>
        <v>1.34E-2</v>
      </c>
      <c r="P2369" s="2">
        <f>IFERROR(Data!$E2369/Data!$L2369,0)</f>
        <v>47.857142857142854</v>
      </c>
      <c r="Q2369" t="str">
        <f t="shared" si="144"/>
        <v>technology</v>
      </c>
      <c r="R2369" t="str">
        <f t="shared" si="145"/>
        <v>web</v>
      </c>
      <c r="S2369" s="3">
        <f t="shared" si="146"/>
        <v>42485.678425925929</v>
      </c>
      <c r="T2369" s="3">
        <f t="shared" si="147"/>
        <v>42425.720092592594</v>
      </c>
    </row>
    <row r="2370" spans="1:20">
      <c r="A2370">
        <v>2368</v>
      </c>
      <c r="B2370" t="s">
        <v>4824</v>
      </c>
      <c r="C2370" t="s">
        <v>4825</v>
      </c>
      <c r="D2370">
        <v>40000</v>
      </c>
      <c r="E2370">
        <v>100</v>
      </c>
      <c r="F2370" t="s">
        <v>278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1133</v>
      </c>
      <c r="O2370" s="8">
        <f>Data!$E2370/Data!$D2370</f>
        <v>2.5000000000000001E-3</v>
      </c>
      <c r="P2370" s="2">
        <f>IFERROR(Data!$E2370/Data!$L2370,0)</f>
        <v>50</v>
      </c>
      <c r="Q2370" t="str">
        <f t="shared" si="144"/>
        <v>technology</v>
      </c>
      <c r="R2370" t="str">
        <f t="shared" si="145"/>
        <v>web</v>
      </c>
      <c r="S2370" s="3">
        <f t="shared" si="146"/>
        <v>42108.430150462969</v>
      </c>
      <c r="T2370" s="3">
        <f t="shared" si="147"/>
        <v>42063.471817129626</v>
      </c>
    </row>
    <row r="2371" spans="1:20">
      <c r="A2371">
        <v>2369</v>
      </c>
      <c r="B2371" t="s">
        <v>4826</v>
      </c>
      <c r="C2371" t="s">
        <v>4827</v>
      </c>
      <c r="D2371">
        <v>25000</v>
      </c>
      <c r="E2371">
        <v>0</v>
      </c>
      <c r="F2371" t="s">
        <v>278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1133</v>
      </c>
      <c r="O2371" s="8">
        <f>Data!$E2371/Data!$D2371</f>
        <v>0</v>
      </c>
      <c r="P2371" s="2">
        <f>IFERROR(Data!$E2371/Data!$L2371,0)</f>
        <v>0</v>
      </c>
      <c r="Q2371" t="str">
        <f t="shared" ref="Q2371:Q2434" si="148">LEFT(N2371,SEARCH("/",N2371,1)-1)</f>
        <v>technology</v>
      </c>
      <c r="R2371" t="str">
        <f t="shared" ref="R2371:R2434" si="149">RIGHT(N2371,LEN(N2371)-SEARCH("/",N2371,1))</f>
        <v>web</v>
      </c>
      <c r="S2371" s="3">
        <f t="shared" ref="S2371:S2434" si="150">(((I2371/60)/60)/24)+DATE(1970,1,1)+(-6/24)</f>
        <v>42410.562627314815</v>
      </c>
      <c r="T2371" s="3">
        <f t="shared" ref="T2371:T2434" si="151">(((J2371/60)/60)/24)+DATE(1970,1,1)+(-6/24)</f>
        <v>42380.562627314815</v>
      </c>
    </row>
    <row r="2372" spans="1:20">
      <c r="A2372">
        <v>2370</v>
      </c>
      <c r="B2372" t="s">
        <v>4828</v>
      </c>
      <c r="C2372" t="s">
        <v>4829</v>
      </c>
      <c r="D2372">
        <v>25000</v>
      </c>
      <c r="E2372">
        <v>82</v>
      </c>
      <c r="F2372" t="s">
        <v>278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1133</v>
      </c>
      <c r="O2372" s="8">
        <f>Data!$E2372/Data!$D2372</f>
        <v>3.2799999999999999E-3</v>
      </c>
      <c r="P2372" s="2">
        <f>IFERROR(Data!$E2372/Data!$L2372,0)</f>
        <v>20.5</v>
      </c>
      <c r="Q2372" t="str">
        <f t="shared" si="148"/>
        <v>technology</v>
      </c>
      <c r="R2372" t="str">
        <f t="shared" si="149"/>
        <v>web</v>
      </c>
      <c r="S2372" s="3">
        <f t="shared" si="150"/>
        <v>41990.93913194444</v>
      </c>
      <c r="T2372" s="3">
        <f t="shared" si="151"/>
        <v>41960.93913194444</v>
      </c>
    </row>
    <row r="2373" spans="1:20">
      <c r="A2373">
        <v>2371</v>
      </c>
      <c r="B2373" t="s">
        <v>4830</v>
      </c>
      <c r="C2373" t="s">
        <v>4831</v>
      </c>
      <c r="D2373">
        <v>2000</v>
      </c>
      <c r="E2373">
        <v>0</v>
      </c>
      <c r="F2373" t="s">
        <v>278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1133</v>
      </c>
      <c r="O2373" s="8">
        <f>Data!$E2373/Data!$D2373</f>
        <v>0</v>
      </c>
      <c r="P2373" s="2">
        <f>IFERROR(Data!$E2373/Data!$L2373,0)</f>
        <v>0</v>
      </c>
      <c r="Q2373" t="str">
        <f t="shared" si="148"/>
        <v>technology</v>
      </c>
      <c r="R2373" t="str">
        <f t="shared" si="149"/>
        <v>web</v>
      </c>
      <c r="S2373" s="3">
        <f t="shared" si="150"/>
        <v>42180.527731481481</v>
      </c>
      <c r="T2373" s="3">
        <f t="shared" si="151"/>
        <v>42150.527731481481</v>
      </c>
    </row>
    <row r="2374" spans="1:20">
      <c r="A2374">
        <v>2372</v>
      </c>
      <c r="B2374" t="s">
        <v>4832</v>
      </c>
      <c r="C2374" t="s">
        <v>4833</v>
      </c>
      <c r="D2374">
        <v>5500</v>
      </c>
      <c r="E2374">
        <v>180</v>
      </c>
      <c r="F2374" t="s">
        <v>278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1133</v>
      </c>
      <c r="O2374" s="8">
        <f>Data!$E2374/Data!$D2374</f>
        <v>3.272727272727273E-2</v>
      </c>
      <c r="P2374" s="2">
        <f>IFERROR(Data!$E2374/Data!$L2374,0)</f>
        <v>30</v>
      </c>
      <c r="Q2374" t="str">
        <f t="shared" si="148"/>
        <v>technology</v>
      </c>
      <c r="R2374" t="str">
        <f t="shared" si="149"/>
        <v>web</v>
      </c>
      <c r="S2374" s="3">
        <f t="shared" si="150"/>
        <v>42117.819108796291</v>
      </c>
      <c r="T2374" s="3">
        <f t="shared" si="151"/>
        <v>42087.819108796291</v>
      </c>
    </row>
    <row r="2375" spans="1:20">
      <c r="A2375">
        <v>2373</v>
      </c>
      <c r="B2375" t="s">
        <v>4834</v>
      </c>
      <c r="C2375" t="s">
        <v>4835</v>
      </c>
      <c r="D2375">
        <v>850000</v>
      </c>
      <c r="E2375">
        <v>50</v>
      </c>
      <c r="F2375" t="s">
        <v>278</v>
      </c>
      <c r="G2375" t="s">
        <v>482</v>
      </c>
      <c r="H2375" t="s">
        <v>483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1133</v>
      </c>
      <c r="O2375" s="8">
        <f>Data!$E2375/Data!$D2375</f>
        <v>5.8823529411764708E-5</v>
      </c>
      <c r="P2375" s="2">
        <f>IFERROR(Data!$E2375/Data!$L2375,0)</f>
        <v>50</v>
      </c>
      <c r="Q2375" t="str">
        <f t="shared" si="148"/>
        <v>technology</v>
      </c>
      <c r="R2375" t="str">
        <f t="shared" si="149"/>
        <v>web</v>
      </c>
      <c r="S2375" s="3">
        <f t="shared" si="150"/>
        <v>42245.412314814821</v>
      </c>
      <c r="T2375" s="3">
        <f t="shared" si="151"/>
        <v>42215.412314814821</v>
      </c>
    </row>
    <row r="2376" spans="1:20">
      <c r="A2376">
        <v>2374</v>
      </c>
      <c r="B2376" t="s">
        <v>4836</v>
      </c>
      <c r="C2376" t="s">
        <v>4837</v>
      </c>
      <c r="D2376">
        <v>22000</v>
      </c>
      <c r="E2376">
        <v>10</v>
      </c>
      <c r="F2376" t="s">
        <v>278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1133</v>
      </c>
      <c r="O2376" s="8">
        <f>Data!$E2376/Data!$D2376</f>
        <v>4.5454545454545455E-4</v>
      </c>
      <c r="P2376" s="2">
        <f>IFERROR(Data!$E2376/Data!$L2376,0)</f>
        <v>10</v>
      </c>
      <c r="Q2376" t="str">
        <f t="shared" si="148"/>
        <v>technology</v>
      </c>
      <c r="R2376" t="str">
        <f t="shared" si="149"/>
        <v>web</v>
      </c>
      <c r="S2376" s="3">
        <f t="shared" si="150"/>
        <v>42047.593287037031</v>
      </c>
      <c r="T2376" s="3">
        <f t="shared" si="151"/>
        <v>42017.593287037031</v>
      </c>
    </row>
    <row r="2377" spans="1:20">
      <c r="A2377">
        <v>2375</v>
      </c>
      <c r="B2377" t="s">
        <v>4838</v>
      </c>
      <c r="C2377" t="s">
        <v>4839</v>
      </c>
      <c r="D2377">
        <v>10000</v>
      </c>
      <c r="E2377">
        <v>0</v>
      </c>
      <c r="F2377" t="s">
        <v>278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1133</v>
      </c>
      <c r="O2377" s="8">
        <f>Data!$E2377/Data!$D2377</f>
        <v>0</v>
      </c>
      <c r="P2377" s="2">
        <f>IFERROR(Data!$E2377/Data!$L2377,0)</f>
        <v>0</v>
      </c>
      <c r="Q2377" t="str">
        <f t="shared" si="148"/>
        <v>technology</v>
      </c>
      <c r="R2377" t="str">
        <f t="shared" si="149"/>
        <v>web</v>
      </c>
      <c r="S2377" s="3">
        <f t="shared" si="150"/>
        <v>42622.586076388892</v>
      </c>
      <c r="T2377" s="3">
        <f t="shared" si="151"/>
        <v>42592.586076388892</v>
      </c>
    </row>
    <row r="2378" spans="1:20">
      <c r="A2378">
        <v>2376</v>
      </c>
      <c r="B2378" t="s">
        <v>4840</v>
      </c>
      <c r="C2378" t="s">
        <v>4841</v>
      </c>
      <c r="D2378">
        <v>3000</v>
      </c>
      <c r="E2378">
        <v>326.33</v>
      </c>
      <c r="F2378" t="s">
        <v>278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1133</v>
      </c>
      <c r="O2378" s="8">
        <f>Data!$E2378/Data!$D2378</f>
        <v>0.10877666666666666</v>
      </c>
      <c r="P2378" s="2">
        <f>IFERROR(Data!$E2378/Data!$L2378,0)</f>
        <v>81.582499999999996</v>
      </c>
      <c r="Q2378" t="str">
        <f t="shared" si="148"/>
        <v>technology</v>
      </c>
      <c r="R2378" t="str">
        <f t="shared" si="149"/>
        <v>web</v>
      </c>
      <c r="S2378" s="3">
        <f t="shared" si="150"/>
        <v>42348.675532407404</v>
      </c>
      <c r="T2378" s="3">
        <f t="shared" si="151"/>
        <v>42318.675532407404</v>
      </c>
    </row>
    <row r="2379" spans="1:20">
      <c r="A2379">
        <v>2377</v>
      </c>
      <c r="B2379" t="s">
        <v>4842</v>
      </c>
      <c r="C2379" t="s">
        <v>4843</v>
      </c>
      <c r="D2379">
        <v>2500</v>
      </c>
      <c r="E2379">
        <v>0</v>
      </c>
      <c r="F2379" t="s">
        <v>278</v>
      </c>
      <c r="G2379" t="s">
        <v>165</v>
      </c>
      <c r="H2379" t="s">
        <v>166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1133</v>
      </c>
      <c r="O2379" s="8">
        <f>Data!$E2379/Data!$D2379</f>
        <v>0</v>
      </c>
      <c r="P2379" s="2">
        <f>IFERROR(Data!$E2379/Data!$L2379,0)</f>
        <v>0</v>
      </c>
      <c r="Q2379" t="str">
        <f t="shared" si="148"/>
        <v>technology</v>
      </c>
      <c r="R2379" t="str">
        <f t="shared" si="149"/>
        <v>web</v>
      </c>
      <c r="S2379" s="3">
        <f t="shared" si="150"/>
        <v>42699.661840277782</v>
      </c>
      <c r="T2379" s="3">
        <f t="shared" si="151"/>
        <v>42669.620173611111</v>
      </c>
    </row>
    <row r="2380" spans="1:20">
      <c r="A2380">
        <v>2378</v>
      </c>
      <c r="B2380" t="s">
        <v>4844</v>
      </c>
      <c r="C2380" t="s">
        <v>4845</v>
      </c>
      <c r="D2380">
        <v>110000</v>
      </c>
      <c r="E2380">
        <v>0</v>
      </c>
      <c r="F2380" t="s">
        <v>278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1133</v>
      </c>
      <c r="O2380" s="8">
        <f>Data!$E2380/Data!$D2380</f>
        <v>0</v>
      </c>
      <c r="P2380" s="2">
        <f>IFERROR(Data!$E2380/Data!$L2380,0)</f>
        <v>0</v>
      </c>
      <c r="Q2380" t="str">
        <f t="shared" si="148"/>
        <v>technology</v>
      </c>
      <c r="R2380" t="str">
        <f t="shared" si="149"/>
        <v>web</v>
      </c>
      <c r="S2380" s="3">
        <f t="shared" si="150"/>
        <v>42241.763078703705</v>
      </c>
      <c r="T2380" s="3">
        <f t="shared" si="151"/>
        <v>42212.763078703705</v>
      </c>
    </row>
    <row r="2381" spans="1:20">
      <c r="A2381">
        <v>2379</v>
      </c>
      <c r="B2381" t="s">
        <v>4846</v>
      </c>
      <c r="C2381" t="s">
        <v>4847</v>
      </c>
      <c r="D2381">
        <v>30000</v>
      </c>
      <c r="E2381">
        <v>0</v>
      </c>
      <c r="F2381" t="s">
        <v>278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1133</v>
      </c>
      <c r="O2381" s="8">
        <f>Data!$E2381/Data!$D2381</f>
        <v>0</v>
      </c>
      <c r="P2381" s="2">
        <f>IFERROR(Data!$E2381/Data!$L2381,0)</f>
        <v>0</v>
      </c>
      <c r="Q2381" t="str">
        <f t="shared" si="148"/>
        <v>technology</v>
      </c>
      <c r="R2381" t="str">
        <f t="shared" si="149"/>
        <v>web</v>
      </c>
      <c r="S2381" s="3">
        <f t="shared" si="150"/>
        <v>42281.766388888893</v>
      </c>
      <c r="T2381" s="3">
        <f t="shared" si="151"/>
        <v>42236.766388888893</v>
      </c>
    </row>
    <row r="2382" spans="1:20">
      <c r="A2382">
        <v>2380</v>
      </c>
      <c r="B2382" t="s">
        <v>4848</v>
      </c>
      <c r="C2382" t="s">
        <v>4849</v>
      </c>
      <c r="D2382">
        <v>15000</v>
      </c>
      <c r="E2382">
        <v>55</v>
      </c>
      <c r="F2382" t="s">
        <v>278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1133</v>
      </c>
      <c r="O2382" s="8">
        <f>Data!$E2382/Data!$D2382</f>
        <v>3.6666666666666666E-3</v>
      </c>
      <c r="P2382" s="2">
        <f>IFERROR(Data!$E2382/Data!$L2382,0)</f>
        <v>18.333333333333332</v>
      </c>
      <c r="Q2382" t="str">
        <f t="shared" si="148"/>
        <v>technology</v>
      </c>
      <c r="R2382" t="str">
        <f t="shared" si="149"/>
        <v>web</v>
      </c>
      <c r="S2382" s="3">
        <f t="shared" si="150"/>
        <v>42278.543310185181</v>
      </c>
      <c r="T2382" s="3">
        <f t="shared" si="151"/>
        <v>42248.543310185181</v>
      </c>
    </row>
    <row r="2383" spans="1:20">
      <c r="A2383">
        <v>2381</v>
      </c>
      <c r="B2383" t="s">
        <v>4850</v>
      </c>
      <c r="C2383" t="s">
        <v>4851</v>
      </c>
      <c r="D2383">
        <v>86350</v>
      </c>
      <c r="E2383">
        <v>1571</v>
      </c>
      <c r="F2383" t="s">
        <v>278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1133</v>
      </c>
      <c r="O2383" s="8">
        <f>Data!$E2383/Data!$D2383</f>
        <v>1.8193398957730169E-2</v>
      </c>
      <c r="P2383" s="2">
        <f>IFERROR(Data!$E2383/Data!$L2383,0)</f>
        <v>224.42857142857142</v>
      </c>
      <c r="Q2383" t="str">
        <f t="shared" si="148"/>
        <v>technology</v>
      </c>
      <c r="R2383" t="str">
        <f t="shared" si="149"/>
        <v>web</v>
      </c>
      <c r="S2383" s="3">
        <f t="shared" si="150"/>
        <v>42104.685740740737</v>
      </c>
      <c r="T2383" s="3">
        <f t="shared" si="151"/>
        <v>42074.685740740737</v>
      </c>
    </row>
    <row r="2384" spans="1:20">
      <c r="A2384">
        <v>2382</v>
      </c>
      <c r="B2384" t="s">
        <v>4852</v>
      </c>
      <c r="C2384" t="s">
        <v>4853</v>
      </c>
      <c r="D2384">
        <v>3000</v>
      </c>
      <c r="E2384">
        <v>75</v>
      </c>
      <c r="F2384" t="s">
        <v>278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1133</v>
      </c>
      <c r="O2384" s="8">
        <f>Data!$E2384/Data!$D2384</f>
        <v>2.5000000000000001E-2</v>
      </c>
      <c r="P2384" s="2">
        <f>IFERROR(Data!$E2384/Data!$L2384,0)</f>
        <v>37.5</v>
      </c>
      <c r="Q2384" t="str">
        <f t="shared" si="148"/>
        <v>technology</v>
      </c>
      <c r="R2384" t="str">
        <f t="shared" si="149"/>
        <v>web</v>
      </c>
      <c r="S2384" s="3">
        <f t="shared" si="150"/>
        <v>42219.937534722223</v>
      </c>
      <c r="T2384" s="3">
        <f t="shared" si="151"/>
        <v>42194.937534722223</v>
      </c>
    </row>
    <row r="2385" spans="1:20">
      <c r="A2385">
        <v>2383</v>
      </c>
      <c r="B2385" t="s">
        <v>4854</v>
      </c>
      <c r="C2385" t="s">
        <v>4855</v>
      </c>
      <c r="D2385">
        <v>10000</v>
      </c>
      <c r="E2385">
        <v>435</v>
      </c>
      <c r="F2385" t="s">
        <v>278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1133</v>
      </c>
      <c r="O2385" s="8">
        <f>Data!$E2385/Data!$D2385</f>
        <v>4.3499999999999997E-2</v>
      </c>
      <c r="P2385" s="2">
        <f>IFERROR(Data!$E2385/Data!$L2385,0)</f>
        <v>145</v>
      </c>
      <c r="Q2385" t="str">
        <f t="shared" si="148"/>
        <v>technology</v>
      </c>
      <c r="R2385" t="str">
        <f t="shared" si="149"/>
        <v>web</v>
      </c>
      <c r="S2385" s="3">
        <f t="shared" si="150"/>
        <v>42056.806793981479</v>
      </c>
      <c r="T2385" s="3">
        <f t="shared" si="151"/>
        <v>42026.806793981479</v>
      </c>
    </row>
    <row r="2386" spans="1:20">
      <c r="A2386">
        <v>2384</v>
      </c>
      <c r="B2386" t="s">
        <v>4856</v>
      </c>
      <c r="C2386" t="s">
        <v>4857</v>
      </c>
      <c r="D2386">
        <v>1000</v>
      </c>
      <c r="E2386">
        <v>8</v>
      </c>
      <c r="F2386" t="s">
        <v>278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1133</v>
      </c>
      <c r="O2386" s="8">
        <f>Data!$E2386/Data!$D2386</f>
        <v>8.0000000000000002E-3</v>
      </c>
      <c r="P2386" s="2">
        <f>IFERROR(Data!$E2386/Data!$L2386,0)</f>
        <v>1</v>
      </c>
      <c r="Q2386" t="str">
        <f t="shared" si="148"/>
        <v>technology</v>
      </c>
      <c r="R2386" t="str">
        <f t="shared" si="149"/>
        <v>web</v>
      </c>
      <c r="S2386" s="3">
        <f t="shared" si="150"/>
        <v>41956.859293981484</v>
      </c>
      <c r="T2386" s="3">
        <f t="shared" si="151"/>
        <v>41926.817627314813</v>
      </c>
    </row>
    <row r="2387" spans="1:20">
      <c r="A2387">
        <v>2385</v>
      </c>
      <c r="B2387" t="s">
        <v>4858</v>
      </c>
      <c r="C2387" t="s">
        <v>4859</v>
      </c>
      <c r="D2387">
        <v>65000</v>
      </c>
      <c r="E2387">
        <v>788</v>
      </c>
      <c r="F2387" t="s">
        <v>278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1133</v>
      </c>
      <c r="O2387" s="8">
        <f>Data!$E2387/Data!$D2387</f>
        <v>1.2123076923076924E-2</v>
      </c>
      <c r="P2387" s="2">
        <f>IFERROR(Data!$E2387/Data!$L2387,0)</f>
        <v>112.57142857142857</v>
      </c>
      <c r="Q2387" t="str">
        <f t="shared" si="148"/>
        <v>technology</v>
      </c>
      <c r="R2387" t="str">
        <f t="shared" si="149"/>
        <v>web</v>
      </c>
      <c r="S2387" s="3">
        <f t="shared" si="150"/>
        <v>42221.45175925926</v>
      </c>
      <c r="T2387" s="3">
        <f t="shared" si="151"/>
        <v>42191.45175925926</v>
      </c>
    </row>
    <row r="2388" spans="1:20">
      <c r="A2388">
        <v>2386</v>
      </c>
      <c r="B2388" t="s">
        <v>4860</v>
      </c>
      <c r="C2388" t="s">
        <v>4861</v>
      </c>
      <c r="D2388">
        <v>30000</v>
      </c>
      <c r="E2388">
        <v>0</v>
      </c>
      <c r="F2388" t="s">
        <v>278</v>
      </c>
      <c r="G2388" t="s">
        <v>165</v>
      </c>
      <c r="H2388" t="s">
        <v>166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1133</v>
      </c>
      <c r="O2388" s="8">
        <f>Data!$E2388/Data!$D2388</f>
        <v>0</v>
      </c>
      <c r="P2388" s="2">
        <f>IFERROR(Data!$E2388/Data!$L2388,0)</f>
        <v>0</v>
      </c>
      <c r="Q2388" t="str">
        <f t="shared" si="148"/>
        <v>technology</v>
      </c>
      <c r="R2388" t="str">
        <f t="shared" si="149"/>
        <v>web</v>
      </c>
      <c r="S2388" s="3">
        <f t="shared" si="150"/>
        <v>42014.588240740741</v>
      </c>
      <c r="T2388" s="3">
        <f t="shared" si="151"/>
        <v>41954.588240740741</v>
      </c>
    </row>
    <row r="2389" spans="1:20">
      <c r="A2389">
        <v>2387</v>
      </c>
      <c r="B2389" t="s">
        <v>4862</v>
      </c>
      <c r="C2389" t="s">
        <v>4863</v>
      </c>
      <c r="D2389">
        <v>150000</v>
      </c>
      <c r="E2389">
        <v>1026</v>
      </c>
      <c r="F2389" t="s">
        <v>278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1133</v>
      </c>
      <c r="O2389" s="8">
        <f>Data!$E2389/Data!$D2389</f>
        <v>6.8399999999999997E-3</v>
      </c>
      <c r="P2389" s="2">
        <f>IFERROR(Data!$E2389/Data!$L2389,0)</f>
        <v>342</v>
      </c>
      <c r="Q2389" t="str">
        <f t="shared" si="148"/>
        <v>technology</v>
      </c>
      <c r="R2389" t="str">
        <f t="shared" si="149"/>
        <v>web</v>
      </c>
      <c r="S2389" s="3">
        <f t="shared" si="150"/>
        <v>42573.376620370371</v>
      </c>
      <c r="T2389" s="3">
        <f t="shared" si="151"/>
        <v>42528.376620370371</v>
      </c>
    </row>
    <row r="2390" spans="1:20">
      <c r="A2390">
        <v>2388</v>
      </c>
      <c r="B2390" t="s">
        <v>4864</v>
      </c>
      <c r="C2390" t="s">
        <v>4865</v>
      </c>
      <c r="D2390">
        <v>37000</v>
      </c>
      <c r="E2390">
        <v>463</v>
      </c>
      <c r="F2390" t="s">
        <v>278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1133</v>
      </c>
      <c r="O2390" s="8">
        <f>Data!$E2390/Data!$D2390</f>
        <v>1.2513513513513513E-2</v>
      </c>
      <c r="P2390" s="2">
        <f>IFERROR(Data!$E2390/Data!$L2390,0)</f>
        <v>57.875</v>
      </c>
      <c r="Q2390" t="str">
        <f t="shared" si="148"/>
        <v>technology</v>
      </c>
      <c r="R2390" t="str">
        <f t="shared" si="149"/>
        <v>web</v>
      </c>
      <c r="S2390" s="3">
        <f t="shared" si="150"/>
        <v>42019.561805555553</v>
      </c>
      <c r="T2390" s="3">
        <f t="shared" si="151"/>
        <v>41989.603692129633</v>
      </c>
    </row>
    <row r="2391" spans="1:20">
      <c r="A2391">
        <v>2389</v>
      </c>
      <c r="B2391" t="s">
        <v>4866</v>
      </c>
      <c r="C2391" t="s">
        <v>4867</v>
      </c>
      <c r="D2391">
        <v>16000</v>
      </c>
      <c r="E2391">
        <v>30</v>
      </c>
      <c r="F2391" t="s">
        <v>278</v>
      </c>
      <c r="G2391" t="s">
        <v>185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1133</v>
      </c>
      <c r="O2391" s="8">
        <f>Data!$E2391/Data!$D2391</f>
        <v>1.8749999999999999E-3</v>
      </c>
      <c r="P2391" s="2">
        <f>IFERROR(Data!$E2391/Data!$L2391,0)</f>
        <v>30</v>
      </c>
      <c r="Q2391" t="str">
        <f t="shared" si="148"/>
        <v>technology</v>
      </c>
      <c r="R2391" t="str">
        <f t="shared" si="149"/>
        <v>web</v>
      </c>
      <c r="S2391" s="3">
        <f t="shared" si="150"/>
        <v>42210.665972222225</v>
      </c>
      <c r="T2391" s="3">
        <f t="shared" si="151"/>
        <v>42179.403379629628</v>
      </c>
    </row>
    <row r="2392" spans="1:20">
      <c r="A2392">
        <v>2390</v>
      </c>
      <c r="B2392" t="s">
        <v>4868</v>
      </c>
      <c r="C2392" t="s">
        <v>4869</v>
      </c>
      <c r="D2392">
        <v>510000</v>
      </c>
      <c r="E2392">
        <v>0</v>
      </c>
      <c r="F2392" t="s">
        <v>278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1133</v>
      </c>
      <c r="O2392" s="8">
        <f>Data!$E2392/Data!$D2392</f>
        <v>0</v>
      </c>
      <c r="P2392" s="2">
        <f>IFERROR(Data!$E2392/Data!$L2392,0)</f>
        <v>0</v>
      </c>
      <c r="Q2392" t="str">
        <f t="shared" si="148"/>
        <v>technology</v>
      </c>
      <c r="R2392" t="str">
        <f t="shared" si="149"/>
        <v>web</v>
      </c>
      <c r="S2392" s="3">
        <f t="shared" si="150"/>
        <v>42008.012314814812</v>
      </c>
      <c r="T2392" s="3">
        <f t="shared" si="151"/>
        <v>41968.012314814812</v>
      </c>
    </row>
    <row r="2393" spans="1:20">
      <c r="A2393">
        <v>2391</v>
      </c>
      <c r="B2393" t="s">
        <v>4870</v>
      </c>
      <c r="C2393" t="s">
        <v>4871</v>
      </c>
      <c r="D2393">
        <v>20000</v>
      </c>
      <c r="E2393">
        <v>25</v>
      </c>
      <c r="F2393" t="s">
        <v>278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1133</v>
      </c>
      <c r="O2393" s="8">
        <f>Data!$E2393/Data!$D2393</f>
        <v>1.25E-3</v>
      </c>
      <c r="P2393" s="2">
        <f>IFERROR(Data!$E2393/Data!$L2393,0)</f>
        <v>25</v>
      </c>
      <c r="Q2393" t="str">
        <f t="shared" si="148"/>
        <v>technology</v>
      </c>
      <c r="R2393" t="str">
        <f t="shared" si="149"/>
        <v>web</v>
      </c>
      <c r="S2393" s="3">
        <f t="shared" si="150"/>
        <v>42094.502824074079</v>
      </c>
      <c r="T2393" s="3">
        <f t="shared" si="151"/>
        <v>42064.544490740736</v>
      </c>
    </row>
    <row r="2394" spans="1:20">
      <c r="A2394">
        <v>2392</v>
      </c>
      <c r="B2394" t="s">
        <v>4872</v>
      </c>
      <c r="C2394" t="s">
        <v>4873</v>
      </c>
      <c r="D2394">
        <v>4200</v>
      </c>
      <c r="E2394">
        <v>0</v>
      </c>
      <c r="F2394" t="s">
        <v>278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1133</v>
      </c>
      <c r="O2394" s="8">
        <f>Data!$E2394/Data!$D2394</f>
        <v>0</v>
      </c>
      <c r="P2394" s="2">
        <f>IFERROR(Data!$E2394/Data!$L2394,0)</f>
        <v>0</v>
      </c>
      <c r="Q2394" t="str">
        <f t="shared" si="148"/>
        <v>technology</v>
      </c>
      <c r="R2394" t="str">
        <f t="shared" si="149"/>
        <v>web</v>
      </c>
      <c r="S2394" s="3">
        <f t="shared" si="150"/>
        <v>42305.870636574073</v>
      </c>
      <c r="T2394" s="3">
        <f t="shared" si="151"/>
        <v>42275.870636574073</v>
      </c>
    </row>
    <row r="2395" spans="1:20">
      <c r="A2395">
        <v>2393</v>
      </c>
      <c r="B2395" t="s">
        <v>4874</v>
      </c>
      <c r="C2395" t="s">
        <v>4875</v>
      </c>
      <c r="D2395">
        <v>100000</v>
      </c>
      <c r="E2395">
        <v>50</v>
      </c>
      <c r="F2395" t="s">
        <v>278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1133</v>
      </c>
      <c r="O2395" s="8">
        <f>Data!$E2395/Data!$D2395</f>
        <v>5.0000000000000001E-4</v>
      </c>
      <c r="P2395" s="2">
        <f>IFERROR(Data!$E2395/Data!$L2395,0)</f>
        <v>50</v>
      </c>
      <c r="Q2395" t="str">
        <f t="shared" si="148"/>
        <v>technology</v>
      </c>
      <c r="R2395" t="str">
        <f t="shared" si="149"/>
        <v>web</v>
      </c>
      <c r="S2395" s="3">
        <f t="shared" si="150"/>
        <v>42224.398344907408</v>
      </c>
      <c r="T2395" s="3">
        <f t="shared" si="151"/>
        <v>42194.398344907408</v>
      </c>
    </row>
    <row r="2396" spans="1:20">
      <c r="A2396">
        <v>2394</v>
      </c>
      <c r="B2396" t="s">
        <v>4876</v>
      </c>
      <c r="C2396" t="s">
        <v>4877</v>
      </c>
      <c r="D2396">
        <v>5000</v>
      </c>
      <c r="E2396">
        <v>3</v>
      </c>
      <c r="F2396" t="s">
        <v>278</v>
      </c>
      <c r="G2396" t="s">
        <v>2461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1133</v>
      </c>
      <c r="O2396" s="8">
        <f>Data!$E2396/Data!$D2396</f>
        <v>5.9999999999999995E-4</v>
      </c>
      <c r="P2396" s="2">
        <f>IFERROR(Data!$E2396/Data!$L2396,0)</f>
        <v>1.5</v>
      </c>
      <c r="Q2396" t="str">
        <f t="shared" si="148"/>
        <v>technology</v>
      </c>
      <c r="R2396" t="str">
        <f t="shared" si="149"/>
        <v>web</v>
      </c>
      <c r="S2396" s="3">
        <f t="shared" si="150"/>
        <v>42061.112187499995</v>
      </c>
      <c r="T2396" s="3">
        <f t="shared" si="151"/>
        <v>42031.112187499995</v>
      </c>
    </row>
    <row r="2397" spans="1:20">
      <c r="A2397">
        <v>2395</v>
      </c>
      <c r="B2397" t="s">
        <v>4878</v>
      </c>
      <c r="C2397" t="s">
        <v>4879</v>
      </c>
      <c r="D2397">
        <v>33000</v>
      </c>
      <c r="E2397">
        <v>0</v>
      </c>
      <c r="F2397" t="s">
        <v>278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1133</v>
      </c>
      <c r="O2397" s="8">
        <f>Data!$E2397/Data!$D2397</f>
        <v>0</v>
      </c>
      <c r="P2397" s="2">
        <f>IFERROR(Data!$E2397/Data!$L2397,0)</f>
        <v>0</v>
      </c>
      <c r="Q2397" t="str">
        <f t="shared" si="148"/>
        <v>technology</v>
      </c>
      <c r="R2397" t="str">
        <f t="shared" si="149"/>
        <v>web</v>
      </c>
      <c r="S2397" s="3">
        <f t="shared" si="150"/>
        <v>42745.122916666667</v>
      </c>
      <c r="T2397" s="3">
        <f t="shared" si="151"/>
        <v>42716.871377314819</v>
      </c>
    </row>
    <row r="2398" spans="1:20">
      <c r="A2398">
        <v>2396</v>
      </c>
      <c r="B2398" t="s">
        <v>4880</v>
      </c>
      <c r="C2398" t="s">
        <v>4881</v>
      </c>
      <c r="D2398">
        <v>5000</v>
      </c>
      <c r="E2398">
        <v>10</v>
      </c>
      <c r="F2398" t="s">
        <v>278</v>
      </c>
      <c r="G2398" t="s">
        <v>2095</v>
      </c>
      <c r="H2398" t="s">
        <v>2096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1133</v>
      </c>
      <c r="O2398" s="8">
        <f>Data!$E2398/Data!$D2398</f>
        <v>2E-3</v>
      </c>
      <c r="P2398" s="2">
        <f>IFERROR(Data!$E2398/Data!$L2398,0)</f>
        <v>10</v>
      </c>
      <c r="Q2398" t="str">
        <f t="shared" si="148"/>
        <v>technology</v>
      </c>
      <c r="R2398" t="str">
        <f t="shared" si="149"/>
        <v>web</v>
      </c>
      <c r="S2398" s="3">
        <f t="shared" si="150"/>
        <v>42292.599050925928</v>
      </c>
      <c r="T2398" s="3">
        <f t="shared" si="151"/>
        <v>42262.599050925928</v>
      </c>
    </row>
    <row r="2399" spans="1:20">
      <c r="A2399">
        <v>2397</v>
      </c>
      <c r="B2399" t="s">
        <v>4882</v>
      </c>
      <c r="C2399" t="s">
        <v>4883</v>
      </c>
      <c r="D2399">
        <v>124000</v>
      </c>
      <c r="E2399">
        <v>0</v>
      </c>
      <c r="F2399" t="s">
        <v>278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1133</v>
      </c>
      <c r="O2399" s="8">
        <f>Data!$E2399/Data!$D2399</f>
        <v>0</v>
      </c>
      <c r="P2399" s="2">
        <f>IFERROR(Data!$E2399/Data!$L2399,0)</f>
        <v>0</v>
      </c>
      <c r="Q2399" t="str">
        <f t="shared" si="148"/>
        <v>technology</v>
      </c>
      <c r="R2399" t="str">
        <f t="shared" si="149"/>
        <v>web</v>
      </c>
      <c r="S2399" s="3">
        <f t="shared" si="150"/>
        <v>42006.63490740741</v>
      </c>
      <c r="T2399" s="3">
        <f t="shared" si="151"/>
        <v>41976.63490740741</v>
      </c>
    </row>
    <row r="2400" spans="1:20">
      <c r="A2400">
        <v>2398</v>
      </c>
      <c r="B2400" t="s">
        <v>4884</v>
      </c>
      <c r="C2400" t="s">
        <v>4885</v>
      </c>
      <c r="D2400">
        <v>4000</v>
      </c>
      <c r="E2400">
        <v>0</v>
      </c>
      <c r="F2400" t="s">
        <v>278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1133</v>
      </c>
      <c r="O2400" s="8">
        <f>Data!$E2400/Data!$D2400</f>
        <v>0</v>
      </c>
      <c r="P2400" s="2">
        <f>IFERROR(Data!$E2400/Data!$L2400,0)</f>
        <v>0</v>
      </c>
      <c r="Q2400" t="str">
        <f t="shared" si="148"/>
        <v>technology</v>
      </c>
      <c r="R2400" t="str">
        <f t="shared" si="149"/>
        <v>web</v>
      </c>
      <c r="S2400" s="3">
        <f t="shared" si="150"/>
        <v>42187.666481481487</v>
      </c>
      <c r="T2400" s="3">
        <f t="shared" si="151"/>
        <v>42157.666481481487</v>
      </c>
    </row>
    <row r="2401" spans="1:20">
      <c r="A2401">
        <v>2399</v>
      </c>
      <c r="B2401" t="s">
        <v>4886</v>
      </c>
      <c r="C2401" t="s">
        <v>4887</v>
      </c>
      <c r="D2401">
        <v>13000</v>
      </c>
      <c r="E2401">
        <v>0</v>
      </c>
      <c r="F2401" t="s">
        <v>278</v>
      </c>
      <c r="G2401" t="s">
        <v>482</v>
      </c>
      <c r="H2401" t="s">
        <v>483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1133</v>
      </c>
      <c r="O2401" s="8">
        <f>Data!$E2401/Data!$D2401</f>
        <v>0</v>
      </c>
      <c r="P2401" s="2">
        <f>IFERROR(Data!$E2401/Data!$L2401,0)</f>
        <v>0</v>
      </c>
      <c r="Q2401" t="str">
        <f t="shared" si="148"/>
        <v>technology</v>
      </c>
      <c r="R2401" t="str">
        <f t="shared" si="149"/>
        <v>web</v>
      </c>
      <c r="S2401" s="3">
        <f t="shared" si="150"/>
        <v>41991.603078703702</v>
      </c>
      <c r="T2401" s="3">
        <f t="shared" si="151"/>
        <v>41956.603078703702</v>
      </c>
    </row>
    <row r="2402" spans="1:20">
      <c r="A2402">
        <v>2400</v>
      </c>
      <c r="B2402" t="s">
        <v>4888</v>
      </c>
      <c r="C2402" t="s">
        <v>4889</v>
      </c>
      <c r="D2402">
        <v>50000</v>
      </c>
      <c r="E2402">
        <v>0</v>
      </c>
      <c r="F2402" t="s">
        <v>278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1133</v>
      </c>
      <c r="O2402" s="8">
        <f>Data!$E2402/Data!$D2402</f>
        <v>0</v>
      </c>
      <c r="P2402" s="2">
        <f>IFERROR(Data!$E2402/Data!$L2402,0)</f>
        <v>0</v>
      </c>
      <c r="Q2402" t="str">
        <f t="shared" si="148"/>
        <v>technology</v>
      </c>
      <c r="R2402" t="str">
        <f t="shared" si="149"/>
        <v>web</v>
      </c>
      <c r="S2402" s="3">
        <f t="shared" si="150"/>
        <v>42474.018101851849</v>
      </c>
      <c r="T2402" s="3">
        <f t="shared" si="151"/>
        <v>42444.018101851849</v>
      </c>
    </row>
    <row r="2403" spans="1:20">
      <c r="A2403">
        <v>2401</v>
      </c>
      <c r="B2403" t="s">
        <v>4890</v>
      </c>
      <c r="C2403" t="s">
        <v>4891</v>
      </c>
      <c r="D2403">
        <v>28000</v>
      </c>
      <c r="E2403">
        <v>201</v>
      </c>
      <c r="F2403" t="s">
        <v>363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2359</v>
      </c>
      <c r="O2403" s="8">
        <f>Data!$E2403/Data!$D2403</f>
        <v>7.1785714285714283E-3</v>
      </c>
      <c r="P2403" s="2">
        <f>IFERROR(Data!$E2403/Data!$L2403,0)</f>
        <v>22.333333333333332</v>
      </c>
      <c r="Q2403" t="str">
        <f t="shared" si="148"/>
        <v>food</v>
      </c>
      <c r="R2403" t="str">
        <f t="shared" si="149"/>
        <v>food trucks</v>
      </c>
      <c r="S2403" s="3">
        <f t="shared" si="150"/>
        <v>42434.572870370372</v>
      </c>
      <c r="T2403" s="3">
        <f t="shared" si="151"/>
        <v>42374.572870370372</v>
      </c>
    </row>
    <row r="2404" spans="1:20">
      <c r="A2404">
        <v>2402</v>
      </c>
      <c r="B2404" t="s">
        <v>4892</v>
      </c>
      <c r="C2404" t="s">
        <v>4893</v>
      </c>
      <c r="D2404">
        <v>12000</v>
      </c>
      <c r="E2404">
        <v>52</v>
      </c>
      <c r="F2404" t="s">
        <v>363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2359</v>
      </c>
      <c r="O2404" s="8">
        <f>Data!$E2404/Data!$D2404</f>
        <v>4.3333333333333331E-3</v>
      </c>
      <c r="P2404" s="2">
        <f>IFERROR(Data!$E2404/Data!$L2404,0)</f>
        <v>52</v>
      </c>
      <c r="Q2404" t="str">
        <f t="shared" si="148"/>
        <v>food</v>
      </c>
      <c r="R2404" t="str">
        <f t="shared" si="149"/>
        <v>food trucks</v>
      </c>
      <c r="S2404" s="3">
        <f t="shared" si="150"/>
        <v>42137.429756944446</v>
      </c>
      <c r="T2404" s="3">
        <f t="shared" si="151"/>
        <v>42107.429756944446</v>
      </c>
    </row>
    <row r="2405" spans="1:20">
      <c r="A2405">
        <v>2403</v>
      </c>
      <c r="B2405" t="s">
        <v>4894</v>
      </c>
      <c r="C2405" t="s">
        <v>4895</v>
      </c>
      <c r="D2405">
        <v>1200</v>
      </c>
      <c r="E2405">
        <v>202</v>
      </c>
      <c r="F2405" t="s">
        <v>363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2359</v>
      </c>
      <c r="O2405" s="8">
        <f>Data!$E2405/Data!$D2405</f>
        <v>0.16833333333333333</v>
      </c>
      <c r="P2405" s="2">
        <f>IFERROR(Data!$E2405/Data!$L2405,0)</f>
        <v>16.833333333333332</v>
      </c>
      <c r="Q2405" t="str">
        <f t="shared" si="148"/>
        <v>food</v>
      </c>
      <c r="R2405" t="str">
        <f t="shared" si="149"/>
        <v>food trucks</v>
      </c>
      <c r="S2405" s="3">
        <f t="shared" si="150"/>
        <v>42459.590949074074</v>
      </c>
      <c r="T2405" s="3">
        <f t="shared" si="151"/>
        <v>42399.632615740738</v>
      </c>
    </row>
    <row r="2406" spans="1:20">
      <c r="A2406">
        <v>2404</v>
      </c>
      <c r="B2406" t="s">
        <v>4896</v>
      </c>
      <c r="C2406" t="s">
        <v>4897</v>
      </c>
      <c r="D2406">
        <v>15000</v>
      </c>
      <c r="E2406">
        <v>0</v>
      </c>
      <c r="F2406" t="s">
        <v>363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2359</v>
      </c>
      <c r="O2406" s="8">
        <f>Data!$E2406/Data!$D2406</f>
        <v>0</v>
      </c>
      <c r="P2406" s="2">
        <f>IFERROR(Data!$E2406/Data!$L2406,0)</f>
        <v>0</v>
      </c>
      <c r="Q2406" t="str">
        <f t="shared" si="148"/>
        <v>food</v>
      </c>
      <c r="R2406" t="str">
        <f t="shared" si="149"/>
        <v>food trucks</v>
      </c>
      <c r="S2406" s="3">
        <f t="shared" si="150"/>
        <v>42371.78943287037</v>
      </c>
      <c r="T2406" s="3">
        <f t="shared" si="151"/>
        <v>42341.78943287037</v>
      </c>
    </row>
    <row r="2407" spans="1:20">
      <c r="A2407">
        <v>2405</v>
      </c>
      <c r="B2407" t="s">
        <v>4898</v>
      </c>
      <c r="C2407" t="s">
        <v>4899</v>
      </c>
      <c r="D2407">
        <v>5000</v>
      </c>
      <c r="E2407">
        <v>1126</v>
      </c>
      <c r="F2407" t="s">
        <v>363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2359</v>
      </c>
      <c r="O2407" s="8">
        <f>Data!$E2407/Data!$D2407</f>
        <v>0.22520000000000001</v>
      </c>
      <c r="P2407" s="2">
        <f>IFERROR(Data!$E2407/Data!$L2407,0)</f>
        <v>56.3</v>
      </c>
      <c r="Q2407" t="str">
        <f t="shared" si="148"/>
        <v>food</v>
      </c>
      <c r="R2407" t="str">
        <f t="shared" si="149"/>
        <v>food trucks</v>
      </c>
      <c r="S2407" s="3">
        <f t="shared" si="150"/>
        <v>42616.335358796292</v>
      </c>
      <c r="T2407" s="3">
        <f t="shared" si="151"/>
        <v>42595.335358796292</v>
      </c>
    </row>
    <row r="2408" spans="1:20">
      <c r="A2408">
        <v>2406</v>
      </c>
      <c r="B2408" t="s">
        <v>4900</v>
      </c>
      <c r="C2408" t="s">
        <v>4901</v>
      </c>
      <c r="D2408">
        <v>3250</v>
      </c>
      <c r="E2408">
        <v>1345</v>
      </c>
      <c r="F2408" t="s">
        <v>363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2359</v>
      </c>
      <c r="O2408" s="8">
        <f>Data!$E2408/Data!$D2408</f>
        <v>0.41384615384615386</v>
      </c>
      <c r="P2408" s="2">
        <f>IFERROR(Data!$E2408/Data!$L2408,0)</f>
        <v>84.0625</v>
      </c>
      <c r="Q2408" t="str">
        <f t="shared" si="148"/>
        <v>food</v>
      </c>
      <c r="R2408" t="str">
        <f t="shared" si="149"/>
        <v>food trucks</v>
      </c>
      <c r="S2408" s="3">
        <f t="shared" si="150"/>
        <v>42022.860995370371</v>
      </c>
      <c r="T2408" s="3">
        <f t="shared" si="151"/>
        <v>41982.860995370371</v>
      </c>
    </row>
    <row r="2409" spans="1:20">
      <c r="A2409">
        <v>2407</v>
      </c>
      <c r="B2409" t="s">
        <v>4902</v>
      </c>
      <c r="C2409" t="s">
        <v>4903</v>
      </c>
      <c r="D2409">
        <v>22000</v>
      </c>
      <c r="E2409">
        <v>5557</v>
      </c>
      <c r="F2409" t="s">
        <v>363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2359</v>
      </c>
      <c r="O2409" s="8">
        <f>Data!$E2409/Data!$D2409</f>
        <v>0.25259090909090909</v>
      </c>
      <c r="P2409" s="2">
        <f>IFERROR(Data!$E2409/Data!$L2409,0)</f>
        <v>168.39393939393941</v>
      </c>
      <c r="Q2409" t="str">
        <f t="shared" si="148"/>
        <v>food</v>
      </c>
      <c r="R2409" t="str">
        <f t="shared" si="149"/>
        <v>food trucks</v>
      </c>
      <c r="S2409" s="3">
        <f t="shared" si="150"/>
        <v>42105</v>
      </c>
      <c r="T2409" s="3">
        <f t="shared" si="151"/>
        <v>42082.325555555552</v>
      </c>
    </row>
    <row r="2410" spans="1:20">
      <c r="A2410">
        <v>2408</v>
      </c>
      <c r="B2410" t="s">
        <v>4904</v>
      </c>
      <c r="C2410" t="s">
        <v>4905</v>
      </c>
      <c r="D2410">
        <v>15000</v>
      </c>
      <c r="E2410">
        <v>30</v>
      </c>
      <c r="F2410" t="s">
        <v>363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2359</v>
      </c>
      <c r="O2410" s="8">
        <f>Data!$E2410/Data!$D2410</f>
        <v>2E-3</v>
      </c>
      <c r="P2410" s="2">
        <f>IFERROR(Data!$E2410/Data!$L2410,0)</f>
        <v>15</v>
      </c>
      <c r="Q2410" t="str">
        <f t="shared" si="148"/>
        <v>food</v>
      </c>
      <c r="R2410" t="str">
        <f t="shared" si="149"/>
        <v>food trucks</v>
      </c>
      <c r="S2410" s="3">
        <f t="shared" si="150"/>
        <v>41948.932372685187</v>
      </c>
      <c r="T2410" s="3">
        <f t="shared" si="151"/>
        <v>41918.890706018516</v>
      </c>
    </row>
    <row r="2411" spans="1:20">
      <c r="A2411">
        <v>2409</v>
      </c>
      <c r="B2411" t="s">
        <v>4906</v>
      </c>
      <c r="C2411" t="s">
        <v>4907</v>
      </c>
      <c r="D2411">
        <v>25000</v>
      </c>
      <c r="E2411">
        <v>460</v>
      </c>
      <c r="F2411" t="s">
        <v>363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2359</v>
      </c>
      <c r="O2411" s="8">
        <f>Data!$E2411/Data!$D2411</f>
        <v>1.84E-2</v>
      </c>
      <c r="P2411" s="2">
        <f>IFERROR(Data!$E2411/Data!$L2411,0)</f>
        <v>76.666666666666671</v>
      </c>
      <c r="Q2411" t="str">
        <f t="shared" si="148"/>
        <v>food</v>
      </c>
      <c r="R2411" t="str">
        <f t="shared" si="149"/>
        <v>food trucks</v>
      </c>
      <c r="S2411" s="3">
        <f t="shared" si="150"/>
        <v>42234.625868055555</v>
      </c>
      <c r="T2411" s="3">
        <f t="shared" si="151"/>
        <v>42204.625868055555</v>
      </c>
    </row>
    <row r="2412" spans="1:20">
      <c r="A2412">
        <v>2410</v>
      </c>
      <c r="B2412" t="s">
        <v>4908</v>
      </c>
      <c r="C2412" t="s">
        <v>4909</v>
      </c>
      <c r="D2412">
        <v>15000</v>
      </c>
      <c r="E2412">
        <v>0</v>
      </c>
      <c r="F2412" t="s">
        <v>363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2359</v>
      </c>
      <c r="O2412" s="8">
        <f>Data!$E2412/Data!$D2412</f>
        <v>0</v>
      </c>
      <c r="P2412" s="2">
        <f>IFERROR(Data!$E2412/Data!$L2412,0)</f>
        <v>0</v>
      </c>
      <c r="Q2412" t="str">
        <f t="shared" si="148"/>
        <v>food</v>
      </c>
      <c r="R2412" t="str">
        <f t="shared" si="149"/>
        <v>food trucks</v>
      </c>
      <c r="S2412" s="3">
        <f t="shared" si="150"/>
        <v>42254.158275462964</v>
      </c>
      <c r="T2412" s="3">
        <f t="shared" si="151"/>
        <v>42224.158275462964</v>
      </c>
    </row>
    <row r="2413" spans="1:20">
      <c r="A2413">
        <v>2411</v>
      </c>
      <c r="B2413" t="s">
        <v>4910</v>
      </c>
      <c r="C2413" t="s">
        <v>4911</v>
      </c>
      <c r="D2413">
        <v>25000</v>
      </c>
      <c r="E2413">
        <v>151</v>
      </c>
      <c r="F2413" t="s">
        <v>363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2359</v>
      </c>
      <c r="O2413" s="8">
        <f>Data!$E2413/Data!$D2413</f>
        <v>6.0400000000000002E-3</v>
      </c>
      <c r="P2413" s="2">
        <f>IFERROR(Data!$E2413/Data!$L2413,0)</f>
        <v>50.333333333333336</v>
      </c>
      <c r="Q2413" t="str">
        <f t="shared" si="148"/>
        <v>food</v>
      </c>
      <c r="R2413" t="str">
        <f t="shared" si="149"/>
        <v>food trucks</v>
      </c>
      <c r="S2413" s="3">
        <f t="shared" si="150"/>
        <v>42241.482430555552</v>
      </c>
      <c r="T2413" s="3">
        <f t="shared" si="151"/>
        <v>42211.482430555552</v>
      </c>
    </row>
    <row r="2414" spans="1:20">
      <c r="A2414">
        <v>2412</v>
      </c>
      <c r="B2414" t="s">
        <v>4912</v>
      </c>
      <c r="C2414" t="s">
        <v>4913</v>
      </c>
      <c r="D2414">
        <v>8000</v>
      </c>
      <c r="E2414">
        <v>0</v>
      </c>
      <c r="F2414" t="s">
        <v>363</v>
      </c>
      <c r="G2414" t="s">
        <v>185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2359</v>
      </c>
      <c r="O2414" s="8">
        <f>Data!$E2414/Data!$D2414</f>
        <v>0</v>
      </c>
      <c r="P2414" s="2">
        <f>IFERROR(Data!$E2414/Data!$L2414,0)</f>
        <v>0</v>
      </c>
      <c r="Q2414" t="str">
        <f t="shared" si="148"/>
        <v>food</v>
      </c>
      <c r="R2414" t="str">
        <f t="shared" si="149"/>
        <v>food trucks</v>
      </c>
      <c r="S2414" s="3">
        <f t="shared" si="150"/>
        <v>42700.528622685189</v>
      </c>
      <c r="T2414" s="3">
        <f t="shared" si="151"/>
        <v>42655.486956018518</v>
      </c>
    </row>
    <row r="2415" spans="1:20">
      <c r="A2415">
        <v>2413</v>
      </c>
      <c r="B2415" t="s">
        <v>4914</v>
      </c>
      <c r="C2415" t="s">
        <v>4915</v>
      </c>
      <c r="D2415">
        <v>3000</v>
      </c>
      <c r="E2415">
        <v>25</v>
      </c>
      <c r="F2415" t="s">
        <v>363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2359</v>
      </c>
      <c r="O2415" s="8">
        <f>Data!$E2415/Data!$D2415</f>
        <v>8.3333333333333332E-3</v>
      </c>
      <c r="P2415" s="2">
        <f>IFERROR(Data!$E2415/Data!$L2415,0)</f>
        <v>8.3333333333333339</v>
      </c>
      <c r="Q2415" t="str">
        <f t="shared" si="148"/>
        <v>food</v>
      </c>
      <c r="R2415" t="str">
        <f t="shared" si="149"/>
        <v>food trucks</v>
      </c>
      <c r="S2415" s="3">
        <f t="shared" si="150"/>
        <v>41790.729166666664</v>
      </c>
      <c r="T2415" s="3">
        <f t="shared" si="151"/>
        <v>41759.85974537037</v>
      </c>
    </row>
    <row r="2416" spans="1:20">
      <c r="A2416">
        <v>2414</v>
      </c>
      <c r="B2416" t="s">
        <v>4916</v>
      </c>
      <c r="C2416" t="s">
        <v>4917</v>
      </c>
      <c r="D2416">
        <v>15000</v>
      </c>
      <c r="E2416">
        <v>460</v>
      </c>
      <c r="F2416" t="s">
        <v>363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2359</v>
      </c>
      <c r="O2416" s="8">
        <f>Data!$E2416/Data!$D2416</f>
        <v>3.0666666666666665E-2</v>
      </c>
      <c r="P2416" s="2">
        <f>IFERROR(Data!$E2416/Data!$L2416,0)</f>
        <v>35.384615384615387</v>
      </c>
      <c r="Q2416" t="str">
        <f t="shared" si="148"/>
        <v>food</v>
      </c>
      <c r="R2416" t="str">
        <f t="shared" si="149"/>
        <v>food trucks</v>
      </c>
      <c r="S2416" s="3">
        <f t="shared" si="150"/>
        <v>42237.915972222225</v>
      </c>
      <c r="T2416" s="3">
        <f t="shared" si="151"/>
        <v>42198.445138888885</v>
      </c>
    </row>
    <row r="2417" spans="1:20">
      <c r="A2417">
        <v>2415</v>
      </c>
      <c r="B2417" t="s">
        <v>4918</v>
      </c>
      <c r="C2417" t="s">
        <v>4919</v>
      </c>
      <c r="D2417">
        <v>60000</v>
      </c>
      <c r="E2417">
        <v>335</v>
      </c>
      <c r="F2417" t="s">
        <v>363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2359</v>
      </c>
      <c r="O2417" s="8">
        <f>Data!$E2417/Data!$D2417</f>
        <v>5.5833333333333334E-3</v>
      </c>
      <c r="P2417" s="2">
        <f>IFERROR(Data!$E2417/Data!$L2417,0)</f>
        <v>55.833333333333336</v>
      </c>
      <c r="Q2417" t="str">
        <f t="shared" si="148"/>
        <v>food</v>
      </c>
      <c r="R2417" t="str">
        <f t="shared" si="149"/>
        <v>food trucks</v>
      </c>
      <c r="S2417" s="3">
        <f t="shared" si="150"/>
        <v>42566.612800925926</v>
      </c>
      <c r="T2417" s="3">
        <f t="shared" si="151"/>
        <v>42536.612800925926</v>
      </c>
    </row>
    <row r="2418" spans="1:20">
      <c r="A2418">
        <v>2416</v>
      </c>
      <c r="B2418" t="s">
        <v>4920</v>
      </c>
      <c r="C2418" t="s">
        <v>4921</v>
      </c>
      <c r="D2418">
        <v>20000</v>
      </c>
      <c r="E2418">
        <v>5</v>
      </c>
      <c r="F2418" t="s">
        <v>363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2359</v>
      </c>
      <c r="O2418" s="8">
        <f>Data!$E2418/Data!$D2418</f>
        <v>2.5000000000000001E-4</v>
      </c>
      <c r="P2418" s="2">
        <f>IFERROR(Data!$E2418/Data!$L2418,0)</f>
        <v>5</v>
      </c>
      <c r="Q2418" t="str">
        <f t="shared" si="148"/>
        <v>food</v>
      </c>
      <c r="R2418" t="str">
        <f t="shared" si="149"/>
        <v>food trucks</v>
      </c>
      <c r="S2418" s="3">
        <f t="shared" si="150"/>
        <v>42077.375</v>
      </c>
      <c r="T2418" s="3">
        <f t="shared" si="151"/>
        <v>42019.487766203703</v>
      </c>
    </row>
    <row r="2419" spans="1:20">
      <c r="A2419">
        <v>2417</v>
      </c>
      <c r="B2419" t="s">
        <v>4922</v>
      </c>
      <c r="C2419" t="s">
        <v>4923</v>
      </c>
      <c r="D2419">
        <v>1000</v>
      </c>
      <c r="E2419">
        <v>0</v>
      </c>
      <c r="F2419" t="s">
        <v>363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2359</v>
      </c>
      <c r="O2419" s="8">
        <f>Data!$E2419/Data!$D2419</f>
        <v>0</v>
      </c>
      <c r="P2419" s="2">
        <f>IFERROR(Data!$E2419/Data!$L2419,0)</f>
        <v>0</v>
      </c>
      <c r="Q2419" t="str">
        <f t="shared" si="148"/>
        <v>food</v>
      </c>
      <c r="R2419" t="str">
        <f t="shared" si="149"/>
        <v>food trucks</v>
      </c>
      <c r="S2419" s="3">
        <f t="shared" si="150"/>
        <v>41861.634108796294</v>
      </c>
      <c r="T2419" s="3">
        <f t="shared" si="151"/>
        <v>41831.634108796294</v>
      </c>
    </row>
    <row r="2420" spans="1:20">
      <c r="A2420">
        <v>2418</v>
      </c>
      <c r="B2420" t="s">
        <v>4924</v>
      </c>
      <c r="C2420" t="s">
        <v>4925</v>
      </c>
      <c r="D2420">
        <v>25000</v>
      </c>
      <c r="E2420">
        <v>5</v>
      </c>
      <c r="F2420" t="s">
        <v>363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2359</v>
      </c>
      <c r="O2420" s="8">
        <f>Data!$E2420/Data!$D2420</f>
        <v>2.0000000000000001E-4</v>
      </c>
      <c r="P2420" s="2">
        <f>IFERROR(Data!$E2420/Data!$L2420,0)</f>
        <v>1</v>
      </c>
      <c r="Q2420" t="str">
        <f t="shared" si="148"/>
        <v>food</v>
      </c>
      <c r="R2420" t="str">
        <f t="shared" si="149"/>
        <v>food trucks</v>
      </c>
      <c r="S2420" s="3">
        <f t="shared" si="150"/>
        <v>42087.565324074079</v>
      </c>
      <c r="T2420" s="3">
        <f t="shared" si="151"/>
        <v>42027.606990740736</v>
      </c>
    </row>
    <row r="2421" spans="1:20">
      <c r="A2421">
        <v>2419</v>
      </c>
      <c r="B2421" t="s">
        <v>4926</v>
      </c>
      <c r="C2421" t="s">
        <v>4927</v>
      </c>
      <c r="D2421">
        <v>3000</v>
      </c>
      <c r="E2421">
        <v>0</v>
      </c>
      <c r="F2421" t="s">
        <v>363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2359</v>
      </c>
      <c r="O2421" s="8">
        <f>Data!$E2421/Data!$D2421</f>
        <v>0</v>
      </c>
      <c r="P2421" s="2">
        <f>IFERROR(Data!$E2421/Data!$L2421,0)</f>
        <v>0</v>
      </c>
      <c r="Q2421" t="str">
        <f t="shared" si="148"/>
        <v>food</v>
      </c>
      <c r="R2421" t="str">
        <f t="shared" si="149"/>
        <v>food trucks</v>
      </c>
      <c r="S2421" s="3">
        <f t="shared" si="150"/>
        <v>42053.488298611104</v>
      </c>
      <c r="T2421" s="3">
        <f t="shared" si="151"/>
        <v>41993.488298611104</v>
      </c>
    </row>
    <row r="2422" spans="1:20">
      <c r="A2422">
        <v>2420</v>
      </c>
      <c r="B2422" t="s">
        <v>4928</v>
      </c>
      <c r="C2422" t="s">
        <v>4929</v>
      </c>
      <c r="D2422">
        <v>16870</v>
      </c>
      <c r="E2422">
        <v>2501</v>
      </c>
      <c r="F2422" t="s">
        <v>363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2359</v>
      </c>
      <c r="O2422" s="8">
        <f>Data!$E2422/Data!$D2422</f>
        <v>0.14825133372851215</v>
      </c>
      <c r="P2422" s="2">
        <f>IFERROR(Data!$E2422/Data!$L2422,0)</f>
        <v>69.472222222222229</v>
      </c>
      <c r="Q2422" t="str">
        <f t="shared" si="148"/>
        <v>food</v>
      </c>
      <c r="R2422" t="str">
        <f t="shared" si="149"/>
        <v>food trucks</v>
      </c>
      <c r="S2422" s="3">
        <f t="shared" si="150"/>
        <v>41952.820543981477</v>
      </c>
      <c r="T2422" s="3">
        <f t="shared" si="151"/>
        <v>41892.778877314813</v>
      </c>
    </row>
    <row r="2423" spans="1:20">
      <c r="A2423">
        <v>2421</v>
      </c>
      <c r="B2423" t="s">
        <v>4930</v>
      </c>
      <c r="C2423" t="s">
        <v>4931</v>
      </c>
      <c r="D2423">
        <v>6000</v>
      </c>
      <c r="E2423">
        <v>1</v>
      </c>
      <c r="F2423" t="s">
        <v>363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2359</v>
      </c>
      <c r="O2423" s="8">
        <f>Data!$E2423/Data!$D2423</f>
        <v>1.6666666666666666E-4</v>
      </c>
      <c r="P2423" s="2">
        <f>IFERROR(Data!$E2423/Data!$L2423,0)</f>
        <v>1</v>
      </c>
      <c r="Q2423" t="str">
        <f t="shared" si="148"/>
        <v>food</v>
      </c>
      <c r="R2423" t="str">
        <f t="shared" si="149"/>
        <v>food trucks</v>
      </c>
      <c r="S2423" s="3">
        <f t="shared" si="150"/>
        <v>42056.437453703707</v>
      </c>
      <c r="T2423" s="3">
        <f t="shared" si="151"/>
        <v>42026.437453703707</v>
      </c>
    </row>
    <row r="2424" spans="1:20">
      <c r="A2424">
        <v>2422</v>
      </c>
      <c r="B2424" t="s">
        <v>4932</v>
      </c>
      <c r="C2424" t="s">
        <v>4933</v>
      </c>
      <c r="D2424">
        <v>500</v>
      </c>
      <c r="E2424">
        <v>1</v>
      </c>
      <c r="F2424" t="s">
        <v>363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2359</v>
      </c>
      <c r="O2424" s="8">
        <f>Data!$E2424/Data!$D2424</f>
        <v>2E-3</v>
      </c>
      <c r="P2424" s="2">
        <f>IFERROR(Data!$E2424/Data!$L2424,0)</f>
        <v>1</v>
      </c>
      <c r="Q2424" t="str">
        <f t="shared" si="148"/>
        <v>food</v>
      </c>
      <c r="R2424" t="str">
        <f t="shared" si="149"/>
        <v>food trucks</v>
      </c>
      <c r="S2424" s="3">
        <f t="shared" si="150"/>
        <v>42074.433287037042</v>
      </c>
      <c r="T2424" s="3">
        <f t="shared" si="151"/>
        <v>42044.474953703699</v>
      </c>
    </row>
    <row r="2425" spans="1:20">
      <c r="A2425">
        <v>2423</v>
      </c>
      <c r="B2425" t="s">
        <v>4934</v>
      </c>
      <c r="C2425" t="s">
        <v>4935</v>
      </c>
      <c r="D2425">
        <v>60000</v>
      </c>
      <c r="E2425">
        <v>8</v>
      </c>
      <c r="F2425" t="s">
        <v>363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2359</v>
      </c>
      <c r="O2425" s="8">
        <f>Data!$E2425/Data!$D2425</f>
        <v>1.3333333333333334E-4</v>
      </c>
      <c r="P2425" s="2">
        <f>IFERROR(Data!$E2425/Data!$L2425,0)</f>
        <v>8</v>
      </c>
      <c r="Q2425" t="str">
        <f t="shared" si="148"/>
        <v>food</v>
      </c>
      <c r="R2425" t="str">
        <f t="shared" si="149"/>
        <v>food trucks</v>
      </c>
      <c r="S2425" s="3">
        <f t="shared" si="150"/>
        <v>42004.454745370371</v>
      </c>
      <c r="T2425" s="3">
        <f t="shared" si="151"/>
        <v>41974.454745370371</v>
      </c>
    </row>
    <row r="2426" spans="1:20">
      <c r="A2426">
        <v>2424</v>
      </c>
      <c r="B2426" t="s">
        <v>4936</v>
      </c>
      <c r="C2426" t="s">
        <v>4937</v>
      </c>
      <c r="D2426">
        <v>25000</v>
      </c>
      <c r="E2426">
        <v>310</v>
      </c>
      <c r="F2426" t="s">
        <v>363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2359</v>
      </c>
      <c r="O2426" s="8">
        <f>Data!$E2426/Data!$D2426</f>
        <v>1.24E-2</v>
      </c>
      <c r="P2426" s="2">
        <f>IFERROR(Data!$E2426/Data!$L2426,0)</f>
        <v>34.444444444444443</v>
      </c>
      <c r="Q2426" t="str">
        <f t="shared" si="148"/>
        <v>food</v>
      </c>
      <c r="R2426" t="str">
        <f t="shared" si="149"/>
        <v>food trucks</v>
      </c>
      <c r="S2426" s="3">
        <f t="shared" si="150"/>
        <v>41939.642453703702</v>
      </c>
      <c r="T2426" s="3">
        <f t="shared" si="151"/>
        <v>41909.642453703702</v>
      </c>
    </row>
    <row r="2427" spans="1:20">
      <c r="A2427">
        <v>2425</v>
      </c>
      <c r="B2427" t="s">
        <v>4938</v>
      </c>
      <c r="C2427" t="s">
        <v>4939</v>
      </c>
      <c r="D2427">
        <v>3500</v>
      </c>
      <c r="E2427">
        <v>1</v>
      </c>
      <c r="F2427" t="s">
        <v>363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2359</v>
      </c>
      <c r="O2427" s="8">
        <f>Data!$E2427/Data!$D2427</f>
        <v>2.8571428571428574E-4</v>
      </c>
      <c r="P2427" s="2">
        <f>IFERROR(Data!$E2427/Data!$L2427,0)</f>
        <v>1</v>
      </c>
      <c r="Q2427" t="str">
        <f t="shared" si="148"/>
        <v>food</v>
      </c>
      <c r="R2427" t="str">
        <f t="shared" si="149"/>
        <v>food trucks</v>
      </c>
      <c r="S2427" s="3">
        <f t="shared" si="150"/>
        <v>42517.669444444444</v>
      </c>
      <c r="T2427" s="3">
        <f t="shared" si="151"/>
        <v>42502.663761574076</v>
      </c>
    </row>
    <row r="2428" spans="1:20">
      <c r="A2428">
        <v>2426</v>
      </c>
      <c r="B2428" t="s">
        <v>4940</v>
      </c>
      <c r="C2428" t="s">
        <v>4941</v>
      </c>
      <c r="D2428">
        <v>20000</v>
      </c>
      <c r="E2428">
        <v>0</v>
      </c>
      <c r="F2428" t="s">
        <v>363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2359</v>
      </c>
      <c r="O2428" s="8">
        <f>Data!$E2428/Data!$D2428</f>
        <v>0</v>
      </c>
      <c r="P2428" s="2">
        <f>IFERROR(Data!$E2428/Data!$L2428,0)</f>
        <v>0</v>
      </c>
      <c r="Q2428" t="str">
        <f t="shared" si="148"/>
        <v>food</v>
      </c>
      <c r="R2428" t="str">
        <f t="shared" si="149"/>
        <v>food trucks</v>
      </c>
      <c r="S2428" s="3">
        <f t="shared" si="150"/>
        <v>42223.920046296291</v>
      </c>
      <c r="T2428" s="3">
        <f t="shared" si="151"/>
        <v>42163.920046296291</v>
      </c>
    </row>
    <row r="2429" spans="1:20">
      <c r="A2429">
        <v>2427</v>
      </c>
      <c r="B2429" t="s">
        <v>4942</v>
      </c>
      <c r="C2429" t="s">
        <v>4943</v>
      </c>
      <c r="D2429">
        <v>50000</v>
      </c>
      <c r="E2429">
        <v>1</v>
      </c>
      <c r="F2429" t="s">
        <v>363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2359</v>
      </c>
      <c r="O2429" s="8">
        <f>Data!$E2429/Data!$D2429</f>
        <v>2.0000000000000002E-5</v>
      </c>
      <c r="P2429" s="2">
        <f>IFERROR(Data!$E2429/Data!$L2429,0)</f>
        <v>1</v>
      </c>
      <c r="Q2429" t="str">
        <f t="shared" si="148"/>
        <v>food</v>
      </c>
      <c r="R2429" t="str">
        <f t="shared" si="149"/>
        <v>food trucks</v>
      </c>
      <c r="S2429" s="3">
        <f t="shared" si="150"/>
        <v>42452.027002314819</v>
      </c>
      <c r="T2429" s="3">
        <f t="shared" si="151"/>
        <v>42412.068668981476</v>
      </c>
    </row>
    <row r="2430" spans="1:20">
      <c r="A2430">
        <v>2428</v>
      </c>
      <c r="B2430" t="s">
        <v>4944</v>
      </c>
      <c r="C2430" t="s">
        <v>4945</v>
      </c>
      <c r="D2430">
        <v>35000</v>
      </c>
      <c r="E2430">
        <v>1</v>
      </c>
      <c r="F2430" t="s">
        <v>363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2359</v>
      </c>
      <c r="O2430" s="8">
        <f>Data!$E2430/Data!$D2430</f>
        <v>2.8571428571428571E-5</v>
      </c>
      <c r="P2430" s="2">
        <f>IFERROR(Data!$E2430/Data!$L2430,0)</f>
        <v>1</v>
      </c>
      <c r="Q2430" t="str">
        <f t="shared" si="148"/>
        <v>food</v>
      </c>
      <c r="R2430" t="str">
        <f t="shared" si="149"/>
        <v>food trucks</v>
      </c>
      <c r="S2430" s="3">
        <f t="shared" si="150"/>
        <v>42075.492488425924</v>
      </c>
      <c r="T2430" s="3">
        <f t="shared" si="151"/>
        <v>42045.534155092595</v>
      </c>
    </row>
    <row r="2431" spans="1:20">
      <c r="A2431">
        <v>2429</v>
      </c>
      <c r="B2431" t="s">
        <v>4946</v>
      </c>
      <c r="C2431" t="s">
        <v>4947</v>
      </c>
      <c r="D2431">
        <v>140000</v>
      </c>
      <c r="E2431">
        <v>2005</v>
      </c>
      <c r="F2431" t="s">
        <v>363</v>
      </c>
      <c r="G2431" t="s">
        <v>416</v>
      </c>
      <c r="H2431" t="s">
        <v>417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2359</v>
      </c>
      <c r="O2431" s="8">
        <f>Data!$E2431/Data!$D2431</f>
        <v>1.4321428571428572E-2</v>
      </c>
      <c r="P2431" s="2">
        <f>IFERROR(Data!$E2431/Data!$L2431,0)</f>
        <v>501.25</v>
      </c>
      <c r="Q2431" t="str">
        <f t="shared" si="148"/>
        <v>food</v>
      </c>
      <c r="R2431" t="str">
        <f t="shared" si="149"/>
        <v>food trucks</v>
      </c>
      <c r="S2431" s="3">
        <f t="shared" si="150"/>
        <v>42771.447222222225</v>
      </c>
      <c r="T2431" s="3">
        <f t="shared" si="151"/>
        <v>42734.629236111112</v>
      </c>
    </row>
    <row r="2432" spans="1:20">
      <c r="A2432">
        <v>2430</v>
      </c>
      <c r="B2432" t="s">
        <v>4948</v>
      </c>
      <c r="C2432" t="s">
        <v>4949</v>
      </c>
      <c r="D2432">
        <v>3000</v>
      </c>
      <c r="E2432">
        <v>21</v>
      </c>
      <c r="F2432" t="s">
        <v>363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2359</v>
      </c>
      <c r="O2432" s="8">
        <f>Data!$E2432/Data!$D2432</f>
        <v>7.0000000000000001E-3</v>
      </c>
      <c r="P2432" s="2">
        <f>IFERROR(Data!$E2432/Data!$L2432,0)</f>
        <v>10.5</v>
      </c>
      <c r="Q2432" t="str">
        <f t="shared" si="148"/>
        <v>food</v>
      </c>
      <c r="R2432" t="str">
        <f t="shared" si="149"/>
        <v>food trucks</v>
      </c>
      <c r="S2432" s="3">
        <f t="shared" si="150"/>
        <v>42411.880833333329</v>
      </c>
      <c r="T2432" s="3">
        <f t="shared" si="151"/>
        <v>42381.880833333329</v>
      </c>
    </row>
    <row r="2433" spans="1:20">
      <c r="A2433">
        <v>2431</v>
      </c>
      <c r="B2433" t="s">
        <v>4950</v>
      </c>
      <c r="C2433" t="s">
        <v>4951</v>
      </c>
      <c r="D2433">
        <v>100000</v>
      </c>
      <c r="E2433">
        <v>2</v>
      </c>
      <c r="F2433" t="s">
        <v>363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2359</v>
      </c>
      <c r="O2433" s="8">
        <f>Data!$E2433/Data!$D2433</f>
        <v>2.0000000000000002E-5</v>
      </c>
      <c r="P2433" s="2">
        <f>IFERROR(Data!$E2433/Data!$L2433,0)</f>
        <v>1</v>
      </c>
      <c r="Q2433" t="str">
        <f t="shared" si="148"/>
        <v>food</v>
      </c>
      <c r="R2433" t="str">
        <f t="shared" si="149"/>
        <v>food trucks</v>
      </c>
      <c r="S2433" s="3">
        <f t="shared" si="150"/>
        <v>42548.849687499998</v>
      </c>
      <c r="T2433" s="3">
        <f t="shared" si="151"/>
        <v>42488.849687499998</v>
      </c>
    </row>
    <row r="2434" spans="1:20">
      <c r="A2434">
        <v>2432</v>
      </c>
      <c r="B2434" t="s">
        <v>4952</v>
      </c>
      <c r="C2434" t="s">
        <v>4953</v>
      </c>
      <c r="D2434">
        <v>14000</v>
      </c>
      <c r="E2434">
        <v>2</v>
      </c>
      <c r="F2434" t="s">
        <v>363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2359</v>
      </c>
      <c r="O2434" s="8">
        <f>Data!$E2434/Data!$D2434</f>
        <v>1.4285714285714287E-4</v>
      </c>
      <c r="P2434" s="2">
        <f>IFERROR(Data!$E2434/Data!$L2434,0)</f>
        <v>1</v>
      </c>
      <c r="Q2434" t="str">
        <f t="shared" si="148"/>
        <v>food</v>
      </c>
      <c r="R2434" t="str">
        <f t="shared" si="149"/>
        <v>food trucks</v>
      </c>
      <c r="S2434" s="3">
        <f t="shared" si="150"/>
        <v>42070.968715277777</v>
      </c>
      <c r="T2434" s="3">
        <f t="shared" si="151"/>
        <v>42040.968715277777</v>
      </c>
    </row>
    <row r="2435" spans="1:20">
      <c r="A2435">
        <v>2433</v>
      </c>
      <c r="B2435" t="s">
        <v>4954</v>
      </c>
      <c r="C2435" t="s">
        <v>4955</v>
      </c>
      <c r="D2435">
        <v>10000</v>
      </c>
      <c r="E2435">
        <v>0</v>
      </c>
      <c r="F2435" t="s">
        <v>363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2359</v>
      </c>
      <c r="O2435" s="8">
        <f>Data!$E2435/Data!$D2435</f>
        <v>0</v>
      </c>
      <c r="P2435" s="2">
        <f>IFERROR(Data!$E2435/Data!$L2435,0)</f>
        <v>0</v>
      </c>
      <c r="Q2435" t="str">
        <f t="shared" ref="Q2435:Q2498" si="152">LEFT(N2435,SEARCH("/",N2435,1)-1)</f>
        <v>food</v>
      </c>
      <c r="R2435" t="str">
        <f t="shared" ref="R2435:R2498" si="153">RIGHT(N2435,LEN(N2435)-SEARCH("/",N2435,1))</f>
        <v>food trucks</v>
      </c>
      <c r="S2435" s="3">
        <f t="shared" ref="S2435:S2498" si="154">(((I2435/60)/60)/24)+DATE(1970,1,1)+(-6/24)</f>
        <v>42427.64980324074</v>
      </c>
      <c r="T2435" s="3">
        <f t="shared" ref="T2435:T2498" si="155">(((J2435/60)/60)/24)+DATE(1970,1,1)+(-6/24)</f>
        <v>42397.64980324074</v>
      </c>
    </row>
    <row r="2436" spans="1:20">
      <c r="A2436">
        <v>2434</v>
      </c>
      <c r="B2436" t="s">
        <v>4956</v>
      </c>
      <c r="C2436" t="s">
        <v>4957</v>
      </c>
      <c r="D2436">
        <v>20000</v>
      </c>
      <c r="E2436">
        <v>26</v>
      </c>
      <c r="F2436" t="s">
        <v>363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2359</v>
      </c>
      <c r="O2436" s="8">
        <f>Data!$E2436/Data!$D2436</f>
        <v>1.2999999999999999E-3</v>
      </c>
      <c r="P2436" s="2">
        <f>IFERROR(Data!$E2436/Data!$L2436,0)</f>
        <v>13</v>
      </c>
      <c r="Q2436" t="str">
        <f t="shared" si="152"/>
        <v>food</v>
      </c>
      <c r="R2436" t="str">
        <f t="shared" si="153"/>
        <v>food trucks</v>
      </c>
      <c r="S2436" s="3">
        <f t="shared" si="154"/>
        <v>42219.93604166666</v>
      </c>
      <c r="T2436" s="3">
        <f t="shared" si="155"/>
        <v>42179.93604166666</v>
      </c>
    </row>
    <row r="2437" spans="1:20">
      <c r="A2437">
        <v>2435</v>
      </c>
      <c r="B2437" t="s">
        <v>4958</v>
      </c>
      <c r="C2437" t="s">
        <v>4959</v>
      </c>
      <c r="D2437">
        <v>250000</v>
      </c>
      <c r="E2437">
        <v>1224</v>
      </c>
      <c r="F2437" t="s">
        <v>363</v>
      </c>
      <c r="G2437" t="s">
        <v>482</v>
      </c>
      <c r="H2437" t="s">
        <v>483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2359</v>
      </c>
      <c r="O2437" s="8">
        <f>Data!$E2437/Data!$D2437</f>
        <v>4.8960000000000002E-3</v>
      </c>
      <c r="P2437" s="2">
        <f>IFERROR(Data!$E2437/Data!$L2437,0)</f>
        <v>306</v>
      </c>
      <c r="Q2437" t="str">
        <f t="shared" si="152"/>
        <v>food</v>
      </c>
      <c r="R2437" t="str">
        <f t="shared" si="153"/>
        <v>food trucks</v>
      </c>
      <c r="S2437" s="3">
        <f t="shared" si="154"/>
        <v>42282.027615740735</v>
      </c>
      <c r="T2437" s="3">
        <f t="shared" si="155"/>
        <v>42252.027615740735</v>
      </c>
    </row>
    <row r="2438" spans="1:20">
      <c r="A2438">
        <v>2436</v>
      </c>
      <c r="B2438" t="s">
        <v>4960</v>
      </c>
      <c r="C2438" t="s">
        <v>4961</v>
      </c>
      <c r="D2438">
        <v>117000</v>
      </c>
      <c r="E2438">
        <v>45</v>
      </c>
      <c r="F2438" t="s">
        <v>363</v>
      </c>
      <c r="G2438" t="s">
        <v>165</v>
      </c>
      <c r="H2438" t="s">
        <v>166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2359</v>
      </c>
      <c r="O2438" s="8">
        <f>Data!$E2438/Data!$D2438</f>
        <v>3.8461538461538462E-4</v>
      </c>
      <c r="P2438" s="2">
        <f>IFERROR(Data!$E2438/Data!$L2438,0)</f>
        <v>22.5</v>
      </c>
      <c r="Q2438" t="str">
        <f t="shared" si="152"/>
        <v>food</v>
      </c>
      <c r="R2438" t="str">
        <f t="shared" si="153"/>
        <v>food trucks</v>
      </c>
      <c r="S2438" s="3">
        <f t="shared" si="154"/>
        <v>42398.365393518514</v>
      </c>
      <c r="T2438" s="3">
        <f t="shared" si="155"/>
        <v>42338.365393518514</v>
      </c>
    </row>
    <row r="2439" spans="1:20">
      <c r="A2439">
        <v>2437</v>
      </c>
      <c r="B2439" t="s">
        <v>4962</v>
      </c>
      <c r="C2439" t="s">
        <v>4963</v>
      </c>
      <c r="D2439">
        <v>8000</v>
      </c>
      <c r="E2439">
        <v>0</v>
      </c>
      <c r="F2439" t="s">
        <v>363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2359</v>
      </c>
      <c r="O2439" s="8">
        <f>Data!$E2439/Data!$D2439</f>
        <v>0</v>
      </c>
      <c r="P2439" s="2">
        <f>IFERROR(Data!$E2439/Data!$L2439,0)</f>
        <v>0</v>
      </c>
      <c r="Q2439" t="str">
        <f t="shared" si="152"/>
        <v>food</v>
      </c>
      <c r="R2439" t="str">
        <f t="shared" si="153"/>
        <v>food trucks</v>
      </c>
      <c r="S2439" s="3">
        <f t="shared" si="154"/>
        <v>42080.5</v>
      </c>
      <c r="T2439" s="3">
        <f t="shared" si="155"/>
        <v>42031.715138888889</v>
      </c>
    </row>
    <row r="2440" spans="1:20">
      <c r="A2440">
        <v>2438</v>
      </c>
      <c r="B2440" t="s">
        <v>4964</v>
      </c>
      <c r="C2440" t="s">
        <v>4965</v>
      </c>
      <c r="D2440">
        <v>15000</v>
      </c>
      <c r="E2440">
        <v>50</v>
      </c>
      <c r="F2440" t="s">
        <v>363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2359</v>
      </c>
      <c r="O2440" s="8">
        <f>Data!$E2440/Data!$D2440</f>
        <v>3.3333333333333335E-3</v>
      </c>
      <c r="P2440" s="2">
        <f>IFERROR(Data!$E2440/Data!$L2440,0)</f>
        <v>50</v>
      </c>
      <c r="Q2440" t="str">
        <f t="shared" si="152"/>
        <v>food</v>
      </c>
      <c r="R2440" t="str">
        <f t="shared" si="153"/>
        <v>food trucks</v>
      </c>
      <c r="S2440" s="3">
        <f t="shared" si="154"/>
        <v>42345.706736111111</v>
      </c>
      <c r="T2440" s="3">
        <f t="shared" si="155"/>
        <v>42285.66506944444</v>
      </c>
    </row>
    <row r="2441" spans="1:20">
      <c r="A2441">
        <v>2439</v>
      </c>
      <c r="B2441" t="s">
        <v>4966</v>
      </c>
      <c r="C2441" t="s">
        <v>4967</v>
      </c>
      <c r="D2441">
        <v>10000</v>
      </c>
      <c r="E2441">
        <v>0</v>
      </c>
      <c r="F2441" t="s">
        <v>363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2359</v>
      </c>
      <c r="O2441" s="8">
        <f>Data!$E2441/Data!$D2441</f>
        <v>0</v>
      </c>
      <c r="P2441" s="2">
        <f>IFERROR(Data!$E2441/Data!$L2441,0)</f>
        <v>0</v>
      </c>
      <c r="Q2441" t="str">
        <f t="shared" si="152"/>
        <v>food</v>
      </c>
      <c r="R2441" t="str">
        <f t="shared" si="153"/>
        <v>food trucks</v>
      </c>
      <c r="S2441" s="3">
        <f t="shared" si="154"/>
        <v>42295.568622685183</v>
      </c>
      <c r="T2441" s="3">
        <f t="shared" si="155"/>
        <v>42265.568622685183</v>
      </c>
    </row>
    <row r="2442" spans="1:20">
      <c r="A2442">
        <v>2440</v>
      </c>
      <c r="B2442" t="s">
        <v>4968</v>
      </c>
      <c r="C2442" t="s">
        <v>4969</v>
      </c>
      <c r="D2442">
        <v>5000</v>
      </c>
      <c r="E2442">
        <v>10</v>
      </c>
      <c r="F2442" t="s">
        <v>363</v>
      </c>
      <c r="G2442" t="s">
        <v>3083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2359</v>
      </c>
      <c r="O2442" s="8">
        <f>Data!$E2442/Data!$D2442</f>
        <v>2E-3</v>
      </c>
      <c r="P2442" s="2">
        <f>IFERROR(Data!$E2442/Data!$L2442,0)</f>
        <v>5</v>
      </c>
      <c r="Q2442" t="str">
        <f t="shared" si="152"/>
        <v>food</v>
      </c>
      <c r="R2442" t="str">
        <f t="shared" si="153"/>
        <v>food trucks</v>
      </c>
      <c r="S2442" s="3">
        <f t="shared" si="154"/>
        <v>42413.649456018517</v>
      </c>
      <c r="T2442" s="3">
        <f t="shared" si="155"/>
        <v>42383.649456018517</v>
      </c>
    </row>
    <row r="2443" spans="1:20">
      <c r="A2443">
        <v>2441</v>
      </c>
      <c r="B2443" t="s">
        <v>4970</v>
      </c>
      <c r="C2443" t="s">
        <v>4971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4731</v>
      </c>
      <c r="O2443" s="8">
        <f>Data!$E2443/Data!$D2443</f>
        <v>1.0788</v>
      </c>
      <c r="P2443" s="2">
        <f>IFERROR(Data!$E2443/Data!$L2443,0)</f>
        <v>74.22935779816514</v>
      </c>
      <c r="Q2443" t="str">
        <f t="shared" si="152"/>
        <v>food</v>
      </c>
      <c r="R2443" t="str">
        <f t="shared" si="153"/>
        <v>small batch</v>
      </c>
      <c r="S2443" s="3">
        <f t="shared" si="154"/>
        <v>42207.957638888889</v>
      </c>
      <c r="T2443" s="3">
        <f t="shared" si="155"/>
        <v>42186.875625000001</v>
      </c>
    </row>
    <row r="2444" spans="1:20">
      <c r="A2444">
        <v>2442</v>
      </c>
      <c r="B2444" t="s">
        <v>4972</v>
      </c>
      <c r="C2444" t="s">
        <v>4973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4731</v>
      </c>
      <c r="O2444" s="8">
        <f>Data!$E2444/Data!$D2444</f>
        <v>1.2594166666666666</v>
      </c>
      <c r="P2444" s="2">
        <f>IFERROR(Data!$E2444/Data!$L2444,0)</f>
        <v>81.252688172043008</v>
      </c>
      <c r="Q2444" t="str">
        <f t="shared" si="152"/>
        <v>food</v>
      </c>
      <c r="R2444" t="str">
        <f t="shared" si="153"/>
        <v>small batch</v>
      </c>
      <c r="S2444" s="3">
        <f t="shared" si="154"/>
        <v>42082.375324074077</v>
      </c>
      <c r="T2444" s="3">
        <f t="shared" si="155"/>
        <v>42052.416990740734</v>
      </c>
    </row>
    <row r="2445" spans="1:20">
      <c r="A2445">
        <v>2443</v>
      </c>
      <c r="B2445" t="s">
        <v>4974</v>
      </c>
      <c r="C2445" t="s">
        <v>4975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4731</v>
      </c>
      <c r="O2445" s="8">
        <f>Data!$E2445/Data!$D2445</f>
        <v>2.0251494999999999</v>
      </c>
      <c r="P2445" s="2">
        <f>IFERROR(Data!$E2445/Data!$L2445,0)</f>
        <v>130.23469453376205</v>
      </c>
      <c r="Q2445" t="str">
        <f t="shared" si="152"/>
        <v>food</v>
      </c>
      <c r="R2445" t="str">
        <f t="shared" si="153"/>
        <v>small batch</v>
      </c>
      <c r="S2445" s="3">
        <f t="shared" si="154"/>
        <v>41866.375254629631</v>
      </c>
      <c r="T2445" s="3">
        <f t="shared" si="155"/>
        <v>41836.375254629631</v>
      </c>
    </row>
    <row r="2446" spans="1:20">
      <c r="A2446">
        <v>2444</v>
      </c>
      <c r="B2446" t="s">
        <v>4976</v>
      </c>
      <c r="C2446" t="s">
        <v>4977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4731</v>
      </c>
      <c r="O2446" s="8">
        <f>Data!$E2446/Data!$D2446</f>
        <v>1.0860000000000001</v>
      </c>
      <c r="P2446" s="2">
        <f>IFERROR(Data!$E2446/Data!$L2446,0)</f>
        <v>53.409836065573771</v>
      </c>
      <c r="Q2446" t="str">
        <f t="shared" si="152"/>
        <v>food</v>
      </c>
      <c r="R2446" t="str">
        <f t="shared" si="153"/>
        <v>small batch</v>
      </c>
      <c r="S2446" s="3">
        <f t="shared" si="154"/>
        <v>42515.504525462966</v>
      </c>
      <c r="T2446" s="3">
        <f t="shared" si="155"/>
        <v>42485.504525462966</v>
      </c>
    </row>
    <row r="2447" spans="1:20">
      <c r="A2447">
        <v>2445</v>
      </c>
      <c r="B2447" t="s">
        <v>4978</v>
      </c>
      <c r="C2447" t="s">
        <v>4979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4731</v>
      </c>
      <c r="O2447" s="8">
        <f>Data!$E2447/Data!$D2447</f>
        <v>1.728</v>
      </c>
      <c r="P2447" s="2">
        <f>IFERROR(Data!$E2447/Data!$L2447,0)</f>
        <v>75.130434782608702</v>
      </c>
      <c r="Q2447" t="str">
        <f t="shared" si="152"/>
        <v>food</v>
      </c>
      <c r="R2447" t="str">
        <f t="shared" si="153"/>
        <v>small batch</v>
      </c>
      <c r="S2447" s="3">
        <f t="shared" si="154"/>
        <v>42272.940057870372</v>
      </c>
      <c r="T2447" s="3">
        <f t="shared" si="155"/>
        <v>42242.940057870372</v>
      </c>
    </row>
    <row r="2448" spans="1:20">
      <c r="A2448">
        <v>2446</v>
      </c>
      <c r="B2448" t="s">
        <v>4980</v>
      </c>
      <c r="C2448" t="s">
        <v>4981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4731</v>
      </c>
      <c r="O2448" s="8">
        <f>Data!$E2448/Data!$D2448</f>
        <v>1.6798</v>
      </c>
      <c r="P2448" s="2">
        <f>IFERROR(Data!$E2448/Data!$L2448,0)</f>
        <v>75.666666666666671</v>
      </c>
      <c r="Q2448" t="str">
        <f t="shared" si="152"/>
        <v>food</v>
      </c>
      <c r="R2448" t="str">
        <f t="shared" si="153"/>
        <v>small batch</v>
      </c>
      <c r="S2448" s="3">
        <f t="shared" si="154"/>
        <v>42700.39434027778</v>
      </c>
      <c r="T2448" s="3">
        <f t="shared" si="155"/>
        <v>42670.352673611109</v>
      </c>
    </row>
    <row r="2449" spans="1:20">
      <c r="A2449">
        <v>2447</v>
      </c>
      <c r="B2449" t="s">
        <v>4982</v>
      </c>
      <c r="C2449" t="s">
        <v>4983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4731</v>
      </c>
      <c r="O2449" s="8">
        <f>Data!$E2449/Data!$D2449</f>
        <v>4.2720000000000002</v>
      </c>
      <c r="P2449" s="2">
        <f>IFERROR(Data!$E2449/Data!$L2449,0)</f>
        <v>31.691394658753708</v>
      </c>
      <c r="Q2449" t="str">
        <f t="shared" si="152"/>
        <v>food</v>
      </c>
      <c r="R2449" t="str">
        <f t="shared" si="153"/>
        <v>small batch</v>
      </c>
      <c r="S2449" s="3">
        <f t="shared" si="154"/>
        <v>42685.916666666672</v>
      </c>
      <c r="T2449" s="3">
        <f t="shared" si="155"/>
        <v>42654.219826388886</v>
      </c>
    </row>
    <row r="2450" spans="1:20">
      <c r="A2450">
        <v>2448</v>
      </c>
      <c r="B2450" t="s">
        <v>4984</v>
      </c>
      <c r="C2450" t="s">
        <v>4985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4731</v>
      </c>
      <c r="O2450" s="8">
        <f>Data!$E2450/Data!$D2450</f>
        <v>1.075</v>
      </c>
      <c r="P2450" s="2">
        <f>IFERROR(Data!$E2450/Data!$L2450,0)</f>
        <v>47.777777777777779</v>
      </c>
      <c r="Q2450" t="str">
        <f t="shared" si="152"/>
        <v>food</v>
      </c>
      <c r="R2450" t="str">
        <f t="shared" si="153"/>
        <v>small batch</v>
      </c>
      <c r="S2450" s="3">
        <f t="shared" si="154"/>
        <v>42612.983333333337</v>
      </c>
      <c r="T2450" s="3">
        <f t="shared" si="155"/>
        <v>42607.066122685181</v>
      </c>
    </row>
    <row r="2451" spans="1:20">
      <c r="A2451">
        <v>2449</v>
      </c>
      <c r="B2451" t="s">
        <v>4986</v>
      </c>
      <c r="C2451" t="s">
        <v>4987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4731</v>
      </c>
      <c r="O2451" s="8">
        <f>Data!$E2451/Data!$D2451</f>
        <v>1.08</v>
      </c>
      <c r="P2451" s="2">
        <f>IFERROR(Data!$E2451/Data!$L2451,0)</f>
        <v>90</v>
      </c>
      <c r="Q2451" t="str">
        <f t="shared" si="152"/>
        <v>food</v>
      </c>
      <c r="R2451" t="str">
        <f t="shared" si="153"/>
        <v>small batch</v>
      </c>
      <c r="S2451" s="3">
        <f t="shared" si="154"/>
        <v>41972.934201388889</v>
      </c>
      <c r="T2451" s="3">
        <f t="shared" si="155"/>
        <v>41942.892534722225</v>
      </c>
    </row>
    <row r="2452" spans="1:20">
      <c r="A2452">
        <v>2450</v>
      </c>
      <c r="B2452" t="s">
        <v>4988</v>
      </c>
      <c r="C2452" t="s">
        <v>4989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4731</v>
      </c>
      <c r="O2452" s="8">
        <f>Data!$E2452/Data!$D2452</f>
        <v>1.0153353333333335</v>
      </c>
      <c r="P2452" s="2">
        <f>IFERROR(Data!$E2452/Data!$L2452,0)</f>
        <v>149.31401960784314</v>
      </c>
      <c r="Q2452" t="str">
        <f t="shared" si="152"/>
        <v>food</v>
      </c>
      <c r="R2452" t="str">
        <f t="shared" si="153"/>
        <v>small batch</v>
      </c>
      <c r="S2452" s="3">
        <f t="shared" si="154"/>
        <v>41939.882638888892</v>
      </c>
      <c r="T2452" s="3">
        <f t="shared" si="155"/>
        <v>41901.82240740741</v>
      </c>
    </row>
    <row r="2453" spans="1:20">
      <c r="A2453">
        <v>2451</v>
      </c>
      <c r="B2453" t="s">
        <v>4990</v>
      </c>
      <c r="C2453" t="s">
        <v>4991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4731</v>
      </c>
      <c r="O2453" s="8">
        <f>Data!$E2453/Data!$D2453</f>
        <v>1.1545000000000001</v>
      </c>
      <c r="P2453" s="2">
        <f>IFERROR(Data!$E2453/Data!$L2453,0)</f>
        <v>62.06989247311828</v>
      </c>
      <c r="Q2453" t="str">
        <f t="shared" si="152"/>
        <v>food</v>
      </c>
      <c r="R2453" t="str">
        <f t="shared" si="153"/>
        <v>small batch</v>
      </c>
      <c r="S2453" s="3">
        <f t="shared" si="154"/>
        <v>42799.658449074079</v>
      </c>
      <c r="T2453" s="3">
        <f t="shared" si="155"/>
        <v>42779.658449074079</v>
      </c>
    </row>
    <row r="2454" spans="1:20">
      <c r="A2454">
        <v>2452</v>
      </c>
      <c r="B2454" t="s">
        <v>4992</v>
      </c>
      <c r="C2454" t="s">
        <v>4993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4731</v>
      </c>
      <c r="O2454" s="8">
        <f>Data!$E2454/Data!$D2454</f>
        <v>1.335</v>
      </c>
      <c r="P2454" s="2">
        <f>IFERROR(Data!$E2454/Data!$L2454,0)</f>
        <v>53.4</v>
      </c>
      <c r="Q2454" t="str">
        <f t="shared" si="152"/>
        <v>food</v>
      </c>
      <c r="R2454" t="str">
        <f t="shared" si="153"/>
        <v>small batch</v>
      </c>
      <c r="S2454" s="3">
        <f t="shared" si="154"/>
        <v>42367.708333333328</v>
      </c>
      <c r="T2454" s="3">
        <f t="shared" si="155"/>
        <v>42338.59375</v>
      </c>
    </row>
    <row r="2455" spans="1:20">
      <c r="A2455">
        <v>2453</v>
      </c>
      <c r="B2455" t="s">
        <v>4994</v>
      </c>
      <c r="C2455" t="s">
        <v>4995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4731</v>
      </c>
      <c r="O2455" s="8">
        <f>Data!$E2455/Data!$D2455</f>
        <v>1.5469999999999999</v>
      </c>
      <c r="P2455" s="2">
        <f>IFERROR(Data!$E2455/Data!$L2455,0)</f>
        <v>69.268656716417908</v>
      </c>
      <c r="Q2455" t="str">
        <f t="shared" si="152"/>
        <v>food</v>
      </c>
      <c r="R2455" t="str">
        <f t="shared" si="153"/>
        <v>small batch</v>
      </c>
      <c r="S2455" s="3">
        <f t="shared" si="154"/>
        <v>42768.442233796297</v>
      </c>
      <c r="T2455" s="3">
        <f t="shared" si="155"/>
        <v>42738.442233796297</v>
      </c>
    </row>
    <row r="2456" spans="1:20">
      <c r="A2456">
        <v>2454</v>
      </c>
      <c r="B2456" t="s">
        <v>4996</v>
      </c>
      <c r="C2456" t="s">
        <v>4997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4731</v>
      </c>
      <c r="O2456" s="8">
        <f>Data!$E2456/Data!$D2456</f>
        <v>1.0084571428571429</v>
      </c>
      <c r="P2456" s="2">
        <f>IFERROR(Data!$E2456/Data!$L2456,0)</f>
        <v>271.50769230769231</v>
      </c>
      <c r="Q2456" t="str">
        <f t="shared" si="152"/>
        <v>food</v>
      </c>
      <c r="R2456" t="str">
        <f t="shared" si="153"/>
        <v>small batch</v>
      </c>
      <c r="S2456" s="3">
        <f t="shared" si="154"/>
        <v>42804.951481481476</v>
      </c>
      <c r="T2456" s="3">
        <f t="shared" si="155"/>
        <v>42769.951481481476</v>
      </c>
    </row>
    <row r="2457" spans="1:20">
      <c r="A2457">
        <v>2455</v>
      </c>
      <c r="B2457" t="s">
        <v>4998</v>
      </c>
      <c r="C2457" t="s">
        <v>4999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4731</v>
      </c>
      <c r="O2457" s="8">
        <f>Data!$E2457/Data!$D2457</f>
        <v>1.82</v>
      </c>
      <c r="P2457" s="2">
        <f>IFERROR(Data!$E2457/Data!$L2457,0)</f>
        <v>34.125</v>
      </c>
      <c r="Q2457" t="str">
        <f t="shared" si="152"/>
        <v>food</v>
      </c>
      <c r="R2457" t="str">
        <f t="shared" si="153"/>
        <v>small batch</v>
      </c>
      <c r="S2457" s="3">
        <f t="shared" si="154"/>
        <v>42480.531828703708</v>
      </c>
      <c r="T2457" s="3">
        <f t="shared" si="155"/>
        <v>42452.531828703708</v>
      </c>
    </row>
    <row r="2458" spans="1:20">
      <c r="A2458">
        <v>2456</v>
      </c>
      <c r="B2458" t="s">
        <v>5000</v>
      </c>
      <c r="C2458" t="s">
        <v>5001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4731</v>
      </c>
      <c r="O2458" s="8">
        <f>Data!$E2458/Data!$D2458</f>
        <v>1.8086666666666666</v>
      </c>
      <c r="P2458" s="2">
        <f>IFERROR(Data!$E2458/Data!$L2458,0)</f>
        <v>40.492537313432834</v>
      </c>
      <c r="Q2458" t="str">
        <f t="shared" si="152"/>
        <v>food</v>
      </c>
      <c r="R2458" t="str">
        <f t="shared" si="153"/>
        <v>small batch</v>
      </c>
      <c r="S2458" s="3">
        <f t="shared" si="154"/>
        <v>42791.711099537039</v>
      </c>
      <c r="T2458" s="3">
        <f t="shared" si="155"/>
        <v>42761.711099537039</v>
      </c>
    </row>
    <row r="2459" spans="1:20">
      <c r="A2459">
        <v>2457</v>
      </c>
      <c r="B2459" t="s">
        <v>5002</v>
      </c>
      <c r="C2459" t="s">
        <v>5003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4731</v>
      </c>
      <c r="O2459" s="8">
        <f>Data!$E2459/Data!$D2459</f>
        <v>1.0230434782608695</v>
      </c>
      <c r="P2459" s="2">
        <f>IFERROR(Data!$E2459/Data!$L2459,0)</f>
        <v>189.75806451612902</v>
      </c>
      <c r="Q2459" t="str">
        <f t="shared" si="152"/>
        <v>food</v>
      </c>
      <c r="R2459" t="str">
        <f t="shared" si="153"/>
        <v>small batch</v>
      </c>
      <c r="S2459" s="3">
        <f t="shared" si="154"/>
        <v>42453.310833333337</v>
      </c>
      <c r="T2459" s="3">
        <f t="shared" si="155"/>
        <v>42423.352500000001</v>
      </c>
    </row>
    <row r="2460" spans="1:20">
      <c r="A2460">
        <v>2458</v>
      </c>
      <c r="B2460" t="s">
        <v>5004</v>
      </c>
      <c r="C2460" t="s">
        <v>5005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4731</v>
      </c>
      <c r="O2460" s="8">
        <f>Data!$E2460/Data!$D2460</f>
        <v>1.1017999999999999</v>
      </c>
      <c r="P2460" s="2">
        <f>IFERROR(Data!$E2460/Data!$L2460,0)</f>
        <v>68.862499999999997</v>
      </c>
      <c r="Q2460" t="str">
        <f t="shared" si="152"/>
        <v>food</v>
      </c>
      <c r="R2460" t="str">
        <f t="shared" si="153"/>
        <v>small batch</v>
      </c>
      <c r="S2460" s="3">
        <f t="shared" si="154"/>
        <v>42530.541666666672</v>
      </c>
      <c r="T2460" s="3">
        <f t="shared" si="155"/>
        <v>42495.621736111112</v>
      </c>
    </row>
    <row r="2461" spans="1:20">
      <c r="A2461">
        <v>2459</v>
      </c>
      <c r="B2461" t="s">
        <v>5006</v>
      </c>
      <c r="C2461" t="s">
        <v>5007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4731</v>
      </c>
      <c r="O2461" s="8">
        <f>Data!$E2461/Data!$D2461</f>
        <v>1.0225</v>
      </c>
      <c r="P2461" s="2">
        <f>IFERROR(Data!$E2461/Data!$L2461,0)</f>
        <v>108.77659574468085</v>
      </c>
      <c r="Q2461" t="str">
        <f t="shared" si="152"/>
        <v>food</v>
      </c>
      <c r="R2461" t="str">
        <f t="shared" si="153"/>
        <v>small batch</v>
      </c>
      <c r="S2461" s="3">
        <f t="shared" si="154"/>
        <v>42452.345891203702</v>
      </c>
      <c r="T2461" s="3">
        <f t="shared" si="155"/>
        <v>42407.387557870374</v>
      </c>
    </row>
    <row r="2462" spans="1:20">
      <c r="A2462">
        <v>2460</v>
      </c>
      <c r="B2462" t="s">
        <v>5008</v>
      </c>
      <c r="C2462" t="s">
        <v>5009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4731</v>
      </c>
      <c r="O2462" s="8">
        <f>Data!$E2462/Data!$D2462</f>
        <v>1.0078823529411765</v>
      </c>
      <c r="P2462" s="2">
        <f>IFERROR(Data!$E2462/Data!$L2462,0)</f>
        <v>125.98529411764706</v>
      </c>
      <c r="Q2462" t="str">
        <f t="shared" si="152"/>
        <v>food</v>
      </c>
      <c r="R2462" t="str">
        <f t="shared" si="153"/>
        <v>small batch</v>
      </c>
      <c r="S2462" s="3">
        <f t="shared" si="154"/>
        <v>42737.928472222222</v>
      </c>
      <c r="T2462" s="3">
        <f t="shared" si="155"/>
        <v>42703.937118055561</v>
      </c>
    </row>
    <row r="2463" spans="1:20">
      <c r="A2463">
        <v>2461</v>
      </c>
      <c r="B2463" t="s">
        <v>5010</v>
      </c>
      <c r="C2463" t="s">
        <v>5011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1823</v>
      </c>
      <c r="O2463" s="8">
        <f>Data!$E2463/Data!$D2463</f>
        <v>1.038</v>
      </c>
      <c r="P2463" s="2">
        <f>IFERROR(Data!$E2463/Data!$L2463,0)</f>
        <v>90.523255813953483</v>
      </c>
      <c r="Q2463" t="str">
        <f t="shared" si="152"/>
        <v>music</v>
      </c>
      <c r="R2463" t="str">
        <f t="shared" si="153"/>
        <v>indie rock</v>
      </c>
      <c r="S2463" s="3">
        <f t="shared" si="154"/>
        <v>40816.875</v>
      </c>
      <c r="T2463" s="3">
        <f t="shared" si="155"/>
        <v>40783.762696759259</v>
      </c>
    </row>
    <row r="2464" spans="1:20">
      <c r="A2464">
        <v>2462</v>
      </c>
      <c r="B2464" t="s">
        <v>5012</v>
      </c>
      <c r="C2464" t="s">
        <v>5013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1823</v>
      </c>
      <c r="O2464" s="8">
        <f>Data!$E2464/Data!$D2464</f>
        <v>1.1070833333333334</v>
      </c>
      <c r="P2464" s="2">
        <f>IFERROR(Data!$E2464/Data!$L2464,0)</f>
        <v>28.880434782608695</v>
      </c>
      <c r="Q2464" t="str">
        <f t="shared" si="152"/>
        <v>music</v>
      </c>
      <c r="R2464" t="str">
        <f t="shared" si="153"/>
        <v>indie rock</v>
      </c>
      <c r="S2464" s="3">
        <f t="shared" si="154"/>
        <v>41108.936296296299</v>
      </c>
      <c r="T2464" s="3">
        <f t="shared" si="155"/>
        <v>41088.936296296299</v>
      </c>
    </row>
    <row r="2465" spans="1:20">
      <c r="A2465">
        <v>2463</v>
      </c>
      <c r="B2465" t="s">
        <v>5014</v>
      </c>
      <c r="C2465" t="s">
        <v>5015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1823</v>
      </c>
      <c r="O2465" s="8">
        <f>Data!$E2465/Data!$D2465</f>
        <v>1.1625000000000001</v>
      </c>
      <c r="P2465" s="2">
        <f>IFERROR(Data!$E2465/Data!$L2465,0)</f>
        <v>31</v>
      </c>
      <c r="Q2465" t="str">
        <f t="shared" si="152"/>
        <v>music</v>
      </c>
      <c r="R2465" t="str">
        <f t="shared" si="153"/>
        <v>indie rock</v>
      </c>
      <c r="S2465" s="3">
        <f t="shared" si="154"/>
        <v>41380.541666666664</v>
      </c>
      <c r="T2465" s="3">
        <f t="shared" si="155"/>
        <v>41340.861400462964</v>
      </c>
    </row>
    <row r="2466" spans="1:20">
      <c r="A2466">
        <v>2464</v>
      </c>
      <c r="B2466" t="s">
        <v>5016</v>
      </c>
      <c r="C2466" t="s">
        <v>5017</v>
      </c>
      <c r="D2466">
        <v>2000</v>
      </c>
      <c r="E2466">
        <v>2222</v>
      </c>
      <c r="F2466" t="s">
        <v>22</v>
      </c>
      <c r="G2466" t="s">
        <v>165</v>
      </c>
      <c r="H2466" t="s">
        <v>166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1823</v>
      </c>
      <c r="O2466" s="8">
        <f>Data!$E2466/Data!$D2466</f>
        <v>1.111</v>
      </c>
      <c r="P2466" s="2">
        <f>IFERROR(Data!$E2466/Data!$L2466,0)</f>
        <v>51.674418604651166</v>
      </c>
      <c r="Q2466" t="str">
        <f t="shared" si="152"/>
        <v>music</v>
      </c>
      <c r="R2466" t="str">
        <f t="shared" si="153"/>
        <v>indie rock</v>
      </c>
      <c r="S2466" s="3">
        <f t="shared" si="154"/>
        <v>42277.561805555553</v>
      </c>
      <c r="T2466" s="3">
        <f t="shared" si="155"/>
        <v>42248.65042824074</v>
      </c>
    </row>
    <row r="2467" spans="1:20">
      <c r="A2467">
        <v>2465</v>
      </c>
      <c r="B2467" t="s">
        <v>5018</v>
      </c>
      <c r="C2467" t="s">
        <v>5019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1823</v>
      </c>
      <c r="O2467" s="8">
        <f>Data!$E2467/Data!$D2467</f>
        <v>1.8014285714285714</v>
      </c>
      <c r="P2467" s="2">
        <f>IFERROR(Data!$E2467/Data!$L2467,0)</f>
        <v>26.270833333333332</v>
      </c>
      <c r="Q2467" t="str">
        <f t="shared" si="152"/>
        <v>music</v>
      </c>
      <c r="R2467" t="str">
        <f t="shared" si="153"/>
        <v>indie rock</v>
      </c>
      <c r="S2467" s="3">
        <f t="shared" si="154"/>
        <v>41175.469305555554</v>
      </c>
      <c r="T2467" s="3">
        <f t="shared" si="155"/>
        <v>41145.469305555554</v>
      </c>
    </row>
    <row r="2468" spans="1:20">
      <c r="A2468">
        <v>2466</v>
      </c>
      <c r="B2468" t="s">
        <v>5020</v>
      </c>
      <c r="C2468" t="s">
        <v>5021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1823</v>
      </c>
      <c r="O2468" s="8">
        <f>Data!$E2468/Data!$D2468</f>
        <v>1</v>
      </c>
      <c r="P2468" s="2">
        <f>IFERROR(Data!$E2468/Data!$L2468,0)</f>
        <v>48.07692307692308</v>
      </c>
      <c r="Q2468" t="str">
        <f t="shared" si="152"/>
        <v>music</v>
      </c>
      <c r="R2468" t="str">
        <f t="shared" si="153"/>
        <v>indie rock</v>
      </c>
      <c r="S2468" s="3">
        <f t="shared" si="154"/>
        <v>41402.852465277778</v>
      </c>
      <c r="T2468" s="3">
        <f t="shared" si="155"/>
        <v>41372.852465277778</v>
      </c>
    </row>
    <row r="2469" spans="1:20">
      <c r="A2469">
        <v>2467</v>
      </c>
      <c r="B2469" t="s">
        <v>5022</v>
      </c>
      <c r="C2469" t="s">
        <v>5023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1823</v>
      </c>
      <c r="O2469" s="8">
        <f>Data!$E2469/Data!$D2469</f>
        <v>1.1850000000000001</v>
      </c>
      <c r="P2469" s="2">
        <f>IFERROR(Data!$E2469/Data!$L2469,0)</f>
        <v>27.558139534883722</v>
      </c>
      <c r="Q2469" t="str">
        <f t="shared" si="152"/>
        <v>music</v>
      </c>
      <c r="R2469" t="str">
        <f t="shared" si="153"/>
        <v>indie rock</v>
      </c>
      <c r="S2469" s="3">
        <f t="shared" si="154"/>
        <v>41039.458333333336</v>
      </c>
      <c r="T2469" s="3">
        <f t="shared" si="155"/>
        <v>41025.624201388891</v>
      </c>
    </row>
    <row r="2470" spans="1:20">
      <c r="A2470">
        <v>2468</v>
      </c>
      <c r="B2470" t="s">
        <v>5024</v>
      </c>
      <c r="C2470" t="s">
        <v>5025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1823</v>
      </c>
      <c r="O2470" s="8">
        <f>Data!$E2470/Data!$D2470</f>
        <v>1.0721700000000001</v>
      </c>
      <c r="P2470" s="2">
        <f>IFERROR(Data!$E2470/Data!$L2470,0)</f>
        <v>36.97137931034483</v>
      </c>
      <c r="Q2470" t="str">
        <f t="shared" si="152"/>
        <v>music</v>
      </c>
      <c r="R2470" t="str">
        <f t="shared" si="153"/>
        <v>indie rock</v>
      </c>
      <c r="S2470" s="3">
        <f t="shared" si="154"/>
        <v>41209.958333333336</v>
      </c>
      <c r="T2470" s="3">
        <f t="shared" si="155"/>
        <v>41173.904178240737</v>
      </c>
    </row>
    <row r="2471" spans="1:20">
      <c r="A2471">
        <v>2469</v>
      </c>
      <c r="B2471" t="s">
        <v>5026</v>
      </c>
      <c r="C2471" t="s">
        <v>5027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1823</v>
      </c>
      <c r="O2471" s="8">
        <f>Data!$E2471/Data!$D2471</f>
        <v>1.1366666666666667</v>
      </c>
      <c r="P2471" s="2">
        <f>IFERROR(Data!$E2471/Data!$L2471,0)</f>
        <v>29.021276595744681</v>
      </c>
      <c r="Q2471" t="str">
        <f t="shared" si="152"/>
        <v>music</v>
      </c>
      <c r="R2471" t="str">
        <f t="shared" si="153"/>
        <v>indie rock</v>
      </c>
      <c r="S2471" s="3">
        <f t="shared" si="154"/>
        <v>40582.179733796293</v>
      </c>
      <c r="T2471" s="3">
        <f t="shared" si="155"/>
        <v>40557.179733796293</v>
      </c>
    </row>
    <row r="2472" spans="1:20">
      <c r="A2472">
        <v>2470</v>
      </c>
      <c r="B2472" t="s">
        <v>5028</v>
      </c>
      <c r="C2472" t="s">
        <v>5029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1823</v>
      </c>
      <c r="O2472" s="8">
        <f>Data!$E2472/Data!$D2472</f>
        <v>1.0316400000000001</v>
      </c>
      <c r="P2472" s="2">
        <f>IFERROR(Data!$E2472/Data!$L2472,0)</f>
        <v>28.65666666666667</v>
      </c>
      <c r="Q2472" t="str">
        <f t="shared" si="152"/>
        <v>music</v>
      </c>
      <c r="R2472" t="str">
        <f t="shared" si="153"/>
        <v>indie rock</v>
      </c>
      <c r="S2472" s="3">
        <f t="shared" si="154"/>
        <v>41052.82471064815</v>
      </c>
      <c r="T2472" s="3">
        <f t="shared" si="155"/>
        <v>41022.82471064815</v>
      </c>
    </row>
    <row r="2473" spans="1:20">
      <c r="A2473">
        <v>2471</v>
      </c>
      <c r="B2473" t="s">
        <v>5030</v>
      </c>
      <c r="C2473" t="s">
        <v>5031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1823</v>
      </c>
      <c r="O2473" s="8">
        <f>Data!$E2473/Data!$D2473</f>
        <v>1.28</v>
      </c>
      <c r="P2473" s="2">
        <f>IFERROR(Data!$E2473/Data!$L2473,0)</f>
        <v>37.647058823529413</v>
      </c>
      <c r="Q2473" t="str">
        <f t="shared" si="152"/>
        <v>music</v>
      </c>
      <c r="R2473" t="str">
        <f t="shared" si="153"/>
        <v>indie rock</v>
      </c>
      <c r="S2473" s="3">
        <f t="shared" si="154"/>
        <v>40933.742962962962</v>
      </c>
      <c r="T2473" s="3">
        <f t="shared" si="155"/>
        <v>40893.742962962962</v>
      </c>
    </row>
    <row r="2474" spans="1:20">
      <c r="A2474">
        <v>2472</v>
      </c>
      <c r="B2474" t="s">
        <v>5032</v>
      </c>
      <c r="C2474" t="s">
        <v>5033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1823</v>
      </c>
      <c r="O2474" s="8">
        <f>Data!$E2474/Data!$D2474</f>
        <v>1.3576026666666667</v>
      </c>
      <c r="P2474" s="2">
        <f>IFERROR(Data!$E2474/Data!$L2474,0)</f>
        <v>97.904038461538462</v>
      </c>
      <c r="Q2474" t="str">
        <f t="shared" si="152"/>
        <v>music</v>
      </c>
      <c r="R2474" t="str">
        <f t="shared" si="153"/>
        <v>indie rock</v>
      </c>
      <c r="S2474" s="3">
        <f t="shared" si="154"/>
        <v>40424.793749999997</v>
      </c>
      <c r="T2474" s="3">
        <f t="shared" si="155"/>
        <v>40353.86550925926</v>
      </c>
    </row>
    <row r="2475" spans="1:20">
      <c r="A2475">
        <v>2473</v>
      </c>
      <c r="B2475" t="s">
        <v>5034</v>
      </c>
      <c r="C2475" t="s">
        <v>5035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1823</v>
      </c>
      <c r="O2475" s="8">
        <f>Data!$E2475/Data!$D2475</f>
        <v>1</v>
      </c>
      <c r="P2475" s="2">
        <f>IFERROR(Data!$E2475/Data!$L2475,0)</f>
        <v>42.553191489361701</v>
      </c>
      <c r="Q2475" t="str">
        <f t="shared" si="152"/>
        <v>music</v>
      </c>
      <c r="R2475" t="str">
        <f t="shared" si="153"/>
        <v>indie rock</v>
      </c>
      <c r="S2475" s="3">
        <f t="shared" si="154"/>
        <v>41223.540150462963</v>
      </c>
      <c r="T2475" s="3">
        <f t="shared" si="155"/>
        <v>41193.498483796298</v>
      </c>
    </row>
    <row r="2476" spans="1:20">
      <c r="A2476">
        <v>2474</v>
      </c>
      <c r="B2476" t="s">
        <v>5036</v>
      </c>
      <c r="C2476" t="s">
        <v>5037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1823</v>
      </c>
      <c r="O2476" s="8">
        <f>Data!$E2476/Data!$D2476</f>
        <v>1.0000360000000001</v>
      </c>
      <c r="P2476" s="2">
        <f>IFERROR(Data!$E2476/Data!$L2476,0)</f>
        <v>131.58368421052631</v>
      </c>
      <c r="Q2476" t="str">
        <f t="shared" si="152"/>
        <v>music</v>
      </c>
      <c r="R2476" t="str">
        <f t="shared" si="153"/>
        <v>indie rock</v>
      </c>
      <c r="S2476" s="3">
        <f t="shared" si="154"/>
        <v>40461.761296296296</v>
      </c>
      <c r="T2476" s="3">
        <f t="shared" si="155"/>
        <v>40416.761296296296</v>
      </c>
    </row>
    <row r="2477" spans="1:20">
      <c r="A2477">
        <v>2475</v>
      </c>
      <c r="B2477" t="s">
        <v>5038</v>
      </c>
      <c r="C2477" t="s">
        <v>5039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1823</v>
      </c>
      <c r="O2477" s="8">
        <f>Data!$E2477/Data!$D2477</f>
        <v>1.0471999999999999</v>
      </c>
      <c r="P2477" s="2">
        <f>IFERROR(Data!$E2477/Data!$L2477,0)</f>
        <v>32.320987654320987</v>
      </c>
      <c r="Q2477" t="str">
        <f t="shared" si="152"/>
        <v>music</v>
      </c>
      <c r="R2477" t="str">
        <f t="shared" si="153"/>
        <v>indie rock</v>
      </c>
      <c r="S2477" s="3">
        <f t="shared" si="154"/>
        <v>40369.666666666664</v>
      </c>
      <c r="T2477" s="3">
        <f t="shared" si="155"/>
        <v>40310.037673611114</v>
      </c>
    </row>
    <row r="2478" spans="1:20">
      <c r="A2478">
        <v>2476</v>
      </c>
      <c r="B2478" t="s">
        <v>5040</v>
      </c>
      <c r="C2478" t="s">
        <v>5041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1823</v>
      </c>
      <c r="O2478" s="8">
        <f>Data!$E2478/Data!$D2478</f>
        <v>1.050225</v>
      </c>
      <c r="P2478" s="2">
        <f>IFERROR(Data!$E2478/Data!$L2478,0)</f>
        <v>61.103999999999999</v>
      </c>
      <c r="Q2478" t="str">
        <f t="shared" si="152"/>
        <v>music</v>
      </c>
      <c r="R2478" t="str">
        <f t="shared" si="153"/>
        <v>indie rock</v>
      </c>
      <c r="S2478" s="3">
        <f t="shared" si="154"/>
        <v>41946.120023148149</v>
      </c>
      <c r="T2478" s="3">
        <f t="shared" si="155"/>
        <v>41913.078356481477</v>
      </c>
    </row>
    <row r="2479" spans="1:20">
      <c r="A2479">
        <v>2477</v>
      </c>
      <c r="B2479" t="s">
        <v>1705</v>
      </c>
      <c r="C2479" t="s">
        <v>5042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1823</v>
      </c>
      <c r="O2479" s="8">
        <f>Data!$E2479/Data!$D2479</f>
        <v>1.7133333333333334</v>
      </c>
      <c r="P2479" s="2">
        <f>IFERROR(Data!$E2479/Data!$L2479,0)</f>
        <v>31.341463414634145</v>
      </c>
      <c r="Q2479" t="str">
        <f t="shared" si="152"/>
        <v>music</v>
      </c>
      <c r="R2479" t="str">
        <f t="shared" si="153"/>
        <v>indie rock</v>
      </c>
      <c r="S2479" s="3">
        <f t="shared" si="154"/>
        <v>41133.441493055558</v>
      </c>
      <c r="T2479" s="3">
        <f t="shared" si="155"/>
        <v>41088.441493055558</v>
      </c>
    </row>
    <row r="2480" spans="1:20">
      <c r="A2480">
        <v>2478</v>
      </c>
      <c r="B2480" t="s">
        <v>5043</v>
      </c>
      <c r="C2480" t="s">
        <v>5044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1823</v>
      </c>
      <c r="O2480" s="8">
        <f>Data!$E2480/Data!$D2480</f>
        <v>1.2749999999999999</v>
      </c>
      <c r="P2480" s="2">
        <f>IFERROR(Data!$E2480/Data!$L2480,0)</f>
        <v>129.1139240506329</v>
      </c>
      <c r="Q2480" t="str">
        <f t="shared" si="152"/>
        <v>music</v>
      </c>
      <c r="R2480" t="str">
        <f t="shared" si="153"/>
        <v>indie rock</v>
      </c>
      <c r="S2480" s="3">
        <f t="shared" si="154"/>
        <v>41287.700381944444</v>
      </c>
      <c r="T2480" s="3">
        <f t="shared" si="155"/>
        <v>41257.700381944444</v>
      </c>
    </row>
    <row r="2481" spans="1:20">
      <c r="A2481">
        <v>2479</v>
      </c>
      <c r="B2481" t="s">
        <v>5045</v>
      </c>
      <c r="C2481" t="s">
        <v>5046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1823</v>
      </c>
      <c r="O2481" s="8">
        <f>Data!$E2481/Data!$D2481</f>
        <v>1.3344333333333334</v>
      </c>
      <c r="P2481" s="2">
        <f>IFERROR(Data!$E2481/Data!$L2481,0)</f>
        <v>25.020624999999999</v>
      </c>
      <c r="Q2481" t="str">
        <f t="shared" si="152"/>
        <v>music</v>
      </c>
      <c r="R2481" t="str">
        <f t="shared" si="153"/>
        <v>indie rock</v>
      </c>
      <c r="S2481" s="3">
        <f t="shared" si="154"/>
        <v>41117.833333333336</v>
      </c>
      <c r="T2481" s="3">
        <f t="shared" si="155"/>
        <v>41107.476782407408</v>
      </c>
    </row>
    <row r="2482" spans="1:20">
      <c r="A2482">
        <v>2480</v>
      </c>
      <c r="B2482" t="s">
        <v>5047</v>
      </c>
      <c r="C2482" t="s">
        <v>5048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1823</v>
      </c>
      <c r="O2482" s="8">
        <f>Data!$E2482/Data!$D2482</f>
        <v>1</v>
      </c>
      <c r="P2482" s="2">
        <f>IFERROR(Data!$E2482/Data!$L2482,0)</f>
        <v>250</v>
      </c>
      <c r="Q2482" t="str">
        <f t="shared" si="152"/>
        <v>music</v>
      </c>
      <c r="R2482" t="str">
        <f t="shared" si="153"/>
        <v>indie rock</v>
      </c>
      <c r="S2482" s="3">
        <f t="shared" si="154"/>
        <v>42287.686157407406</v>
      </c>
      <c r="T2482" s="3">
        <f t="shared" si="155"/>
        <v>42227.686157407406</v>
      </c>
    </row>
    <row r="2483" spans="1:20">
      <c r="A2483">
        <v>2481</v>
      </c>
      <c r="B2483" t="s">
        <v>5049</v>
      </c>
      <c r="C2483" t="s">
        <v>5050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1823</v>
      </c>
      <c r="O2483" s="8">
        <f>Data!$E2483/Data!$D2483</f>
        <v>1.1291099999999998</v>
      </c>
      <c r="P2483" s="2">
        <f>IFERROR(Data!$E2483/Data!$L2483,0)</f>
        <v>47.541473684210523</v>
      </c>
      <c r="Q2483" t="str">
        <f t="shared" si="152"/>
        <v>music</v>
      </c>
      <c r="R2483" t="str">
        <f t="shared" si="153"/>
        <v>indie rock</v>
      </c>
      <c r="S2483" s="3">
        <f t="shared" si="154"/>
        <v>41029.395925925928</v>
      </c>
      <c r="T2483" s="3">
        <f t="shared" si="155"/>
        <v>40999.395925925928</v>
      </c>
    </row>
    <row r="2484" spans="1:20">
      <c r="A2484">
        <v>2482</v>
      </c>
      <c r="B2484" t="s">
        <v>5051</v>
      </c>
      <c r="C2484" t="s">
        <v>5052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1823</v>
      </c>
      <c r="O2484" s="8">
        <f>Data!$E2484/Data!$D2484</f>
        <v>1.0009999999999999</v>
      </c>
      <c r="P2484" s="2">
        <f>IFERROR(Data!$E2484/Data!$L2484,0)</f>
        <v>40.04</v>
      </c>
      <c r="Q2484" t="str">
        <f t="shared" si="152"/>
        <v>music</v>
      </c>
      <c r="R2484" t="str">
        <f t="shared" si="153"/>
        <v>indie rock</v>
      </c>
      <c r="S2484" s="3">
        <f t="shared" si="154"/>
        <v>40756.532210648147</v>
      </c>
      <c r="T2484" s="3">
        <f t="shared" si="155"/>
        <v>40711.532210648147</v>
      </c>
    </row>
    <row r="2485" spans="1:20">
      <c r="A2485">
        <v>2483</v>
      </c>
      <c r="B2485" t="s">
        <v>5053</v>
      </c>
      <c r="C2485" t="s">
        <v>5054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1823</v>
      </c>
      <c r="O2485" s="8">
        <f>Data!$E2485/Data!$D2485</f>
        <v>1.1372727272727272</v>
      </c>
      <c r="P2485" s="2">
        <f>IFERROR(Data!$E2485/Data!$L2485,0)</f>
        <v>65.84210526315789</v>
      </c>
      <c r="Q2485" t="str">
        <f t="shared" si="152"/>
        <v>music</v>
      </c>
      <c r="R2485" t="str">
        <f t="shared" si="153"/>
        <v>indie rock</v>
      </c>
      <c r="S2485" s="3">
        <f t="shared" si="154"/>
        <v>41030.458368055559</v>
      </c>
      <c r="T2485" s="3">
        <f t="shared" si="155"/>
        <v>40970.500034722223</v>
      </c>
    </row>
    <row r="2486" spans="1:20">
      <c r="A2486">
        <v>2484</v>
      </c>
      <c r="B2486" t="s">
        <v>5055</v>
      </c>
      <c r="C2486" t="s">
        <v>5056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1823</v>
      </c>
      <c r="O2486" s="8">
        <f>Data!$E2486/Data!$D2486</f>
        <v>1.1931742857142855</v>
      </c>
      <c r="P2486" s="2">
        <f>IFERROR(Data!$E2486/Data!$L2486,0)</f>
        <v>46.401222222222216</v>
      </c>
      <c r="Q2486" t="str">
        <f t="shared" si="152"/>
        <v>music</v>
      </c>
      <c r="R2486" t="str">
        <f t="shared" si="153"/>
        <v>indie rock</v>
      </c>
      <c r="S2486" s="3">
        <f t="shared" si="154"/>
        <v>40801.666701388887</v>
      </c>
      <c r="T2486" s="3">
        <f t="shared" si="155"/>
        <v>40771.666701388887</v>
      </c>
    </row>
    <row r="2487" spans="1:20">
      <c r="A2487">
        <v>2485</v>
      </c>
      <c r="B2487" t="s">
        <v>5057</v>
      </c>
      <c r="C2487" t="s">
        <v>5058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1823</v>
      </c>
      <c r="O2487" s="8">
        <f>Data!$E2487/Data!$D2487</f>
        <v>1.0325</v>
      </c>
      <c r="P2487" s="2">
        <f>IFERROR(Data!$E2487/Data!$L2487,0)</f>
        <v>50.365853658536587</v>
      </c>
      <c r="Q2487" t="str">
        <f t="shared" si="152"/>
        <v>music</v>
      </c>
      <c r="R2487" t="str">
        <f t="shared" si="153"/>
        <v>indie rock</v>
      </c>
      <c r="S2487" s="3">
        <f t="shared" si="154"/>
        <v>40828.748599537037</v>
      </c>
      <c r="T2487" s="3">
        <f t="shared" si="155"/>
        <v>40793.748599537037</v>
      </c>
    </row>
    <row r="2488" spans="1:20">
      <c r="A2488">
        <v>2486</v>
      </c>
      <c r="B2488" t="s">
        <v>5059</v>
      </c>
      <c r="C2488" t="s">
        <v>5060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1823</v>
      </c>
      <c r="O2488" s="8">
        <f>Data!$E2488/Data!$D2488</f>
        <v>2.6566666666666667</v>
      </c>
      <c r="P2488" s="2">
        <f>IFERROR(Data!$E2488/Data!$L2488,0)</f>
        <v>26.566666666666666</v>
      </c>
      <c r="Q2488" t="str">
        <f t="shared" si="152"/>
        <v>music</v>
      </c>
      <c r="R2488" t="str">
        <f t="shared" si="153"/>
        <v>indie rock</v>
      </c>
      <c r="S2488" s="3">
        <f t="shared" si="154"/>
        <v>41021.458055555559</v>
      </c>
      <c r="T2488" s="3">
        <f t="shared" si="155"/>
        <v>40991.458055555559</v>
      </c>
    </row>
    <row r="2489" spans="1:20">
      <c r="A2489">
        <v>2487</v>
      </c>
      <c r="B2489" t="s">
        <v>5061</v>
      </c>
      <c r="C2489" t="s">
        <v>5062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1823</v>
      </c>
      <c r="O2489" s="8">
        <f>Data!$E2489/Data!$D2489</f>
        <v>1.0005066666666667</v>
      </c>
      <c r="P2489" s="2">
        <f>IFERROR(Data!$E2489/Data!$L2489,0)</f>
        <v>39.493684210526318</v>
      </c>
      <c r="Q2489" t="str">
        <f t="shared" si="152"/>
        <v>music</v>
      </c>
      <c r="R2489" t="str">
        <f t="shared" si="153"/>
        <v>indie rock</v>
      </c>
      <c r="S2489" s="3">
        <f t="shared" si="154"/>
        <v>41055.833298611113</v>
      </c>
      <c r="T2489" s="3">
        <f t="shared" si="155"/>
        <v>41025.833298611113</v>
      </c>
    </row>
    <row r="2490" spans="1:20">
      <c r="A2490">
        <v>2488</v>
      </c>
      <c r="B2490" t="s">
        <v>5063</v>
      </c>
      <c r="C2490" t="s">
        <v>5064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1823</v>
      </c>
      <c r="O2490" s="8">
        <f>Data!$E2490/Data!$D2490</f>
        <v>1.0669999999999999</v>
      </c>
      <c r="P2490" s="2">
        <f>IFERROR(Data!$E2490/Data!$L2490,0)</f>
        <v>49.246153846153845</v>
      </c>
      <c r="Q2490" t="str">
        <f t="shared" si="152"/>
        <v>music</v>
      </c>
      <c r="R2490" t="str">
        <f t="shared" si="153"/>
        <v>indie rock</v>
      </c>
      <c r="S2490" s="3">
        <f t="shared" si="154"/>
        <v>40863.424861111111</v>
      </c>
      <c r="T2490" s="3">
        <f t="shared" si="155"/>
        <v>40833.383194444446</v>
      </c>
    </row>
    <row r="2491" spans="1:20">
      <c r="A2491">
        <v>2489</v>
      </c>
      <c r="B2491" t="s">
        <v>5065</v>
      </c>
      <c r="C2491" t="s">
        <v>5066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1823</v>
      </c>
      <c r="O2491" s="8">
        <f>Data!$E2491/Data!$D2491</f>
        <v>1.3367142857142857</v>
      </c>
      <c r="P2491" s="2">
        <f>IFERROR(Data!$E2491/Data!$L2491,0)</f>
        <v>62.38</v>
      </c>
      <c r="Q2491" t="str">
        <f t="shared" si="152"/>
        <v>music</v>
      </c>
      <c r="R2491" t="str">
        <f t="shared" si="153"/>
        <v>indie rock</v>
      </c>
      <c r="S2491" s="3">
        <f t="shared" si="154"/>
        <v>41403.440266203703</v>
      </c>
      <c r="T2491" s="3">
        <f t="shared" si="155"/>
        <v>41373.440266203703</v>
      </c>
    </row>
    <row r="2492" spans="1:20">
      <c r="A2492">
        <v>2490</v>
      </c>
      <c r="B2492" t="s">
        <v>5067</v>
      </c>
      <c r="C2492" t="s">
        <v>5068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1823</v>
      </c>
      <c r="O2492" s="8">
        <f>Data!$E2492/Data!$D2492</f>
        <v>1.214</v>
      </c>
      <c r="P2492" s="2">
        <f>IFERROR(Data!$E2492/Data!$L2492,0)</f>
        <v>37.9375</v>
      </c>
      <c r="Q2492" t="str">
        <f t="shared" si="152"/>
        <v>music</v>
      </c>
      <c r="R2492" t="str">
        <f t="shared" si="153"/>
        <v>indie rock</v>
      </c>
      <c r="S2492" s="3">
        <f t="shared" si="154"/>
        <v>41082.977731481478</v>
      </c>
      <c r="T2492" s="3">
        <f t="shared" si="155"/>
        <v>41022.977731481478</v>
      </c>
    </row>
    <row r="2493" spans="1:20">
      <c r="A2493">
        <v>2491</v>
      </c>
      <c r="B2493" t="s">
        <v>5069</v>
      </c>
      <c r="C2493" t="s">
        <v>5070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1823</v>
      </c>
      <c r="O2493" s="8">
        <f>Data!$E2493/Data!$D2493</f>
        <v>1.032</v>
      </c>
      <c r="P2493" s="2">
        <f>IFERROR(Data!$E2493/Data!$L2493,0)</f>
        <v>51.6</v>
      </c>
      <c r="Q2493" t="str">
        <f t="shared" si="152"/>
        <v>music</v>
      </c>
      <c r="R2493" t="str">
        <f t="shared" si="153"/>
        <v>indie rock</v>
      </c>
      <c r="S2493" s="3">
        <f t="shared" si="154"/>
        <v>40558.82708333333</v>
      </c>
      <c r="T2493" s="3">
        <f t="shared" si="155"/>
        <v>40542.589282407411</v>
      </c>
    </row>
    <row r="2494" spans="1:20">
      <c r="A2494">
        <v>2492</v>
      </c>
      <c r="B2494" t="s">
        <v>5071</v>
      </c>
      <c r="C2494" t="s">
        <v>5072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1823</v>
      </c>
      <c r="O2494" s="8">
        <f>Data!$E2494/Data!$D2494</f>
        <v>1.25</v>
      </c>
      <c r="P2494" s="2">
        <f>IFERROR(Data!$E2494/Data!$L2494,0)</f>
        <v>27.777777777777779</v>
      </c>
      <c r="Q2494" t="str">
        <f t="shared" si="152"/>
        <v>music</v>
      </c>
      <c r="R2494" t="str">
        <f t="shared" si="153"/>
        <v>indie rock</v>
      </c>
      <c r="S2494" s="3">
        <f t="shared" si="154"/>
        <v>41076.165972222225</v>
      </c>
      <c r="T2494" s="3">
        <f t="shared" si="155"/>
        <v>41024.735972222225</v>
      </c>
    </row>
    <row r="2495" spans="1:20">
      <c r="A2495">
        <v>2493</v>
      </c>
      <c r="B2495" t="s">
        <v>5073</v>
      </c>
      <c r="C2495" t="s">
        <v>5074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1823</v>
      </c>
      <c r="O2495" s="8">
        <f>Data!$E2495/Data!$D2495</f>
        <v>1.2869999999999999</v>
      </c>
      <c r="P2495" s="2">
        <f>IFERROR(Data!$E2495/Data!$L2495,0)</f>
        <v>99.382239382239376</v>
      </c>
      <c r="Q2495" t="str">
        <f t="shared" si="152"/>
        <v>music</v>
      </c>
      <c r="R2495" t="str">
        <f t="shared" si="153"/>
        <v>indie rock</v>
      </c>
      <c r="S2495" s="3">
        <f t="shared" si="154"/>
        <v>41392.918287037035</v>
      </c>
      <c r="T2495" s="3">
        <f t="shared" si="155"/>
        <v>41347.918287037035</v>
      </c>
    </row>
    <row r="2496" spans="1:20">
      <c r="A2496">
        <v>2494</v>
      </c>
      <c r="B2496" t="s">
        <v>5075</v>
      </c>
      <c r="C2496" t="s">
        <v>5076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1823</v>
      </c>
      <c r="O2496" s="8">
        <f>Data!$E2496/Data!$D2496</f>
        <v>1.0100533333333332</v>
      </c>
      <c r="P2496" s="2">
        <f>IFERROR(Data!$E2496/Data!$L2496,0)</f>
        <v>38.848205128205123</v>
      </c>
      <c r="Q2496" t="str">
        <f t="shared" si="152"/>
        <v>music</v>
      </c>
      <c r="R2496" t="str">
        <f t="shared" si="153"/>
        <v>indie rock</v>
      </c>
      <c r="S2496" s="3">
        <f t="shared" si="154"/>
        <v>41052.395185185182</v>
      </c>
      <c r="T2496" s="3">
        <f t="shared" si="155"/>
        <v>41022.395185185182</v>
      </c>
    </row>
    <row r="2497" spans="1:20">
      <c r="A2497">
        <v>2495</v>
      </c>
      <c r="B2497" t="s">
        <v>5077</v>
      </c>
      <c r="C2497" t="s">
        <v>5078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1823</v>
      </c>
      <c r="O2497" s="8">
        <f>Data!$E2497/Data!$D2497</f>
        <v>1.2753666666666665</v>
      </c>
      <c r="P2497" s="2">
        <f>IFERROR(Data!$E2497/Data!$L2497,0)</f>
        <v>45.548809523809524</v>
      </c>
      <c r="Q2497" t="str">
        <f t="shared" si="152"/>
        <v>music</v>
      </c>
      <c r="R2497" t="str">
        <f t="shared" si="153"/>
        <v>indie rock</v>
      </c>
      <c r="S2497" s="3">
        <f t="shared" si="154"/>
        <v>41066.696469907409</v>
      </c>
      <c r="T2497" s="3">
        <f t="shared" si="155"/>
        <v>41036.696469907409</v>
      </c>
    </row>
    <row r="2498" spans="1:20">
      <c r="A2498">
        <v>2496</v>
      </c>
      <c r="B2498" t="s">
        <v>5079</v>
      </c>
      <c r="C2498" t="s">
        <v>5080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1823</v>
      </c>
      <c r="O2498" s="8">
        <f>Data!$E2498/Data!$D2498</f>
        <v>1</v>
      </c>
      <c r="P2498" s="2">
        <f>IFERROR(Data!$E2498/Data!$L2498,0)</f>
        <v>600</v>
      </c>
      <c r="Q2498" t="str">
        <f t="shared" si="152"/>
        <v>music</v>
      </c>
      <c r="R2498" t="str">
        <f t="shared" si="153"/>
        <v>indie rock</v>
      </c>
      <c r="S2498" s="3">
        <f t="shared" si="154"/>
        <v>41362.704768518517</v>
      </c>
      <c r="T2498" s="3">
        <f t="shared" si="155"/>
        <v>41327.746435185189</v>
      </c>
    </row>
    <row r="2499" spans="1:20">
      <c r="A2499">
        <v>2497</v>
      </c>
      <c r="B2499" t="s">
        <v>5081</v>
      </c>
      <c r="C2499" t="s">
        <v>5082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1823</v>
      </c>
      <c r="O2499" s="8">
        <f>Data!$E2499/Data!$D2499</f>
        <v>1.127715</v>
      </c>
      <c r="P2499" s="2">
        <f>IFERROR(Data!$E2499/Data!$L2499,0)</f>
        <v>80.551071428571419</v>
      </c>
      <c r="Q2499" t="str">
        <f t="shared" ref="Q2499:Q2562" si="156">LEFT(N2499,SEARCH("/",N2499,1)-1)</f>
        <v>music</v>
      </c>
      <c r="R2499" t="str">
        <f t="shared" ref="R2499:R2562" si="157">RIGHT(N2499,LEN(N2499)-SEARCH("/",N2499,1))</f>
        <v>indie rock</v>
      </c>
      <c r="S2499" s="3">
        <f t="shared" ref="S2499:S2562" si="158">(((I2499/60)/60)/24)+DATE(1970,1,1)+(-6/24)</f>
        <v>40760.628912037035</v>
      </c>
      <c r="T2499" s="3">
        <f t="shared" ref="T2499:T2562" si="159">(((J2499/60)/60)/24)+DATE(1970,1,1)+(-6/24)</f>
        <v>40730.628912037035</v>
      </c>
    </row>
    <row r="2500" spans="1:20">
      <c r="A2500">
        <v>2498</v>
      </c>
      <c r="B2500" t="s">
        <v>5083</v>
      </c>
      <c r="C2500" t="s">
        <v>5084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1823</v>
      </c>
      <c r="O2500" s="8">
        <f>Data!$E2500/Data!$D2500</f>
        <v>1.056</v>
      </c>
      <c r="P2500" s="2">
        <f>IFERROR(Data!$E2500/Data!$L2500,0)</f>
        <v>52.8</v>
      </c>
      <c r="Q2500" t="str">
        <f t="shared" si="156"/>
        <v>music</v>
      </c>
      <c r="R2500" t="str">
        <f t="shared" si="157"/>
        <v>indie rock</v>
      </c>
      <c r="S2500" s="3">
        <f t="shared" si="158"/>
        <v>42031.717442129629</v>
      </c>
      <c r="T2500" s="3">
        <f t="shared" si="159"/>
        <v>42017.717442129629</v>
      </c>
    </row>
    <row r="2501" spans="1:20">
      <c r="A2501">
        <v>2499</v>
      </c>
      <c r="B2501" t="s">
        <v>5085</v>
      </c>
      <c r="C2501" t="s">
        <v>5086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1823</v>
      </c>
      <c r="O2501" s="8">
        <f>Data!$E2501/Data!$D2501</f>
        <v>2.0262500000000001</v>
      </c>
      <c r="P2501" s="2">
        <f>IFERROR(Data!$E2501/Data!$L2501,0)</f>
        <v>47.676470588235297</v>
      </c>
      <c r="Q2501" t="str">
        <f t="shared" si="156"/>
        <v>music</v>
      </c>
      <c r="R2501" t="str">
        <f t="shared" si="157"/>
        <v>indie rock</v>
      </c>
      <c r="S2501" s="3">
        <f t="shared" si="158"/>
        <v>41274.5</v>
      </c>
      <c r="T2501" s="3">
        <f t="shared" si="159"/>
        <v>41226.398576388885</v>
      </c>
    </row>
    <row r="2502" spans="1:20">
      <c r="A2502">
        <v>2500</v>
      </c>
      <c r="B2502" t="s">
        <v>5087</v>
      </c>
      <c r="C2502" t="s">
        <v>5088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1823</v>
      </c>
      <c r="O2502" s="8">
        <f>Data!$E2502/Data!$D2502</f>
        <v>1.1333333333333333</v>
      </c>
      <c r="P2502" s="2">
        <f>IFERROR(Data!$E2502/Data!$L2502,0)</f>
        <v>23.448275862068964</v>
      </c>
      <c r="Q2502" t="str">
        <f t="shared" si="156"/>
        <v>music</v>
      </c>
      <c r="R2502" t="str">
        <f t="shared" si="157"/>
        <v>indie rock</v>
      </c>
      <c r="S2502" s="3">
        <f t="shared" si="158"/>
        <v>41083.522858796299</v>
      </c>
      <c r="T2502" s="3">
        <f t="shared" si="159"/>
        <v>41053.522858796299</v>
      </c>
    </row>
    <row r="2503" spans="1:20">
      <c r="A2503">
        <v>2501</v>
      </c>
      <c r="B2503" t="s">
        <v>5089</v>
      </c>
      <c r="C2503" t="s">
        <v>5090</v>
      </c>
      <c r="D2503">
        <v>11000</v>
      </c>
      <c r="E2503">
        <v>281</v>
      </c>
      <c r="F2503" t="s">
        <v>363</v>
      </c>
      <c r="G2503" t="s">
        <v>165</v>
      </c>
      <c r="H2503" t="s">
        <v>166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5091</v>
      </c>
      <c r="O2503" s="8">
        <f>Data!$E2503/Data!$D2503</f>
        <v>2.5545454545454545E-2</v>
      </c>
      <c r="P2503" s="2">
        <f>IFERROR(Data!$E2503/Data!$L2503,0)</f>
        <v>40.142857142857146</v>
      </c>
      <c r="Q2503" t="str">
        <f t="shared" si="156"/>
        <v>food</v>
      </c>
      <c r="R2503" t="str">
        <f t="shared" si="157"/>
        <v>restaurants</v>
      </c>
      <c r="S2503" s="3">
        <f t="shared" si="158"/>
        <v>42274.526666666665</v>
      </c>
      <c r="T2503" s="3">
        <f t="shared" si="159"/>
        <v>42244.526666666665</v>
      </c>
    </row>
    <row r="2504" spans="1:20">
      <c r="A2504">
        <v>2502</v>
      </c>
      <c r="B2504" t="s">
        <v>5092</v>
      </c>
      <c r="C2504" t="s">
        <v>5093</v>
      </c>
      <c r="D2504">
        <v>110000</v>
      </c>
      <c r="E2504">
        <v>86</v>
      </c>
      <c r="F2504" t="s">
        <v>363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5091</v>
      </c>
      <c r="O2504" s="8">
        <f>Data!$E2504/Data!$D2504</f>
        <v>7.8181818181818181E-4</v>
      </c>
      <c r="P2504" s="2">
        <f>IFERROR(Data!$E2504/Data!$L2504,0)</f>
        <v>17.2</v>
      </c>
      <c r="Q2504" t="str">
        <f t="shared" si="156"/>
        <v>food</v>
      </c>
      <c r="R2504" t="str">
        <f t="shared" si="157"/>
        <v>restaurants</v>
      </c>
      <c r="S2504" s="3">
        <f t="shared" si="158"/>
        <v>41903.575439814813</v>
      </c>
      <c r="T2504" s="3">
        <f t="shared" si="159"/>
        <v>41858.575439814813</v>
      </c>
    </row>
    <row r="2505" spans="1:20">
      <c r="A2505">
        <v>2503</v>
      </c>
      <c r="B2505" t="s">
        <v>5094</v>
      </c>
      <c r="C2505" t="s">
        <v>5095</v>
      </c>
      <c r="D2505">
        <v>10000</v>
      </c>
      <c r="E2505">
        <v>0</v>
      </c>
      <c r="F2505" t="s">
        <v>363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5091</v>
      </c>
      <c r="O2505" s="8">
        <f>Data!$E2505/Data!$D2505</f>
        <v>0</v>
      </c>
      <c r="P2505" s="2">
        <f>IFERROR(Data!$E2505/Data!$L2505,0)</f>
        <v>0</v>
      </c>
      <c r="Q2505" t="str">
        <f t="shared" si="156"/>
        <v>food</v>
      </c>
      <c r="R2505" t="str">
        <f t="shared" si="157"/>
        <v>restaurants</v>
      </c>
      <c r="S2505" s="3">
        <f t="shared" si="158"/>
        <v>42528.629166666666</v>
      </c>
      <c r="T2505" s="3">
        <f t="shared" si="159"/>
        <v>42498.649398148147</v>
      </c>
    </row>
    <row r="2506" spans="1:20">
      <c r="A2506">
        <v>2504</v>
      </c>
      <c r="B2506" t="s">
        <v>5096</v>
      </c>
      <c r="C2506" t="s">
        <v>5097</v>
      </c>
      <c r="D2506">
        <v>35000</v>
      </c>
      <c r="E2506">
        <v>0</v>
      </c>
      <c r="F2506" t="s">
        <v>363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5091</v>
      </c>
      <c r="O2506" s="8">
        <f>Data!$E2506/Data!$D2506</f>
        <v>0</v>
      </c>
      <c r="P2506" s="2">
        <f>IFERROR(Data!$E2506/Data!$L2506,0)</f>
        <v>0</v>
      </c>
      <c r="Q2506" t="str">
        <f t="shared" si="156"/>
        <v>food</v>
      </c>
      <c r="R2506" t="str">
        <f t="shared" si="157"/>
        <v>restaurants</v>
      </c>
      <c r="S2506" s="3">
        <f t="shared" si="158"/>
        <v>41957.807106481487</v>
      </c>
      <c r="T2506" s="3">
        <f t="shared" si="159"/>
        <v>41927.765439814815</v>
      </c>
    </row>
    <row r="2507" spans="1:20">
      <c r="A2507">
        <v>2505</v>
      </c>
      <c r="B2507" t="s">
        <v>5098</v>
      </c>
      <c r="C2507" t="s">
        <v>5099</v>
      </c>
      <c r="D2507">
        <v>7000</v>
      </c>
      <c r="E2507">
        <v>0</v>
      </c>
      <c r="F2507" t="s">
        <v>363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5091</v>
      </c>
      <c r="O2507" s="8">
        <f>Data!$E2507/Data!$D2507</f>
        <v>0</v>
      </c>
      <c r="P2507" s="2">
        <f>IFERROR(Data!$E2507/Data!$L2507,0)</f>
        <v>0</v>
      </c>
      <c r="Q2507" t="str">
        <f t="shared" si="156"/>
        <v>food</v>
      </c>
      <c r="R2507" t="str">
        <f t="shared" si="157"/>
        <v>restaurants</v>
      </c>
      <c r="S2507" s="3">
        <f t="shared" si="158"/>
        <v>42076.764074074075</v>
      </c>
      <c r="T2507" s="3">
        <f t="shared" si="159"/>
        <v>42046.80574074074</v>
      </c>
    </row>
    <row r="2508" spans="1:20">
      <c r="A2508">
        <v>2506</v>
      </c>
      <c r="B2508" t="s">
        <v>5100</v>
      </c>
      <c r="C2508" t="s">
        <v>5101</v>
      </c>
      <c r="D2508">
        <v>5000</v>
      </c>
      <c r="E2508">
        <v>30</v>
      </c>
      <c r="F2508" t="s">
        <v>363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5091</v>
      </c>
      <c r="O2508" s="8">
        <f>Data!$E2508/Data!$D2508</f>
        <v>6.0000000000000001E-3</v>
      </c>
      <c r="P2508" s="2">
        <f>IFERROR(Data!$E2508/Data!$L2508,0)</f>
        <v>15</v>
      </c>
      <c r="Q2508" t="str">
        <f t="shared" si="156"/>
        <v>food</v>
      </c>
      <c r="R2508" t="str">
        <f t="shared" si="157"/>
        <v>restaurants</v>
      </c>
      <c r="S2508" s="3">
        <f t="shared" si="158"/>
        <v>42280.625</v>
      </c>
      <c r="T2508" s="3">
        <f t="shared" si="159"/>
        <v>42258.047094907408</v>
      </c>
    </row>
    <row r="2509" spans="1:20">
      <c r="A2509">
        <v>2507</v>
      </c>
      <c r="B2509" t="s">
        <v>5102</v>
      </c>
      <c r="C2509" t="s">
        <v>5103</v>
      </c>
      <c r="D2509">
        <v>42850</v>
      </c>
      <c r="E2509">
        <v>0</v>
      </c>
      <c r="F2509" t="s">
        <v>363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5091</v>
      </c>
      <c r="O2509" s="8">
        <f>Data!$E2509/Data!$D2509</f>
        <v>0</v>
      </c>
      <c r="P2509" s="2">
        <f>IFERROR(Data!$E2509/Data!$L2509,0)</f>
        <v>0</v>
      </c>
      <c r="Q2509" t="str">
        <f t="shared" si="156"/>
        <v>food</v>
      </c>
      <c r="R2509" t="str">
        <f t="shared" si="157"/>
        <v>restaurants</v>
      </c>
      <c r="S2509" s="3">
        <f t="shared" si="158"/>
        <v>42134.822962962964</v>
      </c>
      <c r="T2509" s="3">
        <f t="shared" si="159"/>
        <v>42104.822962962964</v>
      </c>
    </row>
    <row r="2510" spans="1:20">
      <c r="A2510">
        <v>2508</v>
      </c>
      <c r="B2510" t="s">
        <v>5104</v>
      </c>
      <c r="C2510" t="s">
        <v>5105</v>
      </c>
      <c r="D2510">
        <v>20000</v>
      </c>
      <c r="E2510">
        <v>0</v>
      </c>
      <c r="F2510" t="s">
        <v>363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5091</v>
      </c>
      <c r="O2510" s="8">
        <f>Data!$E2510/Data!$D2510</f>
        <v>0</v>
      </c>
      <c r="P2510" s="2">
        <f>IFERROR(Data!$E2510/Data!$L2510,0)</f>
        <v>0</v>
      </c>
      <c r="Q2510" t="str">
        <f t="shared" si="156"/>
        <v>food</v>
      </c>
      <c r="R2510" t="str">
        <f t="shared" si="157"/>
        <v>restaurants</v>
      </c>
      <c r="S2510" s="3">
        <f t="shared" si="158"/>
        <v>41865.701782407406</v>
      </c>
      <c r="T2510" s="3">
        <f t="shared" si="159"/>
        <v>41835.701782407406</v>
      </c>
    </row>
    <row r="2511" spans="1:20">
      <c r="A2511">
        <v>2509</v>
      </c>
      <c r="B2511" t="s">
        <v>5106</v>
      </c>
      <c r="C2511" t="s">
        <v>5107</v>
      </c>
      <c r="D2511">
        <v>95000</v>
      </c>
      <c r="E2511">
        <v>1000</v>
      </c>
      <c r="F2511" t="s">
        <v>363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5091</v>
      </c>
      <c r="O2511" s="8">
        <f>Data!$E2511/Data!$D2511</f>
        <v>1.0526315789473684E-2</v>
      </c>
      <c r="P2511" s="2">
        <f>IFERROR(Data!$E2511/Data!$L2511,0)</f>
        <v>35.714285714285715</v>
      </c>
      <c r="Q2511" t="str">
        <f t="shared" si="156"/>
        <v>food</v>
      </c>
      <c r="R2511" t="str">
        <f t="shared" si="157"/>
        <v>restaurants</v>
      </c>
      <c r="S2511" s="3">
        <f t="shared" si="158"/>
        <v>42114.517928240741</v>
      </c>
      <c r="T2511" s="3">
        <f t="shared" si="159"/>
        <v>42058.559594907405</v>
      </c>
    </row>
    <row r="2512" spans="1:20">
      <c r="A2512">
        <v>2510</v>
      </c>
      <c r="B2512" t="s">
        <v>5108</v>
      </c>
      <c r="C2512" t="s">
        <v>5109</v>
      </c>
      <c r="D2512">
        <v>50000</v>
      </c>
      <c r="E2512">
        <v>75</v>
      </c>
      <c r="F2512" t="s">
        <v>363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5091</v>
      </c>
      <c r="O2512" s="8">
        <f>Data!$E2512/Data!$D2512</f>
        <v>1.5E-3</v>
      </c>
      <c r="P2512" s="2">
        <f>IFERROR(Data!$E2512/Data!$L2512,0)</f>
        <v>37.5</v>
      </c>
      <c r="Q2512" t="str">
        <f t="shared" si="156"/>
        <v>food</v>
      </c>
      <c r="R2512" t="str">
        <f t="shared" si="157"/>
        <v>restaurants</v>
      </c>
      <c r="S2512" s="3">
        <f t="shared" si="158"/>
        <v>42138.747361111105</v>
      </c>
      <c r="T2512" s="3">
        <f t="shared" si="159"/>
        <v>42078.747361111105</v>
      </c>
    </row>
    <row r="2513" spans="1:20">
      <c r="A2513">
        <v>2511</v>
      </c>
      <c r="B2513" t="s">
        <v>5110</v>
      </c>
      <c r="C2513" t="s">
        <v>5111</v>
      </c>
      <c r="D2513">
        <v>100000</v>
      </c>
      <c r="E2513">
        <v>0</v>
      </c>
      <c r="F2513" t="s">
        <v>363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5091</v>
      </c>
      <c r="O2513" s="8">
        <f>Data!$E2513/Data!$D2513</f>
        <v>0</v>
      </c>
      <c r="P2513" s="2">
        <f>IFERROR(Data!$E2513/Data!$L2513,0)</f>
        <v>0</v>
      </c>
      <c r="Q2513" t="str">
        <f t="shared" si="156"/>
        <v>food</v>
      </c>
      <c r="R2513" t="str">
        <f t="shared" si="157"/>
        <v>restaurants</v>
      </c>
      <c r="S2513" s="3">
        <f t="shared" si="158"/>
        <v>42401.196909722217</v>
      </c>
      <c r="T2513" s="3">
        <f t="shared" si="159"/>
        <v>42371.196909722217</v>
      </c>
    </row>
    <row r="2514" spans="1:20">
      <c r="A2514">
        <v>2512</v>
      </c>
      <c r="B2514" t="s">
        <v>5112</v>
      </c>
      <c r="C2514" t="s">
        <v>5113</v>
      </c>
      <c r="D2514">
        <v>1150</v>
      </c>
      <c r="E2514">
        <v>0</v>
      </c>
      <c r="F2514" t="s">
        <v>363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5091</v>
      </c>
      <c r="O2514" s="8">
        <f>Data!$E2514/Data!$D2514</f>
        <v>0</v>
      </c>
      <c r="P2514" s="2">
        <f>IFERROR(Data!$E2514/Data!$L2514,0)</f>
        <v>0</v>
      </c>
      <c r="Q2514" t="str">
        <f t="shared" si="156"/>
        <v>food</v>
      </c>
      <c r="R2514" t="str">
        <f t="shared" si="157"/>
        <v>restaurants</v>
      </c>
      <c r="S2514" s="3">
        <f t="shared" si="158"/>
        <v>41986.626863425925</v>
      </c>
      <c r="T2514" s="3">
        <f t="shared" si="159"/>
        <v>41971.626863425925</v>
      </c>
    </row>
    <row r="2515" spans="1:20">
      <c r="A2515">
        <v>2513</v>
      </c>
      <c r="B2515" t="s">
        <v>5114</v>
      </c>
      <c r="C2515" t="s">
        <v>5115</v>
      </c>
      <c r="D2515">
        <v>180000</v>
      </c>
      <c r="E2515">
        <v>0</v>
      </c>
      <c r="F2515" t="s">
        <v>363</v>
      </c>
      <c r="G2515" t="s">
        <v>508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5091</v>
      </c>
      <c r="O2515" s="8">
        <f>Data!$E2515/Data!$D2515</f>
        <v>0</v>
      </c>
      <c r="P2515" s="2">
        <f>IFERROR(Data!$E2515/Data!$L2515,0)</f>
        <v>0</v>
      </c>
      <c r="Q2515" t="str">
        <f t="shared" si="156"/>
        <v>food</v>
      </c>
      <c r="R2515" t="str">
        <f t="shared" si="157"/>
        <v>restaurants</v>
      </c>
      <c r="S2515" s="3">
        <f t="shared" si="158"/>
        <v>42791.75681712963</v>
      </c>
      <c r="T2515" s="3">
        <f t="shared" si="159"/>
        <v>42731.75681712963</v>
      </c>
    </row>
    <row r="2516" spans="1:20">
      <c r="A2516">
        <v>2514</v>
      </c>
      <c r="B2516" t="s">
        <v>5116</v>
      </c>
      <c r="C2516" t="s">
        <v>5117</v>
      </c>
      <c r="D2516">
        <v>12000</v>
      </c>
      <c r="E2516">
        <v>210</v>
      </c>
      <c r="F2516" t="s">
        <v>363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5091</v>
      </c>
      <c r="O2516" s="8">
        <f>Data!$E2516/Data!$D2516</f>
        <v>1.7500000000000002E-2</v>
      </c>
      <c r="P2516" s="2">
        <f>IFERROR(Data!$E2516/Data!$L2516,0)</f>
        <v>52.5</v>
      </c>
      <c r="Q2516" t="str">
        <f t="shared" si="156"/>
        <v>food</v>
      </c>
      <c r="R2516" t="str">
        <f t="shared" si="157"/>
        <v>restaurants</v>
      </c>
      <c r="S2516" s="3">
        <f t="shared" si="158"/>
        <v>41871.139780092592</v>
      </c>
      <c r="T2516" s="3">
        <f t="shared" si="159"/>
        <v>41854.139780092592</v>
      </c>
    </row>
    <row r="2517" spans="1:20">
      <c r="A2517">
        <v>2515</v>
      </c>
      <c r="B2517" t="s">
        <v>5118</v>
      </c>
      <c r="C2517" t="s">
        <v>5119</v>
      </c>
      <c r="D2517">
        <v>5000</v>
      </c>
      <c r="E2517">
        <v>930</v>
      </c>
      <c r="F2517" t="s">
        <v>363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5091</v>
      </c>
      <c r="O2517" s="8">
        <f>Data!$E2517/Data!$D2517</f>
        <v>0.186</v>
      </c>
      <c r="P2517" s="2">
        <f>IFERROR(Data!$E2517/Data!$L2517,0)</f>
        <v>77.5</v>
      </c>
      <c r="Q2517" t="str">
        <f t="shared" si="156"/>
        <v>food</v>
      </c>
      <c r="R2517" t="str">
        <f t="shared" si="157"/>
        <v>restaurants</v>
      </c>
      <c r="S2517" s="3">
        <f t="shared" si="158"/>
        <v>42057.589733796296</v>
      </c>
      <c r="T2517" s="3">
        <f t="shared" si="159"/>
        <v>42027.589733796296</v>
      </c>
    </row>
    <row r="2518" spans="1:20">
      <c r="A2518">
        <v>2516</v>
      </c>
      <c r="B2518" t="s">
        <v>5120</v>
      </c>
      <c r="C2518" t="s">
        <v>5121</v>
      </c>
      <c r="D2518">
        <v>22000</v>
      </c>
      <c r="E2518">
        <v>0</v>
      </c>
      <c r="F2518" t="s">
        <v>363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5091</v>
      </c>
      <c r="O2518" s="8">
        <f>Data!$E2518/Data!$D2518</f>
        <v>0</v>
      </c>
      <c r="P2518" s="2">
        <f>IFERROR(Data!$E2518/Data!$L2518,0)</f>
        <v>0</v>
      </c>
      <c r="Q2518" t="str">
        <f t="shared" si="156"/>
        <v>food</v>
      </c>
      <c r="R2518" t="str">
        <f t="shared" si="157"/>
        <v>restaurants</v>
      </c>
      <c r="S2518" s="3">
        <f t="shared" si="158"/>
        <v>41972.4450462963</v>
      </c>
      <c r="T2518" s="3">
        <f t="shared" si="159"/>
        <v>41942.403379629628</v>
      </c>
    </row>
    <row r="2519" spans="1:20">
      <c r="A2519">
        <v>2517</v>
      </c>
      <c r="B2519" t="s">
        <v>5122</v>
      </c>
      <c r="C2519" t="s">
        <v>5123</v>
      </c>
      <c r="D2519">
        <v>18000</v>
      </c>
      <c r="E2519">
        <v>1767</v>
      </c>
      <c r="F2519" t="s">
        <v>363</v>
      </c>
      <c r="G2519" t="s">
        <v>165</v>
      </c>
      <c r="H2519" t="s">
        <v>166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5091</v>
      </c>
      <c r="O2519" s="8">
        <f>Data!$E2519/Data!$D2519</f>
        <v>9.8166666666666666E-2</v>
      </c>
      <c r="P2519" s="2">
        <f>IFERROR(Data!$E2519/Data!$L2519,0)</f>
        <v>53.545454545454547</v>
      </c>
      <c r="Q2519" t="str">
        <f t="shared" si="156"/>
        <v>food</v>
      </c>
      <c r="R2519" t="str">
        <f t="shared" si="157"/>
        <v>restaurants</v>
      </c>
      <c r="S2519" s="3">
        <f t="shared" si="158"/>
        <v>42082.510763888888</v>
      </c>
      <c r="T2519" s="3">
        <f t="shared" si="159"/>
        <v>42052.552430555559</v>
      </c>
    </row>
    <row r="2520" spans="1:20">
      <c r="A2520">
        <v>2518</v>
      </c>
      <c r="B2520" t="s">
        <v>5124</v>
      </c>
      <c r="C2520" t="s">
        <v>5125</v>
      </c>
      <c r="D2520">
        <v>5000</v>
      </c>
      <c r="E2520">
        <v>0</v>
      </c>
      <c r="F2520" t="s">
        <v>363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5091</v>
      </c>
      <c r="O2520" s="8">
        <f>Data!$E2520/Data!$D2520</f>
        <v>0</v>
      </c>
      <c r="P2520" s="2">
        <f>IFERROR(Data!$E2520/Data!$L2520,0)</f>
        <v>0</v>
      </c>
      <c r="Q2520" t="str">
        <f t="shared" si="156"/>
        <v>food</v>
      </c>
      <c r="R2520" t="str">
        <f t="shared" si="157"/>
        <v>restaurants</v>
      </c>
      <c r="S2520" s="3">
        <f t="shared" si="158"/>
        <v>41956.472546296296</v>
      </c>
      <c r="T2520" s="3">
        <f t="shared" si="159"/>
        <v>41926.430879629632</v>
      </c>
    </row>
    <row r="2521" spans="1:20">
      <c r="A2521">
        <v>2519</v>
      </c>
      <c r="B2521" t="s">
        <v>5126</v>
      </c>
      <c r="C2521" t="s">
        <v>5127</v>
      </c>
      <c r="D2521">
        <v>150000</v>
      </c>
      <c r="E2521">
        <v>65</v>
      </c>
      <c r="F2521" t="s">
        <v>363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5091</v>
      </c>
      <c r="O2521" s="8">
        <f>Data!$E2521/Data!$D2521</f>
        <v>4.3333333333333331E-4</v>
      </c>
      <c r="P2521" s="2">
        <f>IFERROR(Data!$E2521/Data!$L2521,0)</f>
        <v>16.25</v>
      </c>
      <c r="Q2521" t="str">
        <f t="shared" si="156"/>
        <v>food</v>
      </c>
      <c r="R2521" t="str">
        <f t="shared" si="157"/>
        <v>restaurants</v>
      </c>
      <c r="S2521" s="3">
        <f t="shared" si="158"/>
        <v>41838.905138888891</v>
      </c>
      <c r="T2521" s="3">
        <f t="shared" si="159"/>
        <v>41808.905138888891</v>
      </c>
    </row>
    <row r="2522" spans="1:20">
      <c r="A2522">
        <v>2520</v>
      </c>
      <c r="B2522" t="s">
        <v>5128</v>
      </c>
      <c r="C2522" t="s">
        <v>5129</v>
      </c>
      <c r="D2522">
        <v>100000</v>
      </c>
      <c r="E2522">
        <v>0</v>
      </c>
      <c r="F2522" t="s">
        <v>363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5091</v>
      </c>
      <c r="O2522" s="8">
        <f>Data!$E2522/Data!$D2522</f>
        <v>0</v>
      </c>
      <c r="P2522" s="2">
        <f>IFERROR(Data!$E2522/Data!$L2522,0)</f>
        <v>0</v>
      </c>
      <c r="Q2522" t="str">
        <f t="shared" si="156"/>
        <v>food</v>
      </c>
      <c r="R2522" t="str">
        <f t="shared" si="157"/>
        <v>restaurants</v>
      </c>
      <c r="S2522" s="3">
        <f t="shared" si="158"/>
        <v>42658.556249999994</v>
      </c>
      <c r="T2522" s="3">
        <f t="shared" si="159"/>
        <v>42612.350520833337</v>
      </c>
    </row>
    <row r="2523" spans="1:20">
      <c r="A2523">
        <v>2521</v>
      </c>
      <c r="B2523" t="s">
        <v>5130</v>
      </c>
      <c r="C2523" t="s">
        <v>5131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5132</v>
      </c>
      <c r="O2523" s="8">
        <f>Data!$E2523/Data!$D2523</f>
        <v>1.0948792000000001</v>
      </c>
      <c r="P2523" s="2">
        <f>IFERROR(Data!$E2523/Data!$L2523,0)</f>
        <v>103.68174242424243</v>
      </c>
      <c r="Q2523" t="str">
        <f t="shared" si="156"/>
        <v>music</v>
      </c>
      <c r="R2523" t="str">
        <f t="shared" si="157"/>
        <v>classical music</v>
      </c>
      <c r="S2523" s="3">
        <f t="shared" si="158"/>
        <v>42290.717835648145</v>
      </c>
      <c r="T2523" s="3">
        <f t="shared" si="159"/>
        <v>42269.717835648145</v>
      </c>
    </row>
    <row r="2524" spans="1:20">
      <c r="A2524">
        <v>2522</v>
      </c>
      <c r="B2524" t="s">
        <v>5133</v>
      </c>
      <c r="C2524" t="s">
        <v>5134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5132</v>
      </c>
      <c r="O2524" s="8">
        <f>Data!$E2524/Data!$D2524</f>
        <v>1</v>
      </c>
      <c r="P2524" s="2">
        <f>IFERROR(Data!$E2524/Data!$L2524,0)</f>
        <v>185.18518518518519</v>
      </c>
      <c r="Q2524" t="str">
        <f t="shared" si="156"/>
        <v>music</v>
      </c>
      <c r="R2524" t="str">
        <f t="shared" si="157"/>
        <v>classical music</v>
      </c>
      <c r="S2524" s="3">
        <f t="shared" si="158"/>
        <v>42482.369444444441</v>
      </c>
      <c r="T2524" s="3">
        <f t="shared" si="159"/>
        <v>42460.323611111111</v>
      </c>
    </row>
    <row r="2525" spans="1:20">
      <c r="A2525">
        <v>2523</v>
      </c>
      <c r="B2525" t="s">
        <v>5135</v>
      </c>
      <c r="C2525" t="s">
        <v>5136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5132</v>
      </c>
      <c r="O2525" s="8">
        <f>Data!$E2525/Data!$D2525</f>
        <v>1.5644444444444445</v>
      </c>
      <c r="P2525" s="2">
        <f>IFERROR(Data!$E2525/Data!$L2525,0)</f>
        <v>54.153846153846153</v>
      </c>
      <c r="Q2525" t="str">
        <f t="shared" si="156"/>
        <v>music</v>
      </c>
      <c r="R2525" t="str">
        <f t="shared" si="157"/>
        <v>classical music</v>
      </c>
      <c r="S2525" s="3">
        <f t="shared" si="158"/>
        <v>41960.767268518524</v>
      </c>
      <c r="T2525" s="3">
        <f t="shared" si="159"/>
        <v>41930.725601851853</v>
      </c>
    </row>
    <row r="2526" spans="1:20">
      <c r="A2526">
        <v>2524</v>
      </c>
      <c r="B2526" t="s">
        <v>5137</v>
      </c>
      <c r="C2526" t="s">
        <v>5138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5132</v>
      </c>
      <c r="O2526" s="8">
        <f>Data!$E2526/Data!$D2526</f>
        <v>1.016</v>
      </c>
      <c r="P2526" s="2">
        <f>IFERROR(Data!$E2526/Data!$L2526,0)</f>
        <v>177.2093023255814</v>
      </c>
      <c r="Q2526" t="str">
        <f t="shared" si="156"/>
        <v>music</v>
      </c>
      <c r="R2526" t="str">
        <f t="shared" si="157"/>
        <v>classical music</v>
      </c>
      <c r="S2526" s="3">
        <f t="shared" si="158"/>
        <v>41993.9375</v>
      </c>
      <c r="T2526" s="3">
        <f t="shared" si="159"/>
        <v>41961.557372685187</v>
      </c>
    </row>
    <row r="2527" spans="1:20">
      <c r="A2527">
        <v>2525</v>
      </c>
      <c r="B2527" t="s">
        <v>5139</v>
      </c>
      <c r="C2527" t="s">
        <v>5140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5132</v>
      </c>
      <c r="O2527" s="8">
        <f>Data!$E2527/Data!$D2527</f>
        <v>1.00325</v>
      </c>
      <c r="P2527" s="2">
        <f>IFERROR(Data!$E2527/Data!$L2527,0)</f>
        <v>100.325</v>
      </c>
      <c r="Q2527" t="str">
        <f t="shared" si="156"/>
        <v>music</v>
      </c>
      <c r="R2527" t="str">
        <f t="shared" si="157"/>
        <v>classical music</v>
      </c>
      <c r="S2527" s="3">
        <f t="shared" si="158"/>
        <v>41088.594571759262</v>
      </c>
      <c r="T2527" s="3">
        <f t="shared" si="159"/>
        <v>41058.594571759262</v>
      </c>
    </row>
    <row r="2528" spans="1:20">
      <c r="A2528">
        <v>2526</v>
      </c>
      <c r="B2528" t="s">
        <v>5141</v>
      </c>
      <c r="C2528" t="s">
        <v>5142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5132</v>
      </c>
      <c r="O2528" s="8">
        <f>Data!$E2528/Data!$D2528</f>
        <v>1.1294999999999999</v>
      </c>
      <c r="P2528" s="2">
        <f>IFERROR(Data!$E2528/Data!$L2528,0)</f>
        <v>136.90909090909091</v>
      </c>
      <c r="Q2528" t="str">
        <f t="shared" si="156"/>
        <v>music</v>
      </c>
      <c r="R2528" t="str">
        <f t="shared" si="157"/>
        <v>classical music</v>
      </c>
      <c r="S2528" s="3">
        <f t="shared" si="158"/>
        <v>41980.957638888889</v>
      </c>
      <c r="T2528" s="3">
        <f t="shared" si="159"/>
        <v>41952.841134259259</v>
      </c>
    </row>
    <row r="2529" spans="1:20">
      <c r="A2529">
        <v>2527</v>
      </c>
      <c r="B2529" t="s">
        <v>5143</v>
      </c>
      <c r="C2529" t="s">
        <v>5144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5132</v>
      </c>
      <c r="O2529" s="8">
        <f>Data!$E2529/Data!$D2529</f>
        <v>1.02125</v>
      </c>
      <c r="P2529" s="2">
        <f>IFERROR(Data!$E2529/Data!$L2529,0)</f>
        <v>57.535211267605632</v>
      </c>
      <c r="Q2529" t="str">
        <f t="shared" si="156"/>
        <v>music</v>
      </c>
      <c r="R2529" t="str">
        <f t="shared" si="157"/>
        <v>classical music</v>
      </c>
      <c r="S2529" s="3">
        <f t="shared" si="158"/>
        <v>41564.915972222225</v>
      </c>
      <c r="T2529" s="3">
        <f t="shared" si="159"/>
        <v>41546.50105324074</v>
      </c>
    </row>
    <row r="2530" spans="1:20">
      <c r="A2530">
        <v>2528</v>
      </c>
      <c r="B2530" t="s">
        <v>5145</v>
      </c>
      <c r="C2530" t="s">
        <v>5146</v>
      </c>
      <c r="D2530">
        <v>4000</v>
      </c>
      <c r="E2530">
        <v>4289.99</v>
      </c>
      <c r="F2530" t="s">
        <v>22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5132</v>
      </c>
      <c r="O2530" s="8">
        <f>Data!$E2530/Data!$D2530</f>
        <v>1.0724974999999999</v>
      </c>
      <c r="P2530" s="2">
        <f>IFERROR(Data!$E2530/Data!$L2530,0)</f>
        <v>52.962839506172834</v>
      </c>
      <c r="Q2530" t="str">
        <f t="shared" si="156"/>
        <v>music</v>
      </c>
      <c r="R2530" t="str">
        <f t="shared" si="157"/>
        <v>classical music</v>
      </c>
      <c r="S2530" s="3">
        <f t="shared" si="158"/>
        <v>42236.208333333328</v>
      </c>
      <c r="T2530" s="3">
        <f t="shared" si="159"/>
        <v>42217.584525462968</v>
      </c>
    </row>
    <row r="2531" spans="1:20">
      <c r="A2531">
        <v>2529</v>
      </c>
      <c r="B2531" t="s">
        <v>5147</v>
      </c>
      <c r="C2531" t="s">
        <v>5148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5132</v>
      </c>
      <c r="O2531" s="8">
        <f>Data!$E2531/Data!$D2531</f>
        <v>1.0428333333333333</v>
      </c>
      <c r="P2531" s="2">
        <f>IFERROR(Data!$E2531/Data!$L2531,0)</f>
        <v>82.328947368421055</v>
      </c>
      <c r="Q2531" t="str">
        <f t="shared" si="156"/>
        <v>music</v>
      </c>
      <c r="R2531" t="str">
        <f t="shared" si="157"/>
        <v>classical music</v>
      </c>
      <c r="S2531" s="3">
        <f t="shared" si="158"/>
        <v>40992.7890625</v>
      </c>
      <c r="T2531" s="3">
        <f t="shared" si="159"/>
        <v>40947.830729166664</v>
      </c>
    </row>
    <row r="2532" spans="1:20">
      <c r="A2532">
        <v>2530</v>
      </c>
      <c r="B2532" t="s">
        <v>5149</v>
      </c>
      <c r="C2532" t="s">
        <v>5150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5132</v>
      </c>
      <c r="O2532" s="8">
        <f>Data!$E2532/Data!$D2532</f>
        <v>1</v>
      </c>
      <c r="P2532" s="2">
        <f>IFERROR(Data!$E2532/Data!$L2532,0)</f>
        <v>135.41666666666666</v>
      </c>
      <c r="Q2532" t="str">
        <f t="shared" si="156"/>
        <v>music</v>
      </c>
      <c r="R2532" t="str">
        <f t="shared" si="157"/>
        <v>classical music</v>
      </c>
      <c r="S2532" s="3">
        <f t="shared" si="158"/>
        <v>42113.951388888891</v>
      </c>
      <c r="T2532" s="3">
        <f t="shared" si="159"/>
        <v>42081.614641203705</v>
      </c>
    </row>
    <row r="2533" spans="1:20">
      <c r="A2533">
        <v>2531</v>
      </c>
      <c r="B2533" t="s">
        <v>5151</v>
      </c>
      <c r="C2533" t="s">
        <v>5152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5132</v>
      </c>
      <c r="O2533" s="8">
        <f>Data!$E2533/Data!$D2533</f>
        <v>1.004</v>
      </c>
      <c r="P2533" s="2">
        <f>IFERROR(Data!$E2533/Data!$L2533,0)</f>
        <v>74.06557377049181</v>
      </c>
      <c r="Q2533" t="str">
        <f t="shared" si="156"/>
        <v>music</v>
      </c>
      <c r="R2533" t="str">
        <f t="shared" si="157"/>
        <v>classical music</v>
      </c>
      <c r="S2533" s="3">
        <f t="shared" si="158"/>
        <v>42230.915972222225</v>
      </c>
      <c r="T2533" s="3">
        <f t="shared" si="159"/>
        <v>42208.430023148147</v>
      </c>
    </row>
    <row r="2534" spans="1:20">
      <c r="A2534">
        <v>2532</v>
      </c>
      <c r="B2534" t="s">
        <v>5153</v>
      </c>
      <c r="C2534" t="s">
        <v>5154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5132</v>
      </c>
      <c r="O2534" s="8">
        <f>Data!$E2534/Data!$D2534</f>
        <v>1.26125</v>
      </c>
      <c r="P2534" s="2">
        <f>IFERROR(Data!$E2534/Data!$L2534,0)</f>
        <v>84.083333333333329</v>
      </c>
      <c r="Q2534" t="str">
        <f t="shared" si="156"/>
        <v>music</v>
      </c>
      <c r="R2534" t="str">
        <f t="shared" si="157"/>
        <v>classical music</v>
      </c>
      <c r="S2534" s="3">
        <f t="shared" si="158"/>
        <v>41137.599143518521</v>
      </c>
      <c r="T2534" s="3">
        <f t="shared" si="159"/>
        <v>41107.599143518521</v>
      </c>
    </row>
    <row r="2535" spans="1:20">
      <c r="A2535">
        <v>2533</v>
      </c>
      <c r="B2535" t="s">
        <v>5155</v>
      </c>
      <c r="C2535" t="s">
        <v>5156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5132</v>
      </c>
      <c r="O2535" s="8">
        <f>Data!$E2535/Data!$D2535</f>
        <v>1.1066666666666667</v>
      </c>
      <c r="P2535" s="2">
        <f>IFERROR(Data!$E2535/Data!$L2535,0)</f>
        <v>61.029411764705884</v>
      </c>
      <c r="Q2535" t="str">
        <f t="shared" si="156"/>
        <v>music</v>
      </c>
      <c r="R2535" t="str">
        <f t="shared" si="157"/>
        <v>classical music</v>
      </c>
      <c r="S2535" s="3">
        <f t="shared" si="158"/>
        <v>41334.500787037039</v>
      </c>
      <c r="T2535" s="3">
        <f t="shared" si="159"/>
        <v>41304.501284722224</v>
      </c>
    </row>
    <row r="2536" spans="1:20">
      <c r="A2536">
        <v>2534</v>
      </c>
      <c r="B2536" t="s">
        <v>5157</v>
      </c>
      <c r="C2536" t="s">
        <v>5158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5132</v>
      </c>
      <c r="O2536" s="8">
        <f>Data!$E2536/Data!$D2536</f>
        <v>1.05</v>
      </c>
      <c r="P2536" s="2">
        <f>IFERROR(Data!$E2536/Data!$L2536,0)</f>
        <v>150</v>
      </c>
      <c r="Q2536" t="str">
        <f t="shared" si="156"/>
        <v>music</v>
      </c>
      <c r="R2536" t="str">
        <f t="shared" si="157"/>
        <v>classical music</v>
      </c>
      <c r="S2536" s="3">
        <f t="shared" si="158"/>
        <v>40179</v>
      </c>
      <c r="T2536" s="3">
        <f t="shared" si="159"/>
        <v>40127.450370370374</v>
      </c>
    </row>
    <row r="2537" spans="1:20">
      <c r="A2537">
        <v>2535</v>
      </c>
      <c r="B2537" t="s">
        <v>5159</v>
      </c>
      <c r="C2537" t="s">
        <v>5160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5132</v>
      </c>
      <c r="O2537" s="8">
        <f>Data!$E2537/Data!$D2537</f>
        <v>1.03775</v>
      </c>
      <c r="P2537" s="2">
        <f>IFERROR(Data!$E2537/Data!$L2537,0)</f>
        <v>266.08974358974359</v>
      </c>
      <c r="Q2537" t="str">
        <f t="shared" si="156"/>
        <v>music</v>
      </c>
      <c r="R2537" t="str">
        <f t="shared" si="157"/>
        <v>classical music</v>
      </c>
      <c r="S2537" s="3">
        <f t="shared" si="158"/>
        <v>41974.582696759258</v>
      </c>
      <c r="T2537" s="3">
        <f t="shared" si="159"/>
        <v>41943.541030092594</v>
      </c>
    </row>
    <row r="2538" spans="1:20">
      <c r="A2538">
        <v>2536</v>
      </c>
      <c r="B2538" t="s">
        <v>5161</v>
      </c>
      <c r="C2538" t="s">
        <v>5162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5132</v>
      </c>
      <c r="O2538" s="8">
        <f>Data!$E2538/Data!$D2538</f>
        <v>1.1599999999999999</v>
      </c>
      <c r="P2538" s="2">
        <f>IFERROR(Data!$E2538/Data!$L2538,0)</f>
        <v>7.25</v>
      </c>
      <c r="Q2538" t="str">
        <f t="shared" si="156"/>
        <v>music</v>
      </c>
      <c r="R2538" t="str">
        <f t="shared" si="157"/>
        <v>classical music</v>
      </c>
      <c r="S2538" s="3">
        <f t="shared" si="158"/>
        <v>41484.856087962966</v>
      </c>
      <c r="T2538" s="3">
        <f t="shared" si="159"/>
        <v>41463.856087962966</v>
      </c>
    </row>
    <row r="2539" spans="1:20">
      <c r="A2539">
        <v>2537</v>
      </c>
      <c r="B2539" t="s">
        <v>5163</v>
      </c>
      <c r="C2539" t="s">
        <v>5164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5132</v>
      </c>
      <c r="O2539" s="8">
        <f>Data!$E2539/Data!$D2539</f>
        <v>1.1000000000000001</v>
      </c>
      <c r="P2539" s="2">
        <f>IFERROR(Data!$E2539/Data!$L2539,0)</f>
        <v>100</v>
      </c>
      <c r="Q2539" t="str">
        <f t="shared" si="156"/>
        <v>music</v>
      </c>
      <c r="R2539" t="str">
        <f t="shared" si="157"/>
        <v>classical music</v>
      </c>
      <c r="S2539" s="3">
        <f t="shared" si="158"/>
        <v>40756.398784722223</v>
      </c>
      <c r="T2539" s="3">
        <f t="shared" si="159"/>
        <v>40696.398784722223</v>
      </c>
    </row>
    <row r="2540" spans="1:20">
      <c r="A2540">
        <v>2538</v>
      </c>
      <c r="B2540" t="s">
        <v>5165</v>
      </c>
      <c r="C2540" t="s">
        <v>5166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5132</v>
      </c>
      <c r="O2540" s="8">
        <f>Data!$E2540/Data!$D2540</f>
        <v>1.130176111111111</v>
      </c>
      <c r="P2540" s="2">
        <f>IFERROR(Data!$E2540/Data!$L2540,0)</f>
        <v>109.96308108108107</v>
      </c>
      <c r="Q2540" t="str">
        <f t="shared" si="156"/>
        <v>music</v>
      </c>
      <c r="R2540" t="str">
        <f t="shared" si="157"/>
        <v>classical music</v>
      </c>
      <c r="S2540" s="3">
        <f t="shared" si="158"/>
        <v>41328.957638888889</v>
      </c>
      <c r="T2540" s="3">
        <f t="shared" si="159"/>
        <v>41298.259965277779</v>
      </c>
    </row>
    <row r="2541" spans="1:20">
      <c r="A2541">
        <v>2539</v>
      </c>
      <c r="B2541" t="s">
        <v>5167</v>
      </c>
      <c r="C2541" t="s">
        <v>5168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5132</v>
      </c>
      <c r="O2541" s="8">
        <f>Data!$E2541/Data!$D2541</f>
        <v>1.0024999999999999</v>
      </c>
      <c r="P2541" s="2">
        <f>IFERROR(Data!$E2541/Data!$L2541,0)</f>
        <v>169.91525423728814</v>
      </c>
      <c r="Q2541" t="str">
        <f t="shared" si="156"/>
        <v>music</v>
      </c>
      <c r="R2541" t="str">
        <f t="shared" si="157"/>
        <v>classical music</v>
      </c>
      <c r="S2541" s="3">
        <f t="shared" si="158"/>
        <v>42037.652222222227</v>
      </c>
      <c r="T2541" s="3">
        <f t="shared" si="159"/>
        <v>41977.652222222227</v>
      </c>
    </row>
    <row r="2542" spans="1:20">
      <c r="A2542">
        <v>2540</v>
      </c>
      <c r="B2542" t="s">
        <v>5169</v>
      </c>
      <c r="C2542" t="s">
        <v>5170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5132</v>
      </c>
      <c r="O2542" s="8">
        <f>Data!$E2542/Data!$D2542</f>
        <v>1.034</v>
      </c>
      <c r="P2542" s="2">
        <f>IFERROR(Data!$E2542/Data!$L2542,0)</f>
        <v>95.740740740740748</v>
      </c>
      <c r="Q2542" t="str">
        <f t="shared" si="156"/>
        <v>music</v>
      </c>
      <c r="R2542" t="str">
        <f t="shared" si="157"/>
        <v>classical music</v>
      </c>
      <c r="S2542" s="3">
        <f t="shared" si="158"/>
        <v>40845.425011574072</v>
      </c>
      <c r="T2542" s="3">
        <f t="shared" si="159"/>
        <v>40785.425011574072</v>
      </c>
    </row>
    <row r="2543" spans="1:20">
      <c r="A2543">
        <v>2541</v>
      </c>
      <c r="B2543" t="s">
        <v>5171</v>
      </c>
      <c r="C2543" t="s">
        <v>5172</v>
      </c>
      <c r="D2543">
        <v>3500</v>
      </c>
      <c r="E2543">
        <v>3746</v>
      </c>
      <c r="F2543" t="s">
        <v>22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5132</v>
      </c>
      <c r="O2543" s="8">
        <f>Data!$E2543/Data!$D2543</f>
        <v>1.0702857142857143</v>
      </c>
      <c r="P2543" s="2">
        <f>IFERROR(Data!$E2543/Data!$L2543,0)</f>
        <v>59.460317460317462</v>
      </c>
      <c r="Q2543" t="str">
        <f t="shared" si="156"/>
        <v>music</v>
      </c>
      <c r="R2543" t="str">
        <f t="shared" si="157"/>
        <v>classical music</v>
      </c>
      <c r="S2543" s="3">
        <f t="shared" si="158"/>
        <v>41543.199282407404</v>
      </c>
      <c r="T2543" s="3">
        <f t="shared" si="159"/>
        <v>41483.199282407404</v>
      </c>
    </row>
    <row r="2544" spans="1:20">
      <c r="A2544">
        <v>2542</v>
      </c>
      <c r="B2544" t="s">
        <v>5173</v>
      </c>
      <c r="C2544" t="s">
        <v>5174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5132</v>
      </c>
      <c r="O2544" s="8">
        <f>Data!$E2544/Data!$D2544</f>
        <v>1.0357142857142858</v>
      </c>
      <c r="P2544" s="2">
        <f>IFERROR(Data!$E2544/Data!$L2544,0)</f>
        <v>55.769230769230766</v>
      </c>
      <c r="Q2544" t="str">
        <f t="shared" si="156"/>
        <v>music</v>
      </c>
      <c r="R2544" t="str">
        <f t="shared" si="157"/>
        <v>classical music</v>
      </c>
      <c r="S2544" s="3">
        <f t="shared" si="158"/>
        <v>41547.915972222225</v>
      </c>
      <c r="T2544" s="3">
        <f t="shared" si="159"/>
        <v>41509.176585648151</v>
      </c>
    </row>
    <row r="2545" spans="1:20">
      <c r="A2545">
        <v>2543</v>
      </c>
      <c r="B2545" t="s">
        <v>5175</v>
      </c>
      <c r="C2545" t="s">
        <v>5176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5132</v>
      </c>
      <c r="O2545" s="8">
        <f>Data!$E2545/Data!$D2545</f>
        <v>1.5640000000000001</v>
      </c>
      <c r="P2545" s="2">
        <f>IFERROR(Data!$E2545/Data!$L2545,0)</f>
        <v>30.076923076923077</v>
      </c>
      <c r="Q2545" t="str">
        <f t="shared" si="156"/>
        <v>music</v>
      </c>
      <c r="R2545" t="str">
        <f t="shared" si="157"/>
        <v>classical music</v>
      </c>
      <c r="S2545" s="3">
        <f t="shared" si="158"/>
        <v>40544.875</v>
      </c>
      <c r="T2545" s="3">
        <f t="shared" si="159"/>
        <v>40513.857615740737</v>
      </c>
    </row>
    <row r="2546" spans="1:20">
      <c r="A2546">
        <v>2544</v>
      </c>
      <c r="B2546" t="s">
        <v>5177</v>
      </c>
      <c r="C2546" t="s">
        <v>5178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5132</v>
      </c>
      <c r="O2546" s="8">
        <f>Data!$E2546/Data!$D2546</f>
        <v>1.0082</v>
      </c>
      <c r="P2546" s="2">
        <f>IFERROR(Data!$E2546/Data!$L2546,0)</f>
        <v>88.438596491228068</v>
      </c>
      <c r="Q2546" t="str">
        <f t="shared" si="156"/>
        <v>music</v>
      </c>
      <c r="R2546" t="str">
        <f t="shared" si="157"/>
        <v>classical music</v>
      </c>
      <c r="S2546" s="3">
        <f t="shared" si="158"/>
        <v>41098.270474537036</v>
      </c>
      <c r="T2546" s="3">
        <f t="shared" si="159"/>
        <v>41068.270474537036</v>
      </c>
    </row>
    <row r="2547" spans="1:20">
      <c r="A2547">
        <v>2545</v>
      </c>
      <c r="B2547" t="s">
        <v>5179</v>
      </c>
      <c r="C2547" t="s">
        <v>5180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5132</v>
      </c>
      <c r="O2547" s="8">
        <f>Data!$E2547/Data!$D2547</f>
        <v>1.9530000000000001</v>
      </c>
      <c r="P2547" s="2">
        <f>IFERROR(Data!$E2547/Data!$L2547,0)</f>
        <v>64.032786885245898</v>
      </c>
      <c r="Q2547" t="str">
        <f t="shared" si="156"/>
        <v>music</v>
      </c>
      <c r="R2547" t="str">
        <f t="shared" si="157"/>
        <v>classical music</v>
      </c>
      <c r="S2547" s="3">
        <f t="shared" si="158"/>
        <v>42061.770833333328</v>
      </c>
      <c r="T2547" s="3">
        <f t="shared" si="159"/>
        <v>42026.88817129629</v>
      </c>
    </row>
    <row r="2548" spans="1:20">
      <c r="A2548">
        <v>2546</v>
      </c>
      <c r="B2548" t="s">
        <v>5181</v>
      </c>
      <c r="C2548" t="s">
        <v>5182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5132</v>
      </c>
      <c r="O2548" s="8">
        <f>Data!$E2548/Data!$D2548</f>
        <v>1.1171428571428572</v>
      </c>
      <c r="P2548" s="2">
        <f>IFERROR(Data!$E2548/Data!$L2548,0)</f>
        <v>60.153846153846153</v>
      </c>
      <c r="Q2548" t="str">
        <f t="shared" si="156"/>
        <v>music</v>
      </c>
      <c r="R2548" t="str">
        <f t="shared" si="157"/>
        <v>classical music</v>
      </c>
      <c r="S2548" s="3">
        <f t="shared" si="158"/>
        <v>41551.958333333336</v>
      </c>
      <c r="T2548" s="3">
        <f t="shared" si="159"/>
        <v>41524.608553240738</v>
      </c>
    </row>
    <row r="2549" spans="1:20">
      <c r="A2549">
        <v>2547</v>
      </c>
      <c r="B2549" t="s">
        <v>5183</v>
      </c>
      <c r="C2549" t="s">
        <v>5184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5132</v>
      </c>
      <c r="O2549" s="8">
        <f>Data!$E2549/Data!$D2549</f>
        <v>1.1985454545454546</v>
      </c>
      <c r="P2549" s="2">
        <f>IFERROR(Data!$E2549/Data!$L2549,0)</f>
        <v>49.194029850746269</v>
      </c>
      <c r="Q2549" t="str">
        <f t="shared" si="156"/>
        <v>music</v>
      </c>
      <c r="R2549" t="str">
        <f t="shared" si="157"/>
        <v>classical music</v>
      </c>
      <c r="S2549" s="3">
        <f t="shared" si="158"/>
        <v>41003.481516203705</v>
      </c>
      <c r="T2549" s="3">
        <f t="shared" si="159"/>
        <v>40973.523182870369</v>
      </c>
    </row>
    <row r="2550" spans="1:20">
      <c r="A2550">
        <v>2548</v>
      </c>
      <c r="B2550" t="s">
        <v>5185</v>
      </c>
      <c r="C2550" t="s">
        <v>5186</v>
      </c>
      <c r="D2550">
        <v>6000</v>
      </c>
      <c r="E2550">
        <v>6111</v>
      </c>
      <c r="F2550" t="s">
        <v>22</v>
      </c>
      <c r="G2550" t="s">
        <v>185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5132</v>
      </c>
      <c r="O2550" s="8">
        <f>Data!$E2550/Data!$D2550</f>
        <v>1.0185</v>
      </c>
      <c r="P2550" s="2">
        <f>IFERROR(Data!$E2550/Data!$L2550,0)</f>
        <v>165.16216216216216</v>
      </c>
      <c r="Q2550" t="str">
        <f t="shared" si="156"/>
        <v>music</v>
      </c>
      <c r="R2550" t="str">
        <f t="shared" si="157"/>
        <v>classical music</v>
      </c>
      <c r="S2550" s="3">
        <f t="shared" si="158"/>
        <v>42642.935416666667</v>
      </c>
      <c r="T2550" s="3">
        <f t="shared" si="159"/>
        <v>42618.375428240746</v>
      </c>
    </row>
    <row r="2551" spans="1:20">
      <c r="A2551">
        <v>2549</v>
      </c>
      <c r="B2551" t="s">
        <v>5187</v>
      </c>
      <c r="C2551" t="s">
        <v>5188</v>
      </c>
      <c r="D2551">
        <v>1570</v>
      </c>
      <c r="E2551">
        <v>1614</v>
      </c>
      <c r="F2551" t="s">
        <v>22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5132</v>
      </c>
      <c r="O2551" s="8">
        <f>Data!$E2551/Data!$D2551</f>
        <v>1.0280254777070064</v>
      </c>
      <c r="P2551" s="2">
        <f>IFERROR(Data!$E2551/Data!$L2551,0)</f>
        <v>43.621621621621621</v>
      </c>
      <c r="Q2551" t="str">
        <f t="shared" si="156"/>
        <v>music</v>
      </c>
      <c r="R2551" t="str">
        <f t="shared" si="157"/>
        <v>classical music</v>
      </c>
      <c r="S2551" s="3">
        <f t="shared" si="158"/>
        <v>41425.458333333336</v>
      </c>
      <c r="T2551" s="3">
        <f t="shared" si="159"/>
        <v>41390.507754629631</v>
      </c>
    </row>
    <row r="2552" spans="1:20">
      <c r="A2552">
        <v>2550</v>
      </c>
      <c r="B2552" t="s">
        <v>5189</v>
      </c>
      <c r="C2552" t="s">
        <v>5190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5132</v>
      </c>
      <c r="O2552" s="8">
        <f>Data!$E2552/Data!$D2552</f>
        <v>1.0084615384615385</v>
      </c>
      <c r="P2552" s="2">
        <f>IFERROR(Data!$E2552/Data!$L2552,0)</f>
        <v>43.7</v>
      </c>
      <c r="Q2552" t="str">
        <f t="shared" si="156"/>
        <v>music</v>
      </c>
      <c r="R2552" t="str">
        <f t="shared" si="157"/>
        <v>classical music</v>
      </c>
      <c r="S2552" s="3">
        <f t="shared" si="158"/>
        <v>42284.915972222225</v>
      </c>
      <c r="T2552" s="3">
        <f t="shared" si="159"/>
        <v>42228.384328703702</v>
      </c>
    </row>
    <row r="2553" spans="1:20">
      <c r="A2553">
        <v>2551</v>
      </c>
      <c r="B2553" t="s">
        <v>5191</v>
      </c>
      <c r="C2553" t="s">
        <v>5192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5132</v>
      </c>
      <c r="O2553" s="8">
        <f>Data!$E2553/Data!$D2553</f>
        <v>1.0273469387755103</v>
      </c>
      <c r="P2553" s="2">
        <f>IFERROR(Data!$E2553/Data!$L2553,0)</f>
        <v>67.419642857142861</v>
      </c>
      <c r="Q2553" t="str">
        <f t="shared" si="156"/>
        <v>music</v>
      </c>
      <c r="R2553" t="str">
        <f t="shared" si="157"/>
        <v>classical music</v>
      </c>
      <c r="S2553" s="3">
        <f t="shared" si="158"/>
        <v>40989.616666666669</v>
      </c>
      <c r="T2553" s="3">
        <f t="shared" si="159"/>
        <v>40961.002141203702</v>
      </c>
    </row>
    <row r="2554" spans="1:20">
      <c r="A2554">
        <v>2552</v>
      </c>
      <c r="B2554" t="s">
        <v>5193</v>
      </c>
      <c r="C2554" t="s">
        <v>5194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5132</v>
      </c>
      <c r="O2554" s="8">
        <f>Data!$E2554/Data!$D2554</f>
        <v>1.0649999999999999</v>
      </c>
      <c r="P2554" s="2">
        <f>IFERROR(Data!$E2554/Data!$L2554,0)</f>
        <v>177.5</v>
      </c>
      <c r="Q2554" t="str">
        <f t="shared" si="156"/>
        <v>music</v>
      </c>
      <c r="R2554" t="str">
        <f t="shared" si="157"/>
        <v>classical music</v>
      </c>
      <c r="S2554" s="3">
        <f t="shared" si="158"/>
        <v>42799.559965277775</v>
      </c>
      <c r="T2554" s="3">
        <f t="shared" si="159"/>
        <v>42769.559965277775</v>
      </c>
    </row>
    <row r="2555" spans="1:20">
      <c r="A2555">
        <v>2553</v>
      </c>
      <c r="B2555" t="s">
        <v>5195</v>
      </c>
      <c r="C2555" t="s">
        <v>5196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5132</v>
      </c>
      <c r="O2555" s="8">
        <f>Data!$E2555/Data!$D2555</f>
        <v>1.5553333333333332</v>
      </c>
      <c r="P2555" s="2">
        <f>IFERROR(Data!$E2555/Data!$L2555,0)</f>
        <v>38.883333333333333</v>
      </c>
      <c r="Q2555" t="str">
        <f t="shared" si="156"/>
        <v>music</v>
      </c>
      <c r="R2555" t="str">
        <f t="shared" si="157"/>
        <v>classical music</v>
      </c>
      <c r="S2555" s="3">
        <f t="shared" si="158"/>
        <v>41172.949155092596</v>
      </c>
      <c r="T2555" s="3">
        <f t="shared" si="159"/>
        <v>41112.949155092596</v>
      </c>
    </row>
    <row r="2556" spans="1:20">
      <c r="A2556">
        <v>2554</v>
      </c>
      <c r="B2556" t="s">
        <v>5197</v>
      </c>
      <c r="C2556" t="s">
        <v>5198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5132</v>
      </c>
      <c r="O2556" s="8">
        <f>Data!$E2556/Data!$D2556</f>
        <v>1.228</v>
      </c>
      <c r="P2556" s="2">
        <f>IFERROR(Data!$E2556/Data!$L2556,0)</f>
        <v>54.985074626865675</v>
      </c>
      <c r="Q2556" t="str">
        <f t="shared" si="156"/>
        <v>music</v>
      </c>
      <c r="R2556" t="str">
        <f t="shared" si="157"/>
        <v>classical music</v>
      </c>
      <c r="S2556" s="3">
        <f t="shared" si="158"/>
        <v>42155.915972222225</v>
      </c>
      <c r="T2556" s="3">
        <f t="shared" si="159"/>
        <v>42124.828275462962</v>
      </c>
    </row>
    <row r="2557" spans="1:20">
      <c r="A2557">
        <v>2555</v>
      </c>
      <c r="B2557" t="s">
        <v>5199</v>
      </c>
      <c r="C2557" t="s">
        <v>5200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5132</v>
      </c>
      <c r="O2557" s="8">
        <f>Data!$E2557/Data!$D2557</f>
        <v>1.0734999999999999</v>
      </c>
      <c r="P2557" s="2">
        <f>IFERROR(Data!$E2557/Data!$L2557,0)</f>
        <v>61.342857142857142</v>
      </c>
      <c r="Q2557" t="str">
        <f t="shared" si="156"/>
        <v>music</v>
      </c>
      <c r="R2557" t="str">
        <f t="shared" si="157"/>
        <v>classical music</v>
      </c>
      <c r="S2557" s="3">
        <f t="shared" si="158"/>
        <v>41057.405011574076</v>
      </c>
      <c r="T2557" s="3">
        <f t="shared" si="159"/>
        <v>41026.405011574076</v>
      </c>
    </row>
    <row r="2558" spans="1:20">
      <c r="A2558">
        <v>2556</v>
      </c>
      <c r="B2558" t="s">
        <v>5201</v>
      </c>
      <c r="C2558" t="s">
        <v>5202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5132</v>
      </c>
      <c r="O2558" s="8">
        <f>Data!$E2558/Data!$D2558</f>
        <v>1.0550335570469798</v>
      </c>
      <c r="P2558" s="2">
        <f>IFERROR(Data!$E2558/Data!$L2558,0)</f>
        <v>23.117647058823529</v>
      </c>
      <c r="Q2558" t="str">
        <f t="shared" si="156"/>
        <v>music</v>
      </c>
      <c r="R2558" t="str">
        <f t="shared" si="157"/>
        <v>classical music</v>
      </c>
      <c r="S2558" s="3">
        <f t="shared" si="158"/>
        <v>41267.741400462961</v>
      </c>
      <c r="T2558" s="3">
        <f t="shared" si="159"/>
        <v>41222.741400462961</v>
      </c>
    </row>
    <row r="2559" spans="1:20">
      <c r="A2559">
        <v>2557</v>
      </c>
      <c r="B2559" t="s">
        <v>5203</v>
      </c>
      <c r="C2559" t="s">
        <v>5204</v>
      </c>
      <c r="D2559">
        <v>900</v>
      </c>
      <c r="E2559">
        <v>1066</v>
      </c>
      <c r="F2559" t="s">
        <v>22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5132</v>
      </c>
      <c r="O2559" s="8">
        <f>Data!$E2559/Data!$D2559</f>
        <v>1.1844444444444444</v>
      </c>
      <c r="P2559" s="2">
        <f>IFERROR(Data!$E2559/Data!$L2559,0)</f>
        <v>29.611111111111111</v>
      </c>
      <c r="Q2559" t="str">
        <f t="shared" si="156"/>
        <v>music</v>
      </c>
      <c r="R2559" t="str">
        <f t="shared" si="157"/>
        <v>classical music</v>
      </c>
      <c r="S2559" s="3">
        <f t="shared" si="158"/>
        <v>41774.495208333334</v>
      </c>
      <c r="T2559" s="3">
        <f t="shared" si="159"/>
        <v>41744.495208333334</v>
      </c>
    </row>
    <row r="2560" spans="1:20">
      <c r="A2560">
        <v>2558</v>
      </c>
      <c r="B2560" t="s">
        <v>5205</v>
      </c>
      <c r="C2560" t="s">
        <v>5206</v>
      </c>
      <c r="D2560">
        <v>1250</v>
      </c>
      <c r="E2560">
        <v>1361</v>
      </c>
      <c r="F2560" t="s">
        <v>22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5132</v>
      </c>
      <c r="O2560" s="8">
        <f>Data!$E2560/Data!$D2560</f>
        <v>1.0888</v>
      </c>
      <c r="P2560" s="2">
        <f>IFERROR(Data!$E2560/Data!$L2560,0)</f>
        <v>75.611111111111114</v>
      </c>
      <c r="Q2560" t="str">
        <f t="shared" si="156"/>
        <v>music</v>
      </c>
      <c r="R2560" t="str">
        <f t="shared" si="157"/>
        <v>classical music</v>
      </c>
      <c r="S2560" s="3">
        <f t="shared" si="158"/>
        <v>42125.332638888889</v>
      </c>
      <c r="T2560" s="3">
        <f t="shared" si="159"/>
        <v>42093.610023148154</v>
      </c>
    </row>
    <row r="2561" spans="1:20">
      <c r="A2561">
        <v>2559</v>
      </c>
      <c r="B2561" t="s">
        <v>5207</v>
      </c>
      <c r="C2561" t="s">
        <v>5208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5132</v>
      </c>
      <c r="O2561" s="8">
        <f>Data!$E2561/Data!$D2561</f>
        <v>1.1125</v>
      </c>
      <c r="P2561" s="2">
        <f>IFERROR(Data!$E2561/Data!$L2561,0)</f>
        <v>35.6</v>
      </c>
      <c r="Q2561" t="str">
        <f t="shared" si="156"/>
        <v>music</v>
      </c>
      <c r="R2561" t="str">
        <f t="shared" si="157"/>
        <v>classical music</v>
      </c>
      <c r="S2561" s="3">
        <f t="shared" si="158"/>
        <v>40862.567361111112</v>
      </c>
      <c r="T2561" s="3">
        <f t="shared" si="159"/>
        <v>40829.623657407406</v>
      </c>
    </row>
    <row r="2562" spans="1:20">
      <c r="A2562">
        <v>2560</v>
      </c>
      <c r="B2562" t="s">
        <v>5209</v>
      </c>
      <c r="C2562" t="s">
        <v>5210</v>
      </c>
      <c r="D2562">
        <v>3000</v>
      </c>
      <c r="E2562">
        <v>3003</v>
      </c>
      <c r="F2562" t="s">
        <v>22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5132</v>
      </c>
      <c r="O2562" s="8">
        <f>Data!$E2562/Data!$D2562</f>
        <v>1.0009999999999999</v>
      </c>
      <c r="P2562" s="2">
        <f>IFERROR(Data!$E2562/Data!$L2562,0)</f>
        <v>143</v>
      </c>
      <c r="Q2562" t="str">
        <f t="shared" si="156"/>
        <v>music</v>
      </c>
      <c r="R2562" t="str">
        <f t="shared" si="157"/>
        <v>classical music</v>
      </c>
      <c r="S2562" s="3">
        <f t="shared" si="158"/>
        <v>42069.701087962967</v>
      </c>
      <c r="T2562" s="3">
        <f t="shared" si="159"/>
        <v>42039.701087962967</v>
      </c>
    </row>
    <row r="2563" spans="1:20">
      <c r="A2563">
        <v>2561</v>
      </c>
      <c r="B2563" t="s">
        <v>5211</v>
      </c>
      <c r="C2563" t="s">
        <v>5212</v>
      </c>
      <c r="D2563">
        <v>100000</v>
      </c>
      <c r="E2563">
        <v>0</v>
      </c>
      <c r="F2563" t="s">
        <v>278</v>
      </c>
      <c r="G2563" t="s">
        <v>165</v>
      </c>
      <c r="H2563" t="s">
        <v>166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2359</v>
      </c>
      <c r="O2563" s="8">
        <f>Data!$E2563/Data!$D2563</f>
        <v>0</v>
      </c>
      <c r="P2563" s="2">
        <f>IFERROR(Data!$E2563/Data!$L2563,0)</f>
        <v>0</v>
      </c>
      <c r="Q2563" t="str">
        <f t="shared" ref="Q2563:Q2626" si="160">LEFT(N2563,SEARCH("/",N2563,1)-1)</f>
        <v>food</v>
      </c>
      <c r="R2563" t="str">
        <f t="shared" ref="R2563:R2626" si="161">RIGHT(N2563,LEN(N2563)-SEARCH("/",N2563,1))</f>
        <v>food trucks</v>
      </c>
      <c r="S2563" s="3">
        <f t="shared" ref="S2563:S2626" si="162">(((I2563/60)/60)/24)+DATE(1970,1,1)+(-6/24)</f>
        <v>42290.278807870374</v>
      </c>
      <c r="T2563" s="3">
        <f t="shared" ref="T2563:T2626" si="163">(((J2563/60)/60)/24)+DATE(1970,1,1)+(-6/24)</f>
        <v>42260.278807870374</v>
      </c>
    </row>
    <row r="2564" spans="1:20">
      <c r="A2564">
        <v>2562</v>
      </c>
      <c r="B2564" t="s">
        <v>5213</v>
      </c>
      <c r="C2564" t="s">
        <v>5214</v>
      </c>
      <c r="D2564">
        <v>10000</v>
      </c>
      <c r="E2564">
        <v>75</v>
      </c>
      <c r="F2564" t="s">
        <v>278</v>
      </c>
      <c r="G2564" t="s">
        <v>508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2359</v>
      </c>
      <c r="O2564" s="8">
        <f>Data!$E2564/Data!$D2564</f>
        <v>7.4999999999999997E-3</v>
      </c>
      <c r="P2564" s="2">
        <f>IFERROR(Data!$E2564/Data!$L2564,0)</f>
        <v>25</v>
      </c>
      <c r="Q2564" t="str">
        <f t="shared" si="160"/>
        <v>food</v>
      </c>
      <c r="R2564" t="str">
        <f t="shared" si="161"/>
        <v>food trucks</v>
      </c>
      <c r="S2564" s="3">
        <f t="shared" si="162"/>
        <v>42654.274756944447</v>
      </c>
      <c r="T2564" s="3">
        <f t="shared" si="163"/>
        <v>42594.274756944447</v>
      </c>
    </row>
    <row r="2565" spans="1:20">
      <c r="A2565">
        <v>2563</v>
      </c>
      <c r="B2565" t="s">
        <v>5215</v>
      </c>
      <c r="C2565" t="s">
        <v>5216</v>
      </c>
      <c r="D2565">
        <v>20000</v>
      </c>
      <c r="E2565">
        <v>0</v>
      </c>
      <c r="F2565" t="s">
        <v>278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2359</v>
      </c>
      <c r="O2565" s="8">
        <f>Data!$E2565/Data!$D2565</f>
        <v>0</v>
      </c>
      <c r="P2565" s="2">
        <f>IFERROR(Data!$E2565/Data!$L2565,0)</f>
        <v>0</v>
      </c>
      <c r="Q2565" t="str">
        <f t="shared" si="160"/>
        <v>food</v>
      </c>
      <c r="R2565" t="str">
        <f t="shared" si="161"/>
        <v>food trucks</v>
      </c>
      <c r="S2565" s="3">
        <f t="shared" si="162"/>
        <v>42214.889479166668</v>
      </c>
      <c r="T2565" s="3">
        <f t="shared" si="163"/>
        <v>42154.889479166668</v>
      </c>
    </row>
    <row r="2566" spans="1:20">
      <c r="A2566">
        <v>2564</v>
      </c>
      <c r="B2566" t="s">
        <v>5217</v>
      </c>
      <c r="C2566" t="s">
        <v>5218</v>
      </c>
      <c r="D2566">
        <v>40000</v>
      </c>
      <c r="E2566">
        <v>0</v>
      </c>
      <c r="F2566" t="s">
        <v>278</v>
      </c>
      <c r="G2566" t="s">
        <v>165</v>
      </c>
      <c r="H2566" t="s">
        <v>166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2359</v>
      </c>
      <c r="O2566" s="8">
        <f>Data!$E2566/Data!$D2566</f>
        <v>0</v>
      </c>
      <c r="P2566" s="2">
        <f>IFERROR(Data!$E2566/Data!$L2566,0)</f>
        <v>0</v>
      </c>
      <c r="Q2566" t="str">
        <f t="shared" si="160"/>
        <v>food</v>
      </c>
      <c r="R2566" t="str">
        <f t="shared" si="161"/>
        <v>food trucks</v>
      </c>
      <c r="S2566" s="3">
        <f t="shared" si="162"/>
        <v>41851.790497685186</v>
      </c>
      <c r="T2566" s="3">
        <f t="shared" si="163"/>
        <v>41821.790497685186</v>
      </c>
    </row>
    <row r="2567" spans="1:20">
      <c r="A2567">
        <v>2565</v>
      </c>
      <c r="B2567" t="s">
        <v>5219</v>
      </c>
      <c r="C2567" t="s">
        <v>5220</v>
      </c>
      <c r="D2567">
        <v>10000</v>
      </c>
      <c r="E2567">
        <v>100</v>
      </c>
      <c r="F2567" t="s">
        <v>278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2359</v>
      </c>
      <c r="O2567" s="8">
        <f>Data!$E2567/Data!$D2567</f>
        <v>0.01</v>
      </c>
      <c r="P2567" s="2">
        <f>IFERROR(Data!$E2567/Data!$L2567,0)</f>
        <v>100</v>
      </c>
      <c r="Q2567" t="str">
        <f t="shared" si="160"/>
        <v>food</v>
      </c>
      <c r="R2567" t="str">
        <f t="shared" si="161"/>
        <v>food trucks</v>
      </c>
      <c r="S2567" s="3">
        <f t="shared" si="162"/>
        <v>42499.618055555555</v>
      </c>
      <c r="T2567" s="3">
        <f t="shared" si="163"/>
        <v>42440.400335648148</v>
      </c>
    </row>
    <row r="2568" spans="1:20">
      <c r="A2568">
        <v>2566</v>
      </c>
      <c r="B2568" t="s">
        <v>5221</v>
      </c>
      <c r="C2568" t="s">
        <v>5222</v>
      </c>
      <c r="D2568">
        <v>35000</v>
      </c>
      <c r="E2568">
        <v>0</v>
      </c>
      <c r="F2568" t="s">
        <v>278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2359</v>
      </c>
      <c r="O2568" s="8">
        <f>Data!$E2568/Data!$D2568</f>
        <v>0</v>
      </c>
      <c r="P2568" s="2">
        <f>IFERROR(Data!$E2568/Data!$L2568,0)</f>
        <v>0</v>
      </c>
      <c r="Q2568" t="str">
        <f t="shared" si="160"/>
        <v>food</v>
      </c>
      <c r="R2568" t="str">
        <f t="shared" si="161"/>
        <v>food trucks</v>
      </c>
      <c r="S2568" s="3">
        <f t="shared" si="162"/>
        <v>41872.730879629627</v>
      </c>
      <c r="T2568" s="3">
        <f t="shared" si="163"/>
        <v>41842.730879629627</v>
      </c>
    </row>
    <row r="2569" spans="1:20">
      <c r="A2569">
        <v>2567</v>
      </c>
      <c r="B2569" t="s">
        <v>5223</v>
      </c>
      <c r="C2569" t="s">
        <v>5224</v>
      </c>
      <c r="D2569">
        <v>45000</v>
      </c>
      <c r="E2569">
        <v>120</v>
      </c>
      <c r="F2569" t="s">
        <v>278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2359</v>
      </c>
      <c r="O2569" s="8">
        <f>Data!$E2569/Data!$D2569</f>
        <v>2.6666666666666666E-3</v>
      </c>
      <c r="P2569" s="2">
        <f>IFERROR(Data!$E2569/Data!$L2569,0)</f>
        <v>60</v>
      </c>
      <c r="Q2569" t="str">
        <f t="shared" si="160"/>
        <v>food</v>
      </c>
      <c r="R2569" t="str">
        <f t="shared" si="161"/>
        <v>food trucks</v>
      </c>
      <c r="S2569" s="3">
        <f t="shared" si="162"/>
        <v>42117.628912037035</v>
      </c>
      <c r="T2569" s="3">
        <f t="shared" si="163"/>
        <v>42087.628912037035</v>
      </c>
    </row>
    <row r="2570" spans="1:20">
      <c r="A2570">
        <v>2568</v>
      </c>
      <c r="B2570" t="s">
        <v>5225</v>
      </c>
      <c r="C2570" t="s">
        <v>5226</v>
      </c>
      <c r="D2570">
        <v>10000</v>
      </c>
      <c r="E2570">
        <v>50</v>
      </c>
      <c r="F2570" t="s">
        <v>278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2359</v>
      </c>
      <c r="O2570" s="8">
        <f>Data!$E2570/Data!$D2570</f>
        <v>5.0000000000000001E-3</v>
      </c>
      <c r="P2570" s="2">
        <f>IFERROR(Data!$E2570/Data!$L2570,0)</f>
        <v>50</v>
      </c>
      <c r="Q2570" t="str">
        <f t="shared" si="160"/>
        <v>food</v>
      </c>
      <c r="R2570" t="str">
        <f t="shared" si="161"/>
        <v>food trucks</v>
      </c>
      <c r="S2570" s="3">
        <f t="shared" si="162"/>
        <v>42614.416597222225</v>
      </c>
      <c r="T2570" s="3">
        <f t="shared" si="163"/>
        <v>42584.416597222225</v>
      </c>
    </row>
    <row r="2571" spans="1:20">
      <c r="A2571">
        <v>2569</v>
      </c>
      <c r="B2571" t="s">
        <v>5227</v>
      </c>
      <c r="C2571" t="s">
        <v>5228</v>
      </c>
      <c r="D2571">
        <v>6500</v>
      </c>
      <c r="E2571">
        <v>145</v>
      </c>
      <c r="F2571" t="s">
        <v>278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2359</v>
      </c>
      <c r="O2571" s="8">
        <f>Data!$E2571/Data!$D2571</f>
        <v>2.2307692307692306E-2</v>
      </c>
      <c r="P2571" s="2">
        <f>IFERROR(Data!$E2571/Data!$L2571,0)</f>
        <v>72.5</v>
      </c>
      <c r="Q2571" t="str">
        <f t="shared" si="160"/>
        <v>food</v>
      </c>
      <c r="R2571" t="str">
        <f t="shared" si="161"/>
        <v>food trucks</v>
      </c>
      <c r="S2571" s="3">
        <f t="shared" si="162"/>
        <v>42263.855462962965</v>
      </c>
      <c r="T2571" s="3">
        <f t="shared" si="163"/>
        <v>42233.855462962965</v>
      </c>
    </row>
    <row r="2572" spans="1:20">
      <c r="A2572">
        <v>2570</v>
      </c>
      <c r="B2572" t="s">
        <v>5229</v>
      </c>
      <c r="C2572" t="s">
        <v>5230</v>
      </c>
      <c r="D2572">
        <v>7000</v>
      </c>
      <c r="E2572">
        <v>59</v>
      </c>
      <c r="F2572" t="s">
        <v>278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2359</v>
      </c>
      <c r="O2572" s="8">
        <f>Data!$E2572/Data!$D2572</f>
        <v>8.4285714285714294E-3</v>
      </c>
      <c r="P2572" s="2">
        <f>IFERROR(Data!$E2572/Data!$L2572,0)</f>
        <v>29.5</v>
      </c>
      <c r="Q2572" t="str">
        <f t="shared" si="160"/>
        <v>food</v>
      </c>
      <c r="R2572" t="str">
        <f t="shared" si="161"/>
        <v>food trucks</v>
      </c>
      <c r="S2572" s="3">
        <f t="shared" si="162"/>
        <v>42774.653182870374</v>
      </c>
      <c r="T2572" s="3">
        <f t="shared" si="163"/>
        <v>42744.653182870374</v>
      </c>
    </row>
    <row r="2573" spans="1:20">
      <c r="A2573">
        <v>2571</v>
      </c>
      <c r="B2573" t="s">
        <v>5231</v>
      </c>
      <c r="C2573" t="s">
        <v>5232</v>
      </c>
      <c r="D2573">
        <v>100000</v>
      </c>
      <c r="E2573">
        <v>250</v>
      </c>
      <c r="F2573" t="s">
        <v>278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2359</v>
      </c>
      <c r="O2573" s="8">
        <f>Data!$E2573/Data!$D2573</f>
        <v>2.5000000000000001E-3</v>
      </c>
      <c r="P2573" s="2">
        <f>IFERROR(Data!$E2573/Data!$L2573,0)</f>
        <v>62.5</v>
      </c>
      <c r="Q2573" t="str">
        <f t="shared" si="160"/>
        <v>food</v>
      </c>
      <c r="R2573" t="str">
        <f t="shared" si="161"/>
        <v>food trucks</v>
      </c>
      <c r="S2573" s="3">
        <f t="shared" si="162"/>
        <v>42509.091678240744</v>
      </c>
      <c r="T2573" s="3">
        <f t="shared" si="163"/>
        <v>42449.091678240744</v>
      </c>
    </row>
    <row r="2574" spans="1:20">
      <c r="A2574">
        <v>2572</v>
      </c>
      <c r="B2574" t="s">
        <v>5233</v>
      </c>
      <c r="C2574" t="s">
        <v>5234</v>
      </c>
      <c r="D2574">
        <v>30000</v>
      </c>
      <c r="E2574">
        <v>0</v>
      </c>
      <c r="F2574" t="s">
        <v>278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2359</v>
      </c>
      <c r="O2574" s="8">
        <f>Data!$E2574/Data!$D2574</f>
        <v>0</v>
      </c>
      <c r="P2574" s="2">
        <f>IFERROR(Data!$E2574/Data!$L2574,0)</f>
        <v>0</v>
      </c>
      <c r="Q2574" t="str">
        <f t="shared" si="160"/>
        <v>food</v>
      </c>
      <c r="R2574" t="str">
        <f t="shared" si="161"/>
        <v>food trucks</v>
      </c>
      <c r="S2574" s="3">
        <f t="shared" si="162"/>
        <v>42106.869409722218</v>
      </c>
      <c r="T2574" s="3">
        <f t="shared" si="163"/>
        <v>42076.869409722218</v>
      </c>
    </row>
    <row r="2575" spans="1:20">
      <c r="A2575">
        <v>2573</v>
      </c>
      <c r="B2575" t="s">
        <v>5235</v>
      </c>
      <c r="C2575" t="s">
        <v>5236</v>
      </c>
      <c r="D2575">
        <v>8000</v>
      </c>
      <c r="E2575">
        <v>0</v>
      </c>
      <c r="F2575" t="s">
        <v>278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2359</v>
      </c>
      <c r="O2575" s="8">
        <f>Data!$E2575/Data!$D2575</f>
        <v>0</v>
      </c>
      <c r="P2575" s="2">
        <f>IFERROR(Data!$E2575/Data!$L2575,0)</f>
        <v>0</v>
      </c>
      <c r="Q2575" t="str">
        <f t="shared" si="160"/>
        <v>food</v>
      </c>
      <c r="R2575" t="str">
        <f t="shared" si="161"/>
        <v>food trucks</v>
      </c>
      <c r="S2575" s="3">
        <f t="shared" si="162"/>
        <v>41874.342002314814</v>
      </c>
      <c r="T2575" s="3">
        <f t="shared" si="163"/>
        <v>41829.342002314814</v>
      </c>
    </row>
    <row r="2576" spans="1:20">
      <c r="A2576">
        <v>2574</v>
      </c>
      <c r="B2576" t="s">
        <v>5237</v>
      </c>
      <c r="C2576" t="s">
        <v>5238</v>
      </c>
      <c r="D2576">
        <v>10000</v>
      </c>
      <c r="E2576">
        <v>0</v>
      </c>
      <c r="F2576" t="s">
        <v>278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2359</v>
      </c>
      <c r="O2576" s="8">
        <f>Data!$E2576/Data!$D2576</f>
        <v>0</v>
      </c>
      <c r="P2576" s="2">
        <f>IFERROR(Data!$E2576/Data!$L2576,0)</f>
        <v>0</v>
      </c>
      <c r="Q2576" t="str">
        <f t="shared" si="160"/>
        <v>food</v>
      </c>
      <c r="R2576" t="str">
        <f t="shared" si="161"/>
        <v>food trucks</v>
      </c>
      <c r="S2576" s="3">
        <f t="shared" si="162"/>
        <v>42508.575752314813</v>
      </c>
      <c r="T2576" s="3">
        <f t="shared" si="163"/>
        <v>42487.575752314813</v>
      </c>
    </row>
    <row r="2577" spans="1:20">
      <c r="A2577">
        <v>2575</v>
      </c>
      <c r="B2577" t="s">
        <v>5239</v>
      </c>
      <c r="C2577" t="s">
        <v>5240</v>
      </c>
      <c r="D2577">
        <v>85000</v>
      </c>
      <c r="E2577">
        <v>0</v>
      </c>
      <c r="F2577" t="s">
        <v>278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2359</v>
      </c>
      <c r="O2577" s="8">
        <f>Data!$E2577/Data!$D2577</f>
        <v>0</v>
      </c>
      <c r="P2577" s="2">
        <f>IFERROR(Data!$E2577/Data!$L2577,0)</f>
        <v>0</v>
      </c>
      <c r="Q2577" t="str">
        <f t="shared" si="160"/>
        <v>food</v>
      </c>
      <c r="R2577" t="str">
        <f t="shared" si="161"/>
        <v>food trucks</v>
      </c>
      <c r="S2577" s="3">
        <f t="shared" si="162"/>
        <v>42015.858726851846</v>
      </c>
      <c r="T2577" s="3">
        <f t="shared" si="163"/>
        <v>41985.858726851846</v>
      </c>
    </row>
    <row r="2578" spans="1:20">
      <c r="A2578">
        <v>2576</v>
      </c>
      <c r="B2578" t="s">
        <v>5241</v>
      </c>
      <c r="C2578" t="s">
        <v>5242</v>
      </c>
      <c r="D2578">
        <v>10000</v>
      </c>
      <c r="E2578">
        <v>0</v>
      </c>
      <c r="F2578" t="s">
        <v>278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2359</v>
      </c>
      <c r="O2578" s="8">
        <f>Data!$E2578/Data!$D2578</f>
        <v>0</v>
      </c>
      <c r="P2578" s="2">
        <f>IFERROR(Data!$E2578/Data!$L2578,0)</f>
        <v>0</v>
      </c>
      <c r="Q2578" t="str">
        <f t="shared" si="160"/>
        <v>food</v>
      </c>
      <c r="R2578" t="str">
        <f t="shared" si="161"/>
        <v>food trucks</v>
      </c>
      <c r="S2578" s="3">
        <f t="shared" si="162"/>
        <v>42104.718136574069</v>
      </c>
      <c r="T2578" s="3">
        <f t="shared" si="163"/>
        <v>42059.75980324074</v>
      </c>
    </row>
    <row r="2579" spans="1:20">
      <c r="A2579">
        <v>2577</v>
      </c>
      <c r="B2579" t="s">
        <v>5243</v>
      </c>
      <c r="C2579" t="s">
        <v>5244</v>
      </c>
      <c r="D2579">
        <v>15000</v>
      </c>
      <c r="E2579">
        <v>0</v>
      </c>
      <c r="F2579" t="s">
        <v>278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2359</v>
      </c>
      <c r="O2579" s="8">
        <f>Data!$E2579/Data!$D2579</f>
        <v>0</v>
      </c>
      <c r="P2579" s="2">
        <f>IFERROR(Data!$E2579/Data!$L2579,0)</f>
        <v>0</v>
      </c>
      <c r="Q2579" t="str">
        <f t="shared" si="160"/>
        <v>food</v>
      </c>
      <c r="R2579" t="str">
        <f t="shared" si="161"/>
        <v>food trucks</v>
      </c>
      <c r="S2579" s="3">
        <f t="shared" si="162"/>
        <v>41855.570567129631</v>
      </c>
      <c r="T2579" s="3">
        <f t="shared" si="163"/>
        <v>41830.570567129631</v>
      </c>
    </row>
    <row r="2580" spans="1:20">
      <c r="A2580">
        <v>2578</v>
      </c>
      <c r="B2580" t="s">
        <v>5245</v>
      </c>
      <c r="C2580" t="s">
        <v>5246</v>
      </c>
      <c r="D2580">
        <v>6000</v>
      </c>
      <c r="E2580">
        <v>0</v>
      </c>
      <c r="F2580" t="s">
        <v>278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2359</v>
      </c>
      <c r="O2580" s="8">
        <f>Data!$E2580/Data!$D2580</f>
        <v>0</v>
      </c>
      <c r="P2580" s="2">
        <f>IFERROR(Data!$E2580/Data!$L2580,0)</f>
        <v>0</v>
      </c>
      <c r="Q2580" t="str">
        <f t="shared" si="160"/>
        <v>food</v>
      </c>
      <c r="R2580" t="str">
        <f t="shared" si="161"/>
        <v>food trucks</v>
      </c>
      <c r="S2580" s="3">
        <f t="shared" si="162"/>
        <v>42286.458333333328</v>
      </c>
      <c r="T2580" s="3">
        <f t="shared" si="163"/>
        <v>42237.772905092599</v>
      </c>
    </row>
    <row r="2581" spans="1:20">
      <c r="A2581">
        <v>2579</v>
      </c>
      <c r="B2581" t="s">
        <v>5247</v>
      </c>
      <c r="C2581" t="s">
        <v>5248</v>
      </c>
      <c r="D2581">
        <v>200000</v>
      </c>
      <c r="E2581">
        <v>277</v>
      </c>
      <c r="F2581" t="s">
        <v>278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2359</v>
      </c>
      <c r="O2581" s="8">
        <f>Data!$E2581/Data!$D2581</f>
        <v>1.3849999999999999E-3</v>
      </c>
      <c r="P2581" s="2">
        <f>IFERROR(Data!$E2581/Data!$L2581,0)</f>
        <v>23.083333333333332</v>
      </c>
      <c r="Q2581" t="str">
        <f t="shared" si="160"/>
        <v>food</v>
      </c>
      <c r="R2581" t="str">
        <f t="shared" si="161"/>
        <v>food trucks</v>
      </c>
      <c r="S2581" s="3">
        <f t="shared" si="162"/>
        <v>41897.579895833333</v>
      </c>
      <c r="T2581" s="3">
        <f t="shared" si="163"/>
        <v>41837.579895833333</v>
      </c>
    </row>
    <row r="2582" spans="1:20">
      <c r="A2582">
        <v>2580</v>
      </c>
      <c r="B2582" t="s">
        <v>5249</v>
      </c>
      <c r="C2582" t="s">
        <v>5250</v>
      </c>
      <c r="D2582">
        <v>8500</v>
      </c>
      <c r="E2582">
        <v>51</v>
      </c>
      <c r="F2582" t="s">
        <v>278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2359</v>
      </c>
      <c r="O2582" s="8">
        <f>Data!$E2582/Data!$D2582</f>
        <v>6.0000000000000001E-3</v>
      </c>
      <c r="P2582" s="2">
        <f>IFERROR(Data!$E2582/Data!$L2582,0)</f>
        <v>25.5</v>
      </c>
      <c r="Q2582" t="str">
        <f t="shared" si="160"/>
        <v>food</v>
      </c>
      <c r="R2582" t="str">
        <f t="shared" si="161"/>
        <v>food trucks</v>
      </c>
      <c r="S2582" s="3">
        <f t="shared" si="162"/>
        <v>42139.875</v>
      </c>
      <c r="T2582" s="3">
        <f t="shared" si="163"/>
        <v>42110.076423611114</v>
      </c>
    </row>
    <row r="2583" spans="1:20">
      <c r="A2583">
        <v>2581</v>
      </c>
      <c r="B2583" t="s">
        <v>5251</v>
      </c>
      <c r="C2583" t="s">
        <v>5252</v>
      </c>
      <c r="D2583">
        <v>5000</v>
      </c>
      <c r="E2583">
        <v>530</v>
      </c>
      <c r="F2583" t="s">
        <v>363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2359</v>
      </c>
      <c r="O2583" s="8">
        <f>Data!$E2583/Data!$D2583</f>
        <v>0.106</v>
      </c>
      <c r="P2583" s="2">
        <f>IFERROR(Data!$E2583/Data!$L2583,0)</f>
        <v>48.18181818181818</v>
      </c>
      <c r="Q2583" t="str">
        <f t="shared" si="160"/>
        <v>food</v>
      </c>
      <c r="R2583" t="str">
        <f t="shared" si="161"/>
        <v>food trucks</v>
      </c>
      <c r="S2583" s="3">
        <f t="shared" si="162"/>
        <v>42324.420115740737</v>
      </c>
      <c r="T2583" s="3">
        <f t="shared" si="163"/>
        <v>42294.378449074073</v>
      </c>
    </row>
    <row r="2584" spans="1:20">
      <c r="A2584">
        <v>2582</v>
      </c>
      <c r="B2584" t="s">
        <v>5253</v>
      </c>
      <c r="C2584" t="s">
        <v>5254</v>
      </c>
      <c r="D2584">
        <v>90000</v>
      </c>
      <c r="E2584">
        <v>1</v>
      </c>
      <c r="F2584" t="s">
        <v>363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2359</v>
      </c>
      <c r="O2584" s="8">
        <f>Data!$E2584/Data!$D2584</f>
        <v>1.1111111111111112E-5</v>
      </c>
      <c r="P2584" s="2">
        <f>IFERROR(Data!$E2584/Data!$L2584,0)</f>
        <v>1</v>
      </c>
      <c r="Q2584" t="str">
        <f t="shared" si="160"/>
        <v>food</v>
      </c>
      <c r="R2584" t="str">
        <f t="shared" si="161"/>
        <v>food trucks</v>
      </c>
      <c r="S2584" s="3">
        <f t="shared" si="162"/>
        <v>42672.738819444443</v>
      </c>
      <c r="T2584" s="3">
        <f t="shared" si="163"/>
        <v>42642.738819444443</v>
      </c>
    </row>
    <row r="2585" spans="1:20">
      <c r="A2585">
        <v>2583</v>
      </c>
      <c r="B2585" t="s">
        <v>5255</v>
      </c>
      <c r="C2585" t="s">
        <v>5256</v>
      </c>
      <c r="D2585">
        <v>1000</v>
      </c>
      <c r="E2585">
        <v>5</v>
      </c>
      <c r="F2585" t="s">
        <v>363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2359</v>
      </c>
      <c r="O2585" s="8">
        <f>Data!$E2585/Data!$D2585</f>
        <v>5.0000000000000001E-3</v>
      </c>
      <c r="P2585" s="2">
        <f>IFERROR(Data!$E2585/Data!$L2585,0)</f>
        <v>1</v>
      </c>
      <c r="Q2585" t="str">
        <f t="shared" si="160"/>
        <v>food</v>
      </c>
      <c r="R2585" t="str">
        <f t="shared" si="161"/>
        <v>food trucks</v>
      </c>
      <c r="S2585" s="3">
        <f t="shared" si="162"/>
        <v>42079.477777777778</v>
      </c>
      <c r="T2585" s="3">
        <f t="shared" si="163"/>
        <v>42019.51944444445</v>
      </c>
    </row>
    <row r="2586" spans="1:20">
      <c r="A2586">
        <v>2584</v>
      </c>
      <c r="B2586" t="s">
        <v>5257</v>
      </c>
      <c r="C2586" t="s">
        <v>5258</v>
      </c>
      <c r="D2586">
        <v>10000</v>
      </c>
      <c r="E2586">
        <v>0</v>
      </c>
      <c r="F2586" t="s">
        <v>363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2359</v>
      </c>
      <c r="O2586" s="8">
        <f>Data!$E2586/Data!$D2586</f>
        <v>0</v>
      </c>
      <c r="P2586" s="2">
        <f>IFERROR(Data!$E2586/Data!$L2586,0)</f>
        <v>0</v>
      </c>
      <c r="Q2586" t="str">
        <f t="shared" si="160"/>
        <v>food</v>
      </c>
      <c r="R2586" t="str">
        <f t="shared" si="161"/>
        <v>food trucks</v>
      </c>
      <c r="S2586" s="3">
        <f t="shared" si="162"/>
        <v>42169.923252314817</v>
      </c>
      <c r="T2586" s="3">
        <f t="shared" si="163"/>
        <v>42139.923252314817</v>
      </c>
    </row>
    <row r="2587" spans="1:20">
      <c r="A2587">
        <v>2585</v>
      </c>
      <c r="B2587" t="s">
        <v>5259</v>
      </c>
      <c r="C2587" t="s">
        <v>5260</v>
      </c>
      <c r="D2587">
        <v>30000</v>
      </c>
      <c r="E2587">
        <v>50</v>
      </c>
      <c r="F2587" t="s">
        <v>363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2359</v>
      </c>
      <c r="O2587" s="8">
        <f>Data!$E2587/Data!$D2587</f>
        <v>1.6666666666666668E-3</v>
      </c>
      <c r="P2587" s="2">
        <f>IFERROR(Data!$E2587/Data!$L2587,0)</f>
        <v>50</v>
      </c>
      <c r="Q2587" t="str">
        <f t="shared" si="160"/>
        <v>food</v>
      </c>
      <c r="R2587" t="str">
        <f t="shared" si="161"/>
        <v>food trucks</v>
      </c>
      <c r="S2587" s="3">
        <f t="shared" si="162"/>
        <v>41825.713333333333</v>
      </c>
      <c r="T2587" s="3">
        <f t="shared" si="163"/>
        <v>41795.713333333333</v>
      </c>
    </row>
    <row r="2588" spans="1:20">
      <c r="A2588">
        <v>2586</v>
      </c>
      <c r="B2588" t="s">
        <v>5261</v>
      </c>
      <c r="C2588" t="s">
        <v>5262</v>
      </c>
      <c r="D2588">
        <v>3000</v>
      </c>
      <c r="E2588">
        <v>5</v>
      </c>
      <c r="F2588" t="s">
        <v>363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2359</v>
      </c>
      <c r="O2588" s="8">
        <f>Data!$E2588/Data!$D2588</f>
        <v>1.6666666666666668E-3</v>
      </c>
      <c r="P2588" s="2">
        <f>IFERROR(Data!$E2588/Data!$L2588,0)</f>
        <v>5</v>
      </c>
      <c r="Q2588" t="str">
        <f t="shared" si="160"/>
        <v>food</v>
      </c>
      <c r="R2588" t="str">
        <f t="shared" si="161"/>
        <v>food trucks</v>
      </c>
      <c r="S2588" s="3">
        <f t="shared" si="162"/>
        <v>42363.080277777779</v>
      </c>
      <c r="T2588" s="3">
        <f t="shared" si="163"/>
        <v>42333.080277777779</v>
      </c>
    </row>
    <row r="2589" spans="1:20">
      <c r="A2589">
        <v>2587</v>
      </c>
      <c r="B2589" t="s">
        <v>5263</v>
      </c>
      <c r="C2589" t="s">
        <v>5264</v>
      </c>
      <c r="D2589">
        <v>50000</v>
      </c>
      <c r="E2589">
        <v>1217</v>
      </c>
      <c r="F2589" t="s">
        <v>363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2359</v>
      </c>
      <c r="O2589" s="8">
        <f>Data!$E2589/Data!$D2589</f>
        <v>2.4340000000000001E-2</v>
      </c>
      <c r="P2589" s="2">
        <f>IFERROR(Data!$E2589/Data!$L2589,0)</f>
        <v>202.83333333333334</v>
      </c>
      <c r="Q2589" t="str">
        <f t="shared" si="160"/>
        <v>food</v>
      </c>
      <c r="R2589" t="str">
        <f t="shared" si="161"/>
        <v>food trucks</v>
      </c>
      <c r="S2589" s="3">
        <f t="shared" si="162"/>
        <v>42368.425381944442</v>
      </c>
      <c r="T2589" s="3">
        <f t="shared" si="163"/>
        <v>42338.425381944442</v>
      </c>
    </row>
    <row r="2590" spans="1:20">
      <c r="A2590">
        <v>2588</v>
      </c>
      <c r="B2590" t="s">
        <v>5265</v>
      </c>
      <c r="C2590" t="s">
        <v>5266</v>
      </c>
      <c r="D2590">
        <v>6000</v>
      </c>
      <c r="E2590">
        <v>233</v>
      </c>
      <c r="F2590" t="s">
        <v>363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2359</v>
      </c>
      <c r="O2590" s="8">
        <f>Data!$E2590/Data!$D2590</f>
        <v>3.8833333333333331E-2</v>
      </c>
      <c r="P2590" s="2">
        <f>IFERROR(Data!$E2590/Data!$L2590,0)</f>
        <v>29.125</v>
      </c>
      <c r="Q2590" t="str">
        <f t="shared" si="160"/>
        <v>food</v>
      </c>
      <c r="R2590" t="str">
        <f t="shared" si="161"/>
        <v>food trucks</v>
      </c>
      <c r="S2590" s="3">
        <f t="shared" si="162"/>
        <v>42094.301388888889</v>
      </c>
      <c r="T2590" s="3">
        <f t="shared" si="163"/>
        <v>42042.426226851851</v>
      </c>
    </row>
    <row r="2591" spans="1:20">
      <c r="A2591">
        <v>2589</v>
      </c>
      <c r="B2591" t="s">
        <v>5267</v>
      </c>
      <c r="C2591" t="s">
        <v>5268</v>
      </c>
      <c r="D2591">
        <v>50000</v>
      </c>
      <c r="E2591">
        <v>5</v>
      </c>
      <c r="F2591" t="s">
        <v>363</v>
      </c>
      <c r="G2591" t="s">
        <v>315</v>
      </c>
      <c r="H2591" t="s">
        <v>316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2359</v>
      </c>
      <c r="O2591" s="8">
        <f>Data!$E2591/Data!$D2591</f>
        <v>1E-4</v>
      </c>
      <c r="P2591" s="2">
        <f>IFERROR(Data!$E2591/Data!$L2591,0)</f>
        <v>5</v>
      </c>
      <c r="Q2591" t="str">
        <f t="shared" si="160"/>
        <v>food</v>
      </c>
      <c r="R2591" t="str">
        <f t="shared" si="161"/>
        <v>food trucks</v>
      </c>
      <c r="S2591" s="3">
        <f t="shared" si="162"/>
        <v>42452.244525462964</v>
      </c>
      <c r="T2591" s="3">
        <f t="shared" si="163"/>
        <v>42422.286192129628</v>
      </c>
    </row>
    <row r="2592" spans="1:20">
      <c r="A2592">
        <v>2590</v>
      </c>
      <c r="B2592" t="s">
        <v>5269</v>
      </c>
      <c r="C2592" t="s">
        <v>5270</v>
      </c>
      <c r="D2592">
        <v>3000</v>
      </c>
      <c r="E2592">
        <v>0</v>
      </c>
      <c r="F2592" t="s">
        <v>363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2359</v>
      </c>
      <c r="O2592" s="8">
        <f>Data!$E2592/Data!$D2592</f>
        <v>0</v>
      </c>
      <c r="P2592" s="2">
        <f>IFERROR(Data!$E2592/Data!$L2592,0)</f>
        <v>0</v>
      </c>
      <c r="Q2592" t="str">
        <f t="shared" si="160"/>
        <v>food</v>
      </c>
      <c r="R2592" t="str">
        <f t="shared" si="161"/>
        <v>food trucks</v>
      </c>
      <c r="S2592" s="3">
        <f t="shared" si="162"/>
        <v>42395.339085648149</v>
      </c>
      <c r="T2592" s="3">
        <f t="shared" si="163"/>
        <v>42388.339085648149</v>
      </c>
    </row>
    <row r="2593" spans="1:20">
      <c r="A2593">
        <v>2591</v>
      </c>
      <c r="B2593" t="s">
        <v>5271</v>
      </c>
      <c r="C2593" t="s">
        <v>5272</v>
      </c>
      <c r="D2593">
        <v>1500</v>
      </c>
      <c r="E2593">
        <v>26</v>
      </c>
      <c r="F2593" t="s">
        <v>363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2359</v>
      </c>
      <c r="O2593" s="8">
        <f>Data!$E2593/Data!$D2593</f>
        <v>1.7333333333333333E-2</v>
      </c>
      <c r="P2593" s="2">
        <f>IFERROR(Data!$E2593/Data!$L2593,0)</f>
        <v>13</v>
      </c>
      <c r="Q2593" t="str">
        <f t="shared" si="160"/>
        <v>food</v>
      </c>
      <c r="R2593" t="str">
        <f t="shared" si="161"/>
        <v>food trucks</v>
      </c>
      <c r="S2593" s="3">
        <f t="shared" si="162"/>
        <v>42442.614861111113</v>
      </c>
      <c r="T2593" s="3">
        <f t="shared" si="163"/>
        <v>42382.656527777777</v>
      </c>
    </row>
    <row r="2594" spans="1:20">
      <c r="A2594">
        <v>2592</v>
      </c>
      <c r="B2594" t="s">
        <v>5273</v>
      </c>
      <c r="C2594" t="s">
        <v>5274</v>
      </c>
      <c r="D2594">
        <v>30000</v>
      </c>
      <c r="E2594">
        <v>50</v>
      </c>
      <c r="F2594" t="s">
        <v>363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2359</v>
      </c>
      <c r="O2594" s="8">
        <f>Data!$E2594/Data!$D2594</f>
        <v>1.6666666666666668E-3</v>
      </c>
      <c r="P2594" s="2">
        <f>IFERROR(Data!$E2594/Data!$L2594,0)</f>
        <v>50</v>
      </c>
      <c r="Q2594" t="str">
        <f t="shared" si="160"/>
        <v>food</v>
      </c>
      <c r="R2594" t="str">
        <f t="shared" si="161"/>
        <v>food trucks</v>
      </c>
      <c r="S2594" s="3">
        <f t="shared" si="162"/>
        <v>41917.551168981481</v>
      </c>
      <c r="T2594" s="3">
        <f t="shared" si="163"/>
        <v>41887.551168981481</v>
      </c>
    </row>
    <row r="2595" spans="1:20">
      <c r="A2595">
        <v>2593</v>
      </c>
      <c r="B2595" t="s">
        <v>5275</v>
      </c>
      <c r="C2595" t="s">
        <v>5276</v>
      </c>
      <c r="D2595">
        <v>10000</v>
      </c>
      <c r="E2595">
        <v>0</v>
      </c>
      <c r="F2595" t="s">
        <v>363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2359</v>
      </c>
      <c r="O2595" s="8">
        <f>Data!$E2595/Data!$D2595</f>
        <v>0</v>
      </c>
      <c r="P2595" s="2">
        <f>IFERROR(Data!$E2595/Data!$L2595,0)</f>
        <v>0</v>
      </c>
      <c r="Q2595" t="str">
        <f t="shared" si="160"/>
        <v>food</v>
      </c>
      <c r="R2595" t="str">
        <f t="shared" si="161"/>
        <v>food trucks</v>
      </c>
      <c r="S2595" s="3">
        <f t="shared" si="162"/>
        <v>42119.59520833334</v>
      </c>
      <c r="T2595" s="3">
        <f t="shared" si="163"/>
        <v>42089.59520833334</v>
      </c>
    </row>
    <row r="2596" spans="1:20">
      <c r="A2596">
        <v>2594</v>
      </c>
      <c r="B2596" t="s">
        <v>5277</v>
      </c>
      <c r="C2596" t="s">
        <v>5278</v>
      </c>
      <c r="D2596">
        <v>80000</v>
      </c>
      <c r="E2596">
        <v>1</v>
      </c>
      <c r="F2596" t="s">
        <v>363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2359</v>
      </c>
      <c r="O2596" s="8">
        <f>Data!$E2596/Data!$D2596</f>
        <v>1.2500000000000001E-5</v>
      </c>
      <c r="P2596" s="2">
        <f>IFERROR(Data!$E2596/Data!$L2596,0)</f>
        <v>1</v>
      </c>
      <c r="Q2596" t="str">
        <f t="shared" si="160"/>
        <v>food</v>
      </c>
      <c r="R2596" t="str">
        <f t="shared" si="161"/>
        <v>food trucks</v>
      </c>
      <c r="S2596" s="3">
        <f t="shared" si="162"/>
        <v>41858.717916666668</v>
      </c>
      <c r="T2596" s="3">
        <f t="shared" si="163"/>
        <v>41828.717916666668</v>
      </c>
    </row>
    <row r="2597" spans="1:20">
      <c r="A2597">
        <v>2595</v>
      </c>
      <c r="B2597" t="s">
        <v>5279</v>
      </c>
      <c r="C2597" t="s">
        <v>5280</v>
      </c>
      <c r="D2597">
        <v>15000</v>
      </c>
      <c r="E2597">
        <v>1825</v>
      </c>
      <c r="F2597" t="s">
        <v>363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2359</v>
      </c>
      <c r="O2597" s="8">
        <f>Data!$E2597/Data!$D2597</f>
        <v>0.12166666666666667</v>
      </c>
      <c r="P2597" s="2">
        <f>IFERROR(Data!$E2597/Data!$L2597,0)</f>
        <v>96.05263157894737</v>
      </c>
      <c r="Q2597" t="str">
        <f t="shared" si="160"/>
        <v>food</v>
      </c>
      <c r="R2597" t="str">
        <f t="shared" si="161"/>
        <v>food trucks</v>
      </c>
      <c r="S2597" s="3">
        <f t="shared" si="162"/>
        <v>42789.994212962964</v>
      </c>
      <c r="T2597" s="3">
        <f t="shared" si="163"/>
        <v>42759.994212962964</v>
      </c>
    </row>
    <row r="2598" spans="1:20">
      <c r="A2598">
        <v>2596</v>
      </c>
      <c r="B2598" t="s">
        <v>5281</v>
      </c>
      <c r="C2598" t="s">
        <v>5282</v>
      </c>
      <c r="D2598">
        <v>35000</v>
      </c>
      <c r="E2598">
        <v>8256</v>
      </c>
      <c r="F2598" t="s">
        <v>363</v>
      </c>
      <c r="G2598" t="s">
        <v>165</v>
      </c>
      <c r="H2598" t="s">
        <v>166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2359</v>
      </c>
      <c r="O2598" s="8">
        <f>Data!$E2598/Data!$D2598</f>
        <v>0.23588571428571428</v>
      </c>
      <c r="P2598" s="2">
        <f>IFERROR(Data!$E2598/Data!$L2598,0)</f>
        <v>305.77777777777777</v>
      </c>
      <c r="Q2598" t="str">
        <f t="shared" si="160"/>
        <v>food</v>
      </c>
      <c r="R2598" t="str">
        <f t="shared" si="161"/>
        <v>food trucks</v>
      </c>
      <c r="S2598" s="3">
        <f t="shared" si="162"/>
        <v>41858.414456018516</v>
      </c>
      <c r="T2598" s="3">
        <f t="shared" si="163"/>
        <v>41828.414456018516</v>
      </c>
    </row>
    <row r="2599" spans="1:20">
      <c r="A2599">
        <v>2597</v>
      </c>
      <c r="B2599" t="s">
        <v>5283</v>
      </c>
      <c r="C2599" t="s">
        <v>5284</v>
      </c>
      <c r="D2599">
        <v>1500</v>
      </c>
      <c r="E2599">
        <v>85</v>
      </c>
      <c r="F2599" t="s">
        <v>363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2359</v>
      </c>
      <c r="O2599" s="8">
        <f>Data!$E2599/Data!$D2599</f>
        <v>5.6666666666666664E-2</v>
      </c>
      <c r="P2599" s="2">
        <f>IFERROR(Data!$E2599/Data!$L2599,0)</f>
        <v>12.142857142857142</v>
      </c>
      <c r="Q2599" t="str">
        <f t="shared" si="160"/>
        <v>food</v>
      </c>
      <c r="R2599" t="str">
        <f t="shared" si="161"/>
        <v>food trucks</v>
      </c>
      <c r="S2599" s="3">
        <f t="shared" si="162"/>
        <v>42540.091631944444</v>
      </c>
      <c r="T2599" s="3">
        <f t="shared" si="163"/>
        <v>42510.091631944444</v>
      </c>
    </row>
    <row r="2600" spans="1:20">
      <c r="A2600">
        <v>2598</v>
      </c>
      <c r="B2600" t="s">
        <v>5285</v>
      </c>
      <c r="C2600" t="s">
        <v>5286</v>
      </c>
      <c r="D2600">
        <v>3000</v>
      </c>
      <c r="E2600">
        <v>1170</v>
      </c>
      <c r="F2600" t="s">
        <v>363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2359</v>
      </c>
      <c r="O2600" s="8">
        <f>Data!$E2600/Data!$D2600</f>
        <v>0.39</v>
      </c>
      <c r="P2600" s="2">
        <f>IFERROR(Data!$E2600/Data!$L2600,0)</f>
        <v>83.571428571428569</v>
      </c>
      <c r="Q2600" t="str">
        <f t="shared" si="160"/>
        <v>food</v>
      </c>
      <c r="R2600" t="str">
        <f t="shared" si="161"/>
        <v>food trucks</v>
      </c>
      <c r="S2600" s="3">
        <f t="shared" si="162"/>
        <v>42270.590289351851</v>
      </c>
      <c r="T2600" s="3">
        <f t="shared" si="163"/>
        <v>42240.590289351851</v>
      </c>
    </row>
    <row r="2601" spans="1:20">
      <c r="A2601">
        <v>2599</v>
      </c>
      <c r="B2601" t="s">
        <v>5287</v>
      </c>
      <c r="C2601" t="s">
        <v>5288</v>
      </c>
      <c r="D2601">
        <v>9041</v>
      </c>
      <c r="E2601">
        <v>90</v>
      </c>
      <c r="F2601" t="s">
        <v>363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2359</v>
      </c>
      <c r="O2601" s="8">
        <f>Data!$E2601/Data!$D2601</f>
        <v>9.9546510341776348E-3</v>
      </c>
      <c r="P2601" s="2">
        <f>IFERROR(Data!$E2601/Data!$L2601,0)</f>
        <v>18</v>
      </c>
      <c r="Q2601" t="str">
        <f t="shared" si="160"/>
        <v>food</v>
      </c>
      <c r="R2601" t="str">
        <f t="shared" si="161"/>
        <v>food trucks</v>
      </c>
      <c r="S2601" s="3">
        <f t="shared" si="162"/>
        <v>41854.504016203704</v>
      </c>
      <c r="T2601" s="3">
        <f t="shared" si="163"/>
        <v>41809.504016203704</v>
      </c>
    </row>
    <row r="2602" spans="1:20">
      <c r="A2602">
        <v>2600</v>
      </c>
      <c r="B2602" t="s">
        <v>5289</v>
      </c>
      <c r="C2602" t="s">
        <v>5290</v>
      </c>
      <c r="D2602">
        <v>50000</v>
      </c>
      <c r="E2602">
        <v>3466</v>
      </c>
      <c r="F2602" t="s">
        <v>363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2359</v>
      </c>
      <c r="O2602" s="8">
        <f>Data!$E2602/Data!$D2602</f>
        <v>6.9320000000000007E-2</v>
      </c>
      <c r="P2602" s="2">
        <f>IFERROR(Data!$E2602/Data!$L2602,0)</f>
        <v>115.53333333333333</v>
      </c>
      <c r="Q2602" t="str">
        <f t="shared" si="160"/>
        <v>food</v>
      </c>
      <c r="R2602" t="str">
        <f t="shared" si="161"/>
        <v>food trucks</v>
      </c>
      <c r="S2602" s="3">
        <f t="shared" si="162"/>
        <v>42454.608796296292</v>
      </c>
      <c r="T2602" s="3">
        <f t="shared" si="163"/>
        <v>42394.650462962964</v>
      </c>
    </row>
    <row r="2603" spans="1:20">
      <c r="A2603">
        <v>2601</v>
      </c>
      <c r="B2603" t="s">
        <v>5291</v>
      </c>
      <c r="C2603" t="s">
        <v>5292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5293</v>
      </c>
      <c r="O2603" s="8">
        <f>Data!$E2603/Data!$D2603</f>
        <v>6.6139999999999999</v>
      </c>
      <c r="P2603" s="2">
        <f>IFERROR(Data!$E2603/Data!$L2603,0)</f>
        <v>21.900662251655628</v>
      </c>
      <c r="Q2603" t="str">
        <f t="shared" si="160"/>
        <v>technology</v>
      </c>
      <c r="R2603" t="str">
        <f t="shared" si="161"/>
        <v>space exploration</v>
      </c>
      <c r="S2603" s="3">
        <f t="shared" si="162"/>
        <v>41164.915972222225</v>
      </c>
      <c r="T2603" s="3">
        <f t="shared" si="163"/>
        <v>41150.652187499996</v>
      </c>
    </row>
    <row r="2604" spans="1:20">
      <c r="A2604">
        <v>2602</v>
      </c>
      <c r="B2604" t="s">
        <v>5294</v>
      </c>
      <c r="C2604" t="s">
        <v>5295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5293</v>
      </c>
      <c r="O2604" s="8">
        <f>Data!$E2604/Data!$D2604</f>
        <v>3.2609166666666667</v>
      </c>
      <c r="P2604" s="2">
        <f>IFERROR(Data!$E2604/Data!$L2604,0)</f>
        <v>80.022494887525568</v>
      </c>
      <c r="Q2604" t="str">
        <f t="shared" si="160"/>
        <v>technology</v>
      </c>
      <c r="R2604" t="str">
        <f t="shared" si="161"/>
        <v>space exploration</v>
      </c>
      <c r="S2604" s="3">
        <f t="shared" si="162"/>
        <v>41955.638888888891</v>
      </c>
      <c r="T2604" s="3">
        <f t="shared" si="163"/>
        <v>41915.497314814813</v>
      </c>
    </row>
    <row r="2605" spans="1:20">
      <c r="A2605">
        <v>2603</v>
      </c>
      <c r="B2605" t="s">
        <v>5296</v>
      </c>
      <c r="C2605" t="s">
        <v>5297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5293</v>
      </c>
      <c r="O2605" s="8">
        <f>Data!$E2605/Data!$D2605</f>
        <v>1.0148571428571429</v>
      </c>
      <c r="P2605" s="2">
        <f>IFERROR(Data!$E2605/Data!$L2605,0)</f>
        <v>35.520000000000003</v>
      </c>
      <c r="Q2605" t="str">
        <f t="shared" si="160"/>
        <v>technology</v>
      </c>
      <c r="R2605" t="str">
        <f t="shared" si="161"/>
        <v>space exploration</v>
      </c>
      <c r="S2605" s="3">
        <f t="shared" si="162"/>
        <v>41631.662662037037</v>
      </c>
      <c r="T2605" s="3">
        <f t="shared" si="163"/>
        <v>41617.662662037037</v>
      </c>
    </row>
    <row r="2606" spans="1:20">
      <c r="A2606">
        <v>2604</v>
      </c>
      <c r="B2606" t="s">
        <v>5298</v>
      </c>
      <c r="C2606" t="s">
        <v>5299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5293</v>
      </c>
      <c r="O2606" s="8">
        <f>Data!$E2606/Data!$D2606</f>
        <v>1.0421799999999999</v>
      </c>
      <c r="P2606" s="2">
        <f>IFERROR(Data!$E2606/Data!$L2606,0)</f>
        <v>64.933333333333323</v>
      </c>
      <c r="Q2606" t="str">
        <f t="shared" si="160"/>
        <v>technology</v>
      </c>
      <c r="R2606" t="str">
        <f t="shared" si="161"/>
        <v>space exploration</v>
      </c>
      <c r="S2606" s="3">
        <f t="shared" si="162"/>
        <v>41027.801192129627</v>
      </c>
      <c r="T2606" s="3">
        <f t="shared" si="163"/>
        <v>40997.801192129627</v>
      </c>
    </row>
    <row r="2607" spans="1:20">
      <c r="A2607">
        <v>2605</v>
      </c>
      <c r="B2607" t="s">
        <v>5300</v>
      </c>
      <c r="C2607" t="s">
        <v>5301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5293</v>
      </c>
      <c r="O2607" s="8">
        <f>Data!$E2607/Data!$D2607</f>
        <v>1.0742157000000001</v>
      </c>
      <c r="P2607" s="2">
        <f>IFERROR(Data!$E2607/Data!$L2607,0)</f>
        <v>60.965703745743475</v>
      </c>
      <c r="Q2607" t="str">
        <f t="shared" si="160"/>
        <v>technology</v>
      </c>
      <c r="R2607" t="str">
        <f t="shared" si="161"/>
        <v>space exploration</v>
      </c>
      <c r="S2607" s="3">
        <f t="shared" si="162"/>
        <v>42538.291550925926</v>
      </c>
      <c r="T2607" s="3">
        <f t="shared" si="163"/>
        <v>42508.291550925926</v>
      </c>
    </row>
    <row r="2608" spans="1:20">
      <c r="A2608">
        <v>2606</v>
      </c>
      <c r="B2608" t="s">
        <v>5302</v>
      </c>
      <c r="C2608" t="s">
        <v>5303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5293</v>
      </c>
      <c r="O2608" s="8">
        <f>Data!$E2608/Data!$D2608</f>
        <v>1.1005454545454545</v>
      </c>
      <c r="P2608" s="2">
        <f>IFERROR(Data!$E2608/Data!$L2608,0)</f>
        <v>31.444155844155844</v>
      </c>
      <c r="Q2608" t="str">
        <f t="shared" si="160"/>
        <v>technology</v>
      </c>
      <c r="R2608" t="str">
        <f t="shared" si="161"/>
        <v>space exploration</v>
      </c>
      <c r="S2608" s="3">
        <f t="shared" si="162"/>
        <v>41758.462754629632</v>
      </c>
      <c r="T2608" s="3">
        <f t="shared" si="163"/>
        <v>41726.462754629632</v>
      </c>
    </row>
    <row r="2609" spans="1:20">
      <c r="A2609">
        <v>2607</v>
      </c>
      <c r="B2609" t="s">
        <v>5304</v>
      </c>
      <c r="C2609" t="s">
        <v>5305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5293</v>
      </c>
      <c r="O2609" s="8">
        <f>Data!$E2609/Data!$D2609</f>
        <v>4.077</v>
      </c>
      <c r="P2609" s="2">
        <f>IFERROR(Data!$E2609/Data!$L2609,0)</f>
        <v>81.949748743718587</v>
      </c>
      <c r="Q2609" t="str">
        <f t="shared" si="160"/>
        <v>technology</v>
      </c>
      <c r="R2609" t="str">
        <f t="shared" si="161"/>
        <v>space exploration</v>
      </c>
      <c r="S2609" s="3">
        <f t="shared" si="162"/>
        <v>42227.833333333328</v>
      </c>
      <c r="T2609" s="3">
        <f t="shared" si="163"/>
        <v>42184.624675925923</v>
      </c>
    </row>
    <row r="2610" spans="1:20">
      <c r="A2610">
        <v>2608</v>
      </c>
      <c r="B2610" t="s">
        <v>5306</v>
      </c>
      <c r="C2610" t="s">
        <v>5307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5293</v>
      </c>
      <c r="O2610" s="8">
        <f>Data!$E2610/Data!$D2610</f>
        <v>2.2392500000000002</v>
      </c>
      <c r="P2610" s="2">
        <f>IFERROR(Data!$E2610/Data!$L2610,0)</f>
        <v>58.92763157894737</v>
      </c>
      <c r="Q2610" t="str">
        <f t="shared" si="160"/>
        <v>technology</v>
      </c>
      <c r="R2610" t="str">
        <f t="shared" si="161"/>
        <v>space exploration</v>
      </c>
      <c r="S2610" s="3">
        <f t="shared" si="162"/>
        <v>42808.75</v>
      </c>
      <c r="T2610" s="3">
        <f t="shared" si="163"/>
        <v>42767.551712962959</v>
      </c>
    </row>
    <row r="2611" spans="1:20">
      <c r="A2611">
        <v>2609</v>
      </c>
      <c r="B2611" t="s">
        <v>5308</v>
      </c>
      <c r="C2611" t="s">
        <v>5309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5293</v>
      </c>
      <c r="O2611" s="8">
        <f>Data!$E2611/Data!$D2611</f>
        <v>3.038011142857143</v>
      </c>
      <c r="P2611" s="2">
        <f>IFERROR(Data!$E2611/Data!$L2611,0)</f>
        <v>157.29347633136095</v>
      </c>
      <c r="Q2611" t="str">
        <f t="shared" si="160"/>
        <v>technology</v>
      </c>
      <c r="R2611" t="str">
        <f t="shared" si="161"/>
        <v>space exploration</v>
      </c>
      <c r="S2611" s="3">
        <f t="shared" si="162"/>
        <v>41104.987858796296</v>
      </c>
      <c r="T2611" s="3">
        <f t="shared" si="163"/>
        <v>41074.987858796296</v>
      </c>
    </row>
    <row r="2612" spans="1:20">
      <c r="A2612">
        <v>2610</v>
      </c>
      <c r="B2612" t="s">
        <v>5310</v>
      </c>
      <c r="C2612" t="s">
        <v>5311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5293</v>
      </c>
      <c r="O2612" s="8">
        <f>Data!$E2612/Data!$D2612</f>
        <v>1.4132510432681749</v>
      </c>
      <c r="P2612" s="2">
        <f>IFERROR(Data!$E2612/Data!$L2612,0)</f>
        <v>55.758509532062391</v>
      </c>
      <c r="Q2612" t="str">
        <f t="shared" si="160"/>
        <v>technology</v>
      </c>
      <c r="R2612" t="str">
        <f t="shared" si="161"/>
        <v>space exploration</v>
      </c>
      <c r="S2612" s="3">
        <f t="shared" si="162"/>
        <v>42604.040972222225</v>
      </c>
      <c r="T2612" s="3">
        <f t="shared" si="163"/>
        <v>42564.631076388891</v>
      </c>
    </row>
    <row r="2613" spans="1:20">
      <c r="A2613">
        <v>2611</v>
      </c>
      <c r="B2613" t="s">
        <v>5312</v>
      </c>
      <c r="C2613" t="s">
        <v>5313</v>
      </c>
      <c r="D2613">
        <v>11000</v>
      </c>
      <c r="E2613">
        <v>306970</v>
      </c>
      <c r="F2613" t="s">
        <v>22</v>
      </c>
      <c r="G2613" t="s">
        <v>508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5293</v>
      </c>
      <c r="O2613" s="8">
        <f>Data!$E2613/Data!$D2613</f>
        <v>27.906363636363636</v>
      </c>
      <c r="P2613" s="2">
        <f>IFERROR(Data!$E2613/Data!$L2613,0)</f>
        <v>83.802893802893806</v>
      </c>
      <c r="Q2613" t="str">
        <f t="shared" si="160"/>
        <v>technology</v>
      </c>
      <c r="R2613" t="str">
        <f t="shared" si="161"/>
        <v>space exploration</v>
      </c>
      <c r="S2613" s="3">
        <f t="shared" si="162"/>
        <v>42737.707638888889</v>
      </c>
      <c r="T2613" s="3">
        <f t="shared" si="163"/>
        <v>42704.085810185185</v>
      </c>
    </row>
    <row r="2614" spans="1:20">
      <c r="A2614">
        <v>2612</v>
      </c>
      <c r="B2614" t="s">
        <v>5314</v>
      </c>
      <c r="C2614" t="s">
        <v>5315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5293</v>
      </c>
      <c r="O2614" s="8">
        <f>Data!$E2614/Data!$D2614</f>
        <v>1.7176130000000001</v>
      </c>
      <c r="P2614" s="2">
        <f>IFERROR(Data!$E2614/Data!$L2614,0)</f>
        <v>58.422210884353746</v>
      </c>
      <c r="Q2614" t="str">
        <f t="shared" si="160"/>
        <v>technology</v>
      </c>
      <c r="R2614" t="str">
        <f t="shared" si="161"/>
        <v>space exploration</v>
      </c>
      <c r="S2614" s="3">
        <f t="shared" si="162"/>
        <v>42012.893171296295</v>
      </c>
      <c r="T2614" s="3">
        <f t="shared" si="163"/>
        <v>41981.893171296295</v>
      </c>
    </row>
    <row r="2615" spans="1:20">
      <c r="A2615">
        <v>2613</v>
      </c>
      <c r="B2615" t="s">
        <v>5316</v>
      </c>
      <c r="C2615" t="s">
        <v>5317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5293</v>
      </c>
      <c r="O2615" s="8">
        <f>Data!$E2615/Data!$D2615</f>
        <v>1.0101333333333333</v>
      </c>
      <c r="P2615" s="2">
        <f>IFERROR(Data!$E2615/Data!$L2615,0)</f>
        <v>270.57142857142856</v>
      </c>
      <c r="Q2615" t="str">
        <f t="shared" si="160"/>
        <v>technology</v>
      </c>
      <c r="R2615" t="str">
        <f t="shared" si="161"/>
        <v>space exploration</v>
      </c>
      <c r="S2615" s="3">
        <f t="shared" si="162"/>
        <v>41173.56821759259</v>
      </c>
      <c r="T2615" s="3">
        <f t="shared" si="163"/>
        <v>41143.56821759259</v>
      </c>
    </row>
    <row r="2616" spans="1:20">
      <c r="A2616">
        <v>2614</v>
      </c>
      <c r="B2616" t="s">
        <v>5318</v>
      </c>
      <c r="C2616" t="s">
        <v>5319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5293</v>
      </c>
      <c r="O2616" s="8">
        <f>Data!$E2616/Data!$D2616</f>
        <v>1.02</v>
      </c>
      <c r="P2616" s="2">
        <f>IFERROR(Data!$E2616/Data!$L2616,0)</f>
        <v>107.1</v>
      </c>
      <c r="Q2616" t="str">
        <f t="shared" si="160"/>
        <v>technology</v>
      </c>
      <c r="R2616" t="str">
        <f t="shared" si="161"/>
        <v>space exploration</v>
      </c>
      <c r="S2616" s="3">
        <f t="shared" si="162"/>
        <v>41758.958333333336</v>
      </c>
      <c r="T2616" s="3">
        <f t="shared" si="163"/>
        <v>41730.458472222221</v>
      </c>
    </row>
    <row r="2617" spans="1:20">
      <c r="A2617">
        <v>2615</v>
      </c>
      <c r="B2617" t="s">
        <v>5320</v>
      </c>
      <c r="C2617" t="s">
        <v>5321</v>
      </c>
      <c r="D2617">
        <v>2001</v>
      </c>
      <c r="E2617">
        <v>3397</v>
      </c>
      <c r="F2617" t="s">
        <v>22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5293</v>
      </c>
      <c r="O2617" s="8">
        <f>Data!$E2617/Data!$D2617</f>
        <v>1.6976511744127936</v>
      </c>
      <c r="P2617" s="2">
        <f>IFERROR(Data!$E2617/Data!$L2617,0)</f>
        <v>47.180555555555557</v>
      </c>
      <c r="Q2617" t="str">
        <f t="shared" si="160"/>
        <v>technology</v>
      </c>
      <c r="R2617" t="str">
        <f t="shared" si="161"/>
        <v>space exploration</v>
      </c>
      <c r="S2617" s="3">
        <f t="shared" si="162"/>
        <v>42490.25</v>
      </c>
      <c r="T2617" s="3">
        <f t="shared" si="163"/>
        <v>42453.24726851852</v>
      </c>
    </row>
    <row r="2618" spans="1:20">
      <c r="A2618">
        <v>2616</v>
      </c>
      <c r="B2618" t="s">
        <v>5322</v>
      </c>
      <c r="C2618" t="s">
        <v>5323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5293</v>
      </c>
      <c r="O2618" s="8">
        <f>Data!$E2618/Data!$D2618</f>
        <v>1.14534</v>
      </c>
      <c r="P2618" s="2">
        <f>IFERROR(Data!$E2618/Data!$L2618,0)</f>
        <v>120.30882352941177</v>
      </c>
      <c r="Q2618" t="str">
        <f t="shared" si="160"/>
        <v>technology</v>
      </c>
      <c r="R2618" t="str">
        <f t="shared" si="161"/>
        <v>space exploration</v>
      </c>
      <c r="S2618" s="3">
        <f t="shared" si="162"/>
        <v>42241.74454861111</v>
      </c>
      <c r="T2618" s="3">
        <f t="shared" si="163"/>
        <v>42211.74454861111</v>
      </c>
    </row>
    <row r="2619" spans="1:20">
      <c r="A2619">
        <v>2617</v>
      </c>
      <c r="B2619" t="s">
        <v>5324</v>
      </c>
      <c r="C2619" t="s">
        <v>5325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5293</v>
      </c>
      <c r="O2619" s="8">
        <f>Data!$E2619/Data!$D2619</f>
        <v>8.7759999999999998</v>
      </c>
      <c r="P2619" s="2">
        <f>IFERROR(Data!$E2619/Data!$L2619,0)</f>
        <v>27.59748427672956</v>
      </c>
      <c r="Q2619" t="str">
        <f t="shared" si="160"/>
        <v>technology</v>
      </c>
      <c r="R2619" t="str">
        <f t="shared" si="161"/>
        <v>space exploration</v>
      </c>
      <c r="S2619" s="3">
        <f t="shared" si="162"/>
        <v>41932.624432870369</v>
      </c>
      <c r="T2619" s="3">
        <f t="shared" si="163"/>
        <v>41902.624432870369</v>
      </c>
    </row>
    <row r="2620" spans="1:20">
      <c r="A2620">
        <v>2618</v>
      </c>
      <c r="B2620" t="s">
        <v>5326</v>
      </c>
      <c r="C2620" t="s">
        <v>5327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5293</v>
      </c>
      <c r="O2620" s="8">
        <f>Data!$E2620/Data!$D2620</f>
        <v>1.0538666666666667</v>
      </c>
      <c r="P2620" s="2">
        <f>IFERROR(Data!$E2620/Data!$L2620,0)</f>
        <v>205.2987012987013</v>
      </c>
      <c r="Q2620" t="str">
        <f t="shared" si="160"/>
        <v>technology</v>
      </c>
      <c r="R2620" t="str">
        <f t="shared" si="161"/>
        <v>space exploration</v>
      </c>
      <c r="S2620" s="3">
        <f t="shared" si="162"/>
        <v>42339.584039351852</v>
      </c>
      <c r="T2620" s="3">
        <f t="shared" si="163"/>
        <v>42279.542372685188</v>
      </c>
    </row>
    <row r="2621" spans="1:20">
      <c r="A2621">
        <v>2619</v>
      </c>
      <c r="B2621" t="s">
        <v>5328</v>
      </c>
      <c r="C2621" t="s">
        <v>5329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5293</v>
      </c>
      <c r="O2621" s="8">
        <f>Data!$E2621/Data!$D2621</f>
        <v>1.8839999999999999</v>
      </c>
      <c r="P2621" s="2">
        <f>IFERROR(Data!$E2621/Data!$L2621,0)</f>
        <v>35.547169811320757</v>
      </c>
      <c r="Q2621" t="str">
        <f t="shared" si="160"/>
        <v>technology</v>
      </c>
      <c r="R2621" t="str">
        <f t="shared" si="161"/>
        <v>space exploration</v>
      </c>
      <c r="S2621" s="3">
        <f t="shared" si="162"/>
        <v>42300.208333333328</v>
      </c>
      <c r="T2621" s="3">
        <f t="shared" si="163"/>
        <v>42273.634305555555</v>
      </c>
    </row>
    <row r="2622" spans="1:20">
      <c r="A2622">
        <v>2620</v>
      </c>
      <c r="B2622" t="s">
        <v>5330</v>
      </c>
      <c r="C2622" t="s">
        <v>5331</v>
      </c>
      <c r="D2622">
        <v>65000</v>
      </c>
      <c r="E2622">
        <v>93374</v>
      </c>
      <c r="F2622" t="s">
        <v>22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5293</v>
      </c>
      <c r="O2622" s="8">
        <f>Data!$E2622/Data!$D2622</f>
        <v>1.436523076923077</v>
      </c>
      <c r="P2622" s="2">
        <f>IFERROR(Data!$E2622/Data!$L2622,0)</f>
        <v>74.639488409272587</v>
      </c>
      <c r="Q2622" t="str">
        <f t="shared" si="160"/>
        <v>technology</v>
      </c>
      <c r="R2622" t="str">
        <f t="shared" si="161"/>
        <v>space exploration</v>
      </c>
      <c r="S2622" s="3">
        <f t="shared" si="162"/>
        <v>42287.791666666672</v>
      </c>
      <c r="T2622" s="3">
        <f t="shared" si="163"/>
        <v>42250.91715277778</v>
      </c>
    </row>
    <row r="2623" spans="1:20">
      <c r="A2623">
        <v>2621</v>
      </c>
      <c r="B2623" t="s">
        <v>5332</v>
      </c>
      <c r="C2623" t="s">
        <v>5333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5293</v>
      </c>
      <c r="O2623" s="8">
        <f>Data!$E2623/Data!$D2623</f>
        <v>1.4588000000000001</v>
      </c>
      <c r="P2623" s="2">
        <f>IFERROR(Data!$E2623/Data!$L2623,0)</f>
        <v>47.058064516129029</v>
      </c>
      <c r="Q2623" t="str">
        <f t="shared" si="160"/>
        <v>technology</v>
      </c>
      <c r="R2623" t="str">
        <f t="shared" si="161"/>
        <v>space exploration</v>
      </c>
      <c r="S2623" s="3">
        <f t="shared" si="162"/>
        <v>42145.49754629629</v>
      </c>
      <c r="T2623" s="3">
        <f t="shared" si="163"/>
        <v>42115.49754629629</v>
      </c>
    </row>
    <row r="2624" spans="1:20">
      <c r="A2624">
        <v>2622</v>
      </c>
      <c r="B2624" t="s">
        <v>5334</v>
      </c>
      <c r="C2624" t="s">
        <v>5335</v>
      </c>
      <c r="D2624">
        <v>1500</v>
      </c>
      <c r="E2624">
        <v>1967.76</v>
      </c>
      <c r="F2624" t="s">
        <v>22</v>
      </c>
      <c r="G2624" t="s">
        <v>1230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5293</v>
      </c>
      <c r="O2624" s="8">
        <f>Data!$E2624/Data!$D2624</f>
        <v>1.3118399999999999</v>
      </c>
      <c r="P2624" s="2">
        <f>IFERROR(Data!$E2624/Data!$L2624,0)</f>
        <v>26.591351351351353</v>
      </c>
      <c r="Q2624" t="str">
        <f t="shared" si="160"/>
        <v>technology</v>
      </c>
      <c r="R2624" t="str">
        <f t="shared" si="161"/>
        <v>space exploration</v>
      </c>
      <c r="S2624" s="3">
        <f t="shared" si="162"/>
        <v>42734.49324074074</v>
      </c>
      <c r="T2624" s="3">
        <f t="shared" si="163"/>
        <v>42689.49324074074</v>
      </c>
    </row>
    <row r="2625" spans="1:20">
      <c r="A2625">
        <v>2623</v>
      </c>
      <c r="B2625" t="s">
        <v>5336</v>
      </c>
      <c r="C2625" t="s">
        <v>5337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5293</v>
      </c>
      <c r="O2625" s="8">
        <f>Data!$E2625/Data!$D2625</f>
        <v>1.1399999999999999</v>
      </c>
      <c r="P2625" s="2">
        <f>IFERROR(Data!$E2625/Data!$L2625,0)</f>
        <v>36.774193548387096</v>
      </c>
      <c r="Q2625" t="str">
        <f t="shared" si="160"/>
        <v>technology</v>
      </c>
      <c r="R2625" t="str">
        <f t="shared" si="161"/>
        <v>space exploration</v>
      </c>
      <c r="S2625" s="3">
        <f t="shared" si="162"/>
        <v>42706.006550925929</v>
      </c>
      <c r="T2625" s="3">
        <f t="shared" si="163"/>
        <v>42692.006550925929</v>
      </c>
    </row>
    <row r="2626" spans="1:20">
      <c r="A2626">
        <v>2624</v>
      </c>
      <c r="B2626" t="s">
        <v>5338</v>
      </c>
      <c r="C2626" t="s">
        <v>5339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5293</v>
      </c>
      <c r="O2626" s="8">
        <f>Data!$E2626/Data!$D2626</f>
        <v>13.794206249999998</v>
      </c>
      <c r="P2626" s="2">
        <f>IFERROR(Data!$E2626/Data!$L2626,0)</f>
        <v>31.820544982698959</v>
      </c>
      <c r="Q2626" t="str">
        <f t="shared" si="160"/>
        <v>technology</v>
      </c>
      <c r="R2626" t="str">
        <f t="shared" si="161"/>
        <v>space exploration</v>
      </c>
      <c r="S2626" s="3">
        <f t="shared" si="162"/>
        <v>41165.17155092593</v>
      </c>
      <c r="T2626" s="3">
        <f t="shared" si="163"/>
        <v>41144.17155092593</v>
      </c>
    </row>
    <row r="2627" spans="1:20">
      <c r="A2627">
        <v>2625</v>
      </c>
      <c r="B2627" t="s">
        <v>5340</v>
      </c>
      <c r="C2627" t="s">
        <v>5341</v>
      </c>
      <c r="D2627">
        <v>150</v>
      </c>
      <c r="E2627">
        <v>1434</v>
      </c>
      <c r="F2627" t="s">
        <v>22</v>
      </c>
      <c r="G2627" t="s">
        <v>508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5293</v>
      </c>
      <c r="O2627" s="8">
        <f>Data!$E2627/Data!$D2627</f>
        <v>9.56</v>
      </c>
      <c r="P2627" s="2">
        <f>IFERROR(Data!$E2627/Data!$L2627,0)</f>
        <v>27.576923076923077</v>
      </c>
      <c r="Q2627" t="str">
        <f t="shared" ref="Q2627:Q2690" si="164">LEFT(N2627,SEARCH("/",N2627,1)-1)</f>
        <v>technology</v>
      </c>
      <c r="R2627" t="str">
        <f t="shared" ref="R2627:R2690" si="165">RIGHT(N2627,LEN(N2627)-SEARCH("/",N2627,1))</f>
        <v>space exploration</v>
      </c>
      <c r="S2627" s="3">
        <f t="shared" ref="S2627:S2690" si="166">(((I2627/60)/60)/24)+DATE(1970,1,1)+(-6/24)</f>
        <v>42683.601944444439</v>
      </c>
      <c r="T2627" s="3">
        <f t="shared" ref="T2627:T2690" si="167">(((J2627/60)/60)/24)+DATE(1970,1,1)+(-6/24)</f>
        <v>42658.560277777782</v>
      </c>
    </row>
    <row r="2628" spans="1:20">
      <c r="A2628">
        <v>2626</v>
      </c>
      <c r="B2628" t="s">
        <v>5342</v>
      </c>
      <c r="C2628" t="s">
        <v>5343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5293</v>
      </c>
      <c r="O2628" s="8">
        <f>Data!$E2628/Data!$D2628</f>
        <v>1.1200000000000001</v>
      </c>
      <c r="P2628" s="2">
        <f>IFERROR(Data!$E2628/Data!$L2628,0)</f>
        <v>56</v>
      </c>
      <c r="Q2628" t="str">
        <f t="shared" si="164"/>
        <v>technology</v>
      </c>
      <c r="R2628" t="str">
        <f t="shared" si="165"/>
        <v>space exploration</v>
      </c>
      <c r="S2628" s="3">
        <f t="shared" si="166"/>
        <v>42158.378113425926</v>
      </c>
      <c r="T2628" s="3">
        <f t="shared" si="167"/>
        <v>42128.378113425926</v>
      </c>
    </row>
    <row r="2629" spans="1:20">
      <c r="A2629">
        <v>2627</v>
      </c>
      <c r="B2629" t="s">
        <v>5344</v>
      </c>
      <c r="C2629" t="s">
        <v>5345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5293</v>
      </c>
      <c r="O2629" s="8">
        <f>Data!$E2629/Data!$D2629</f>
        <v>6.4666666666666668</v>
      </c>
      <c r="P2629" s="2">
        <f>IFERROR(Data!$E2629/Data!$L2629,0)</f>
        <v>21.555555555555557</v>
      </c>
      <c r="Q2629" t="str">
        <f t="shared" si="164"/>
        <v>technology</v>
      </c>
      <c r="R2629" t="str">
        <f t="shared" si="165"/>
        <v>space exploration</v>
      </c>
      <c r="S2629" s="3">
        <f t="shared" si="166"/>
        <v>42334.621076388896</v>
      </c>
      <c r="T2629" s="3">
        <f t="shared" si="167"/>
        <v>42304.579409722224</v>
      </c>
    </row>
    <row r="2630" spans="1:20">
      <c r="A2630">
        <v>2628</v>
      </c>
      <c r="B2630" t="s">
        <v>5346</v>
      </c>
      <c r="C2630" t="s">
        <v>5347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5293</v>
      </c>
      <c r="O2630" s="8">
        <f>Data!$E2630/Data!$D2630</f>
        <v>1.1036948748510131</v>
      </c>
      <c r="P2630" s="2">
        <f>IFERROR(Data!$E2630/Data!$L2630,0)</f>
        <v>44.095238095238095</v>
      </c>
      <c r="Q2630" t="str">
        <f t="shared" si="164"/>
        <v>technology</v>
      </c>
      <c r="R2630" t="str">
        <f t="shared" si="165"/>
        <v>space exploration</v>
      </c>
      <c r="S2630" s="3">
        <f t="shared" si="166"/>
        <v>41973.716053240743</v>
      </c>
      <c r="T2630" s="3">
        <f t="shared" si="167"/>
        <v>41953.716053240743</v>
      </c>
    </row>
    <row r="2631" spans="1:20">
      <c r="A2631">
        <v>2629</v>
      </c>
      <c r="B2631" t="s">
        <v>5348</v>
      </c>
      <c r="C2631" t="s">
        <v>5349</v>
      </c>
      <c r="D2631">
        <v>5000</v>
      </c>
      <c r="E2631">
        <v>6387</v>
      </c>
      <c r="F2631" t="s">
        <v>22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5293</v>
      </c>
      <c r="O2631" s="8">
        <f>Data!$E2631/Data!$D2631</f>
        <v>1.2774000000000001</v>
      </c>
      <c r="P2631" s="2">
        <f>IFERROR(Data!$E2631/Data!$L2631,0)</f>
        <v>63.87</v>
      </c>
      <c r="Q2631" t="str">
        <f t="shared" si="164"/>
        <v>technology</v>
      </c>
      <c r="R2631" t="str">
        <f t="shared" si="165"/>
        <v>space exploration</v>
      </c>
      <c r="S2631" s="3">
        <f t="shared" si="166"/>
        <v>42138.288449074069</v>
      </c>
      <c r="T2631" s="3">
        <f t="shared" si="167"/>
        <v>42108.288449074069</v>
      </c>
    </row>
    <row r="2632" spans="1:20">
      <c r="A2632">
        <v>2630</v>
      </c>
      <c r="B2632" t="s">
        <v>5350</v>
      </c>
      <c r="C2632" t="s">
        <v>5351</v>
      </c>
      <c r="D2632">
        <v>2000</v>
      </c>
      <c r="E2632">
        <v>3158</v>
      </c>
      <c r="F2632" t="s">
        <v>22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5293</v>
      </c>
      <c r="O2632" s="8">
        <f>Data!$E2632/Data!$D2632</f>
        <v>1.579</v>
      </c>
      <c r="P2632" s="2">
        <f>IFERROR(Data!$E2632/Data!$L2632,0)</f>
        <v>38.987654320987652</v>
      </c>
      <c r="Q2632" t="str">
        <f t="shared" si="164"/>
        <v>technology</v>
      </c>
      <c r="R2632" t="str">
        <f t="shared" si="165"/>
        <v>space exploration</v>
      </c>
      <c r="S2632" s="3">
        <f t="shared" si="166"/>
        <v>42551.166666666672</v>
      </c>
      <c r="T2632" s="3">
        <f t="shared" si="167"/>
        <v>42523.855462962965</v>
      </c>
    </row>
    <row r="2633" spans="1:20">
      <c r="A2633">
        <v>2631</v>
      </c>
      <c r="B2633" t="s">
        <v>5352</v>
      </c>
      <c r="C2633" t="s">
        <v>5353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5293</v>
      </c>
      <c r="O2633" s="8">
        <f>Data!$E2633/Data!$D2633</f>
        <v>1.1466525000000001</v>
      </c>
      <c r="P2633" s="2">
        <f>IFERROR(Data!$E2633/Data!$L2633,0)</f>
        <v>80.185489510489504</v>
      </c>
      <c r="Q2633" t="str">
        <f t="shared" si="164"/>
        <v>technology</v>
      </c>
      <c r="R2633" t="str">
        <f t="shared" si="165"/>
        <v>space exploration</v>
      </c>
      <c r="S2633" s="3">
        <f t="shared" si="166"/>
        <v>42245.919293981482</v>
      </c>
      <c r="T2633" s="3">
        <f t="shared" si="167"/>
        <v>42217.919293981482</v>
      </c>
    </row>
    <row r="2634" spans="1:20">
      <c r="A2634">
        <v>2632</v>
      </c>
      <c r="B2634" t="s">
        <v>5354</v>
      </c>
      <c r="C2634" t="s">
        <v>5355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5293</v>
      </c>
      <c r="O2634" s="8">
        <f>Data!$E2634/Data!$D2634</f>
        <v>1.3700934579439252</v>
      </c>
      <c r="P2634" s="2">
        <f>IFERROR(Data!$E2634/Data!$L2634,0)</f>
        <v>34.904761904761905</v>
      </c>
      <c r="Q2634" t="str">
        <f t="shared" si="164"/>
        <v>technology</v>
      </c>
      <c r="R2634" t="str">
        <f t="shared" si="165"/>
        <v>space exploration</v>
      </c>
      <c r="S2634" s="3">
        <f t="shared" si="166"/>
        <v>42518.811793981484</v>
      </c>
      <c r="T2634" s="3">
        <f t="shared" si="167"/>
        <v>42493.811793981484</v>
      </c>
    </row>
    <row r="2635" spans="1:20">
      <c r="A2635">
        <v>2633</v>
      </c>
      <c r="B2635" t="s">
        <v>5356</v>
      </c>
      <c r="C2635" t="s">
        <v>5357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5293</v>
      </c>
      <c r="O2635" s="8">
        <f>Data!$E2635/Data!$D2635</f>
        <v>3.5461999999999998</v>
      </c>
      <c r="P2635" s="2">
        <f>IFERROR(Data!$E2635/Data!$L2635,0)</f>
        <v>89.100502512562812</v>
      </c>
      <c r="Q2635" t="str">
        <f t="shared" si="164"/>
        <v>technology</v>
      </c>
      <c r="R2635" t="str">
        <f t="shared" si="165"/>
        <v>space exploration</v>
      </c>
      <c r="S2635" s="3">
        <f t="shared" si="166"/>
        <v>41697.708333333336</v>
      </c>
      <c r="T2635" s="3">
        <f t="shared" si="167"/>
        <v>41667.573287037041</v>
      </c>
    </row>
    <row r="2636" spans="1:20">
      <c r="A2636">
        <v>2634</v>
      </c>
      <c r="B2636" t="s">
        <v>5358</v>
      </c>
      <c r="C2636" t="s">
        <v>5359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5293</v>
      </c>
      <c r="O2636" s="8">
        <f>Data!$E2636/Data!$D2636</f>
        <v>1.0602150537634409</v>
      </c>
      <c r="P2636" s="2">
        <f>IFERROR(Data!$E2636/Data!$L2636,0)</f>
        <v>39.44</v>
      </c>
      <c r="Q2636" t="str">
        <f t="shared" si="164"/>
        <v>technology</v>
      </c>
      <c r="R2636" t="str">
        <f t="shared" si="165"/>
        <v>space exploration</v>
      </c>
      <c r="S2636" s="3">
        <f t="shared" si="166"/>
        <v>42642.406493055561</v>
      </c>
      <c r="T2636" s="3">
        <f t="shared" si="167"/>
        <v>42612.406493055561</v>
      </c>
    </row>
    <row r="2637" spans="1:20">
      <c r="A2637">
        <v>2635</v>
      </c>
      <c r="B2637" t="s">
        <v>5360</v>
      </c>
      <c r="C2637" t="s">
        <v>5361</v>
      </c>
      <c r="D2637">
        <v>11500</v>
      </c>
      <c r="E2637">
        <v>11500</v>
      </c>
      <c r="F2637" t="s">
        <v>22</v>
      </c>
      <c r="G2637" t="s">
        <v>165</v>
      </c>
      <c r="H2637" t="s">
        <v>166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5293</v>
      </c>
      <c r="O2637" s="8">
        <f>Data!$E2637/Data!$D2637</f>
        <v>1</v>
      </c>
      <c r="P2637" s="2">
        <f>IFERROR(Data!$E2637/Data!$L2637,0)</f>
        <v>136.9047619047619</v>
      </c>
      <c r="Q2637" t="str">
        <f t="shared" si="164"/>
        <v>technology</v>
      </c>
      <c r="R2637" t="str">
        <f t="shared" si="165"/>
        <v>space exploration</v>
      </c>
      <c r="S2637" s="3">
        <f t="shared" si="166"/>
        <v>42072.659270833334</v>
      </c>
      <c r="T2637" s="3">
        <f t="shared" si="167"/>
        <v>42037.700937500005</v>
      </c>
    </row>
    <row r="2638" spans="1:20">
      <c r="A2638">
        <v>2636</v>
      </c>
      <c r="B2638" t="s">
        <v>5362</v>
      </c>
      <c r="C2638" t="s">
        <v>5363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5293</v>
      </c>
      <c r="O2638" s="8">
        <f>Data!$E2638/Data!$D2638</f>
        <v>1.873</v>
      </c>
      <c r="P2638" s="2">
        <f>IFERROR(Data!$E2638/Data!$L2638,0)</f>
        <v>37.46</v>
      </c>
      <c r="Q2638" t="str">
        <f t="shared" si="164"/>
        <v>technology</v>
      </c>
      <c r="R2638" t="str">
        <f t="shared" si="165"/>
        <v>space exploration</v>
      </c>
      <c r="S2638" s="3">
        <f t="shared" si="166"/>
        <v>42658.791666666672</v>
      </c>
      <c r="T2638" s="3">
        <f t="shared" si="167"/>
        <v>42636.364745370374</v>
      </c>
    </row>
    <row r="2639" spans="1:20">
      <c r="A2639">
        <v>2637</v>
      </c>
      <c r="B2639" t="s">
        <v>5364</v>
      </c>
      <c r="C2639" t="s">
        <v>5365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5293</v>
      </c>
      <c r="O2639" s="8">
        <f>Data!$E2639/Data!$D2639</f>
        <v>1.6619999999999999</v>
      </c>
      <c r="P2639" s="2">
        <f>IFERROR(Data!$E2639/Data!$L2639,0)</f>
        <v>31.96153846153846</v>
      </c>
      <c r="Q2639" t="str">
        <f t="shared" si="164"/>
        <v>technology</v>
      </c>
      <c r="R2639" t="str">
        <f t="shared" si="165"/>
        <v>space exploration</v>
      </c>
      <c r="S2639" s="3">
        <f t="shared" si="166"/>
        <v>42655.299479166672</v>
      </c>
      <c r="T2639" s="3">
        <f t="shared" si="167"/>
        <v>42639.299479166672</v>
      </c>
    </row>
    <row r="2640" spans="1:20">
      <c r="A2640">
        <v>2638</v>
      </c>
      <c r="B2640" t="s">
        <v>5366</v>
      </c>
      <c r="C2640" t="s">
        <v>5367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5293</v>
      </c>
      <c r="O2640" s="8">
        <f>Data!$E2640/Data!$D2640</f>
        <v>1.0172910662824208</v>
      </c>
      <c r="P2640" s="2">
        <f>IFERROR(Data!$E2640/Data!$L2640,0)</f>
        <v>25.214285714285715</v>
      </c>
      <c r="Q2640" t="str">
        <f t="shared" si="164"/>
        <v>technology</v>
      </c>
      <c r="R2640" t="str">
        <f t="shared" si="165"/>
        <v>space exploration</v>
      </c>
      <c r="S2640" s="3">
        <f t="shared" si="166"/>
        <v>42019.663136574076</v>
      </c>
      <c r="T2640" s="3">
        <f t="shared" si="167"/>
        <v>41989.663136574076</v>
      </c>
    </row>
    <row r="2641" spans="1:20">
      <c r="A2641">
        <v>2639</v>
      </c>
      <c r="B2641" t="s">
        <v>5368</v>
      </c>
      <c r="C2641" t="s">
        <v>5369</v>
      </c>
      <c r="D2641">
        <v>300</v>
      </c>
      <c r="E2641">
        <v>492</v>
      </c>
      <c r="F2641" t="s">
        <v>22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5293</v>
      </c>
      <c r="O2641" s="8">
        <f>Data!$E2641/Data!$D2641</f>
        <v>1.64</v>
      </c>
      <c r="P2641" s="2">
        <f>IFERROR(Data!$E2641/Data!$L2641,0)</f>
        <v>10.040816326530612</v>
      </c>
      <c r="Q2641" t="str">
        <f t="shared" si="164"/>
        <v>technology</v>
      </c>
      <c r="R2641" t="str">
        <f t="shared" si="165"/>
        <v>space exploration</v>
      </c>
      <c r="S2641" s="3">
        <f t="shared" si="166"/>
        <v>42054.61513888889</v>
      </c>
      <c r="T2641" s="3">
        <f t="shared" si="167"/>
        <v>42024.61513888889</v>
      </c>
    </row>
    <row r="2642" spans="1:20">
      <c r="A2642">
        <v>2640</v>
      </c>
      <c r="B2642" t="s">
        <v>5370</v>
      </c>
      <c r="C2642" t="s">
        <v>5371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5293</v>
      </c>
      <c r="O2642" s="8">
        <f>Data!$E2642/Data!$D2642</f>
        <v>1.0566666666666666</v>
      </c>
      <c r="P2642" s="2">
        <f>IFERROR(Data!$E2642/Data!$L2642,0)</f>
        <v>45.94202898550725</v>
      </c>
      <c r="Q2642" t="str">
        <f t="shared" si="164"/>
        <v>technology</v>
      </c>
      <c r="R2642" t="str">
        <f t="shared" si="165"/>
        <v>space exploration</v>
      </c>
      <c r="S2642" s="3">
        <f t="shared" si="166"/>
        <v>42162.910578703704</v>
      </c>
      <c r="T2642" s="3">
        <f t="shared" si="167"/>
        <v>42102.910578703704</v>
      </c>
    </row>
    <row r="2643" spans="1:20">
      <c r="A2643">
        <v>2641</v>
      </c>
      <c r="B2643" t="s">
        <v>5372</v>
      </c>
      <c r="C2643" t="s">
        <v>5373</v>
      </c>
      <c r="D2643">
        <v>1500</v>
      </c>
      <c r="E2643">
        <v>15</v>
      </c>
      <c r="F2643" t="s">
        <v>363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5293</v>
      </c>
      <c r="O2643" s="8">
        <f>Data!$E2643/Data!$D2643</f>
        <v>0.01</v>
      </c>
      <c r="P2643" s="2">
        <f>IFERROR(Data!$E2643/Data!$L2643,0)</f>
        <v>15</v>
      </c>
      <c r="Q2643" t="str">
        <f t="shared" si="164"/>
        <v>technology</v>
      </c>
      <c r="R2643" t="str">
        <f t="shared" si="165"/>
        <v>space exploration</v>
      </c>
      <c r="S2643" s="3">
        <f t="shared" si="166"/>
        <v>41897.589583333334</v>
      </c>
      <c r="T2643" s="3">
        <f t="shared" si="167"/>
        <v>41880.577118055553</v>
      </c>
    </row>
    <row r="2644" spans="1:20">
      <c r="A2644">
        <v>2642</v>
      </c>
      <c r="B2644" t="s">
        <v>5374</v>
      </c>
      <c r="C2644" t="s">
        <v>5375</v>
      </c>
      <c r="D2644">
        <v>500000</v>
      </c>
      <c r="E2644">
        <v>0</v>
      </c>
      <c r="F2644" t="s">
        <v>363</v>
      </c>
      <c r="G2644" t="s">
        <v>508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5293</v>
      </c>
      <c r="O2644" s="8">
        <f>Data!$E2644/Data!$D2644</f>
        <v>0</v>
      </c>
      <c r="P2644" s="2">
        <f>IFERROR(Data!$E2644/Data!$L2644,0)</f>
        <v>0</v>
      </c>
      <c r="Q2644" t="str">
        <f t="shared" si="164"/>
        <v>technology</v>
      </c>
      <c r="R2644" t="str">
        <f t="shared" si="165"/>
        <v>space exploration</v>
      </c>
      <c r="S2644" s="3">
        <f t="shared" si="166"/>
        <v>42566.039583333331</v>
      </c>
      <c r="T2644" s="3">
        <f t="shared" si="167"/>
        <v>42535.996620370366</v>
      </c>
    </row>
    <row r="2645" spans="1:20">
      <c r="A2645">
        <v>2643</v>
      </c>
      <c r="B2645" t="s">
        <v>5376</v>
      </c>
      <c r="C2645" t="s">
        <v>5377</v>
      </c>
      <c r="D2645">
        <v>1000000</v>
      </c>
      <c r="E2645">
        <v>335597.31</v>
      </c>
      <c r="F2645" t="s">
        <v>278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5293</v>
      </c>
      <c r="O2645" s="8">
        <f>Data!$E2645/Data!$D2645</f>
        <v>0.33559730999999998</v>
      </c>
      <c r="P2645" s="2">
        <f>IFERROR(Data!$E2645/Data!$L2645,0)</f>
        <v>223.58248500999335</v>
      </c>
      <c r="Q2645" t="str">
        <f t="shared" si="164"/>
        <v>technology</v>
      </c>
      <c r="R2645" t="str">
        <f t="shared" si="165"/>
        <v>space exploration</v>
      </c>
      <c r="S2645" s="3">
        <f t="shared" si="166"/>
        <v>42725.082638888889</v>
      </c>
      <c r="T2645" s="3">
        <f t="shared" si="167"/>
        <v>42689.332349537035</v>
      </c>
    </row>
    <row r="2646" spans="1:20">
      <c r="A2646">
        <v>2644</v>
      </c>
      <c r="B2646" t="s">
        <v>5378</v>
      </c>
      <c r="C2646" t="s">
        <v>5379</v>
      </c>
      <c r="D2646">
        <v>100000</v>
      </c>
      <c r="E2646">
        <v>2053</v>
      </c>
      <c r="F2646" t="s">
        <v>278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5293</v>
      </c>
      <c r="O2646" s="8">
        <f>Data!$E2646/Data!$D2646</f>
        <v>2.053E-2</v>
      </c>
      <c r="P2646" s="2">
        <f>IFERROR(Data!$E2646/Data!$L2646,0)</f>
        <v>39.480769230769234</v>
      </c>
      <c r="Q2646" t="str">
        <f t="shared" si="164"/>
        <v>technology</v>
      </c>
      <c r="R2646" t="str">
        <f t="shared" si="165"/>
        <v>space exploration</v>
      </c>
      <c r="S2646" s="3">
        <f t="shared" si="166"/>
        <v>42804.542071759264</v>
      </c>
      <c r="T2646" s="3">
        <f t="shared" si="167"/>
        <v>42774.542071759264</v>
      </c>
    </row>
    <row r="2647" spans="1:20">
      <c r="A2647">
        <v>2645</v>
      </c>
      <c r="B2647" t="s">
        <v>5380</v>
      </c>
      <c r="C2647" t="s">
        <v>5381</v>
      </c>
      <c r="D2647">
        <v>20000</v>
      </c>
      <c r="E2647">
        <v>2100</v>
      </c>
      <c r="F2647" t="s">
        <v>278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5293</v>
      </c>
      <c r="O2647" s="8">
        <f>Data!$E2647/Data!$D2647</f>
        <v>0.105</v>
      </c>
      <c r="P2647" s="2">
        <f>IFERROR(Data!$E2647/Data!$L2647,0)</f>
        <v>91.304347826086953</v>
      </c>
      <c r="Q2647" t="str">
        <f t="shared" si="164"/>
        <v>technology</v>
      </c>
      <c r="R2647" t="str">
        <f t="shared" si="165"/>
        <v>space exploration</v>
      </c>
      <c r="S2647" s="3">
        <f t="shared" si="166"/>
        <v>41951.634293981479</v>
      </c>
      <c r="T2647" s="3">
        <f t="shared" si="167"/>
        <v>41921.592627314814</v>
      </c>
    </row>
    <row r="2648" spans="1:20">
      <c r="A2648">
        <v>2646</v>
      </c>
      <c r="B2648" t="s">
        <v>5382</v>
      </c>
      <c r="C2648" t="s">
        <v>5383</v>
      </c>
      <c r="D2648">
        <v>500000</v>
      </c>
      <c r="E2648">
        <v>42086.42</v>
      </c>
      <c r="F2648" t="s">
        <v>278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5293</v>
      </c>
      <c r="O2648" s="8">
        <f>Data!$E2648/Data!$D2648</f>
        <v>8.4172839999999999E-2</v>
      </c>
      <c r="P2648" s="2">
        <f>IFERROR(Data!$E2648/Data!$L2648,0)</f>
        <v>78.666205607476627</v>
      </c>
      <c r="Q2648" t="str">
        <f t="shared" si="164"/>
        <v>technology</v>
      </c>
      <c r="R2648" t="str">
        <f t="shared" si="165"/>
        <v>space exploration</v>
      </c>
      <c r="S2648" s="3">
        <f t="shared" si="166"/>
        <v>42256.063298611116</v>
      </c>
      <c r="T2648" s="3">
        <f t="shared" si="167"/>
        <v>42226.063298611116</v>
      </c>
    </row>
    <row r="2649" spans="1:20">
      <c r="A2649">
        <v>2647</v>
      </c>
      <c r="B2649" t="s">
        <v>5384</v>
      </c>
      <c r="C2649" t="s">
        <v>5385</v>
      </c>
      <c r="D2649">
        <v>2500</v>
      </c>
      <c r="E2649">
        <v>36</v>
      </c>
      <c r="F2649" t="s">
        <v>278</v>
      </c>
      <c r="G2649" t="s">
        <v>165</v>
      </c>
      <c r="H2649" t="s">
        <v>166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5293</v>
      </c>
      <c r="O2649" s="8">
        <f>Data!$E2649/Data!$D2649</f>
        <v>1.44E-2</v>
      </c>
      <c r="P2649" s="2">
        <f>IFERROR(Data!$E2649/Data!$L2649,0)</f>
        <v>12</v>
      </c>
      <c r="Q2649" t="str">
        <f t="shared" si="164"/>
        <v>technology</v>
      </c>
      <c r="R2649" t="str">
        <f t="shared" si="165"/>
        <v>space exploration</v>
      </c>
      <c r="S2649" s="3">
        <f t="shared" si="166"/>
        <v>42230.011793981481</v>
      </c>
      <c r="T2649" s="3">
        <f t="shared" si="167"/>
        <v>42200.011793981481</v>
      </c>
    </row>
    <row r="2650" spans="1:20">
      <c r="A2650">
        <v>2648</v>
      </c>
      <c r="B2650" t="s">
        <v>5386</v>
      </c>
      <c r="C2650" t="s">
        <v>5387</v>
      </c>
      <c r="D2650">
        <v>12000</v>
      </c>
      <c r="E2650">
        <v>106</v>
      </c>
      <c r="F2650" t="s">
        <v>278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5293</v>
      </c>
      <c r="O2650" s="8">
        <f>Data!$E2650/Data!$D2650</f>
        <v>8.8333333333333337E-3</v>
      </c>
      <c r="P2650" s="2">
        <f>IFERROR(Data!$E2650/Data!$L2650,0)</f>
        <v>17.666666666666668</v>
      </c>
      <c r="Q2650" t="str">
        <f t="shared" si="164"/>
        <v>technology</v>
      </c>
      <c r="R2650" t="str">
        <f t="shared" si="165"/>
        <v>space exploration</v>
      </c>
      <c r="S2650" s="3">
        <f t="shared" si="166"/>
        <v>42438.464814814812</v>
      </c>
      <c r="T2650" s="3">
        <f t="shared" si="167"/>
        <v>42408.464814814812</v>
      </c>
    </row>
    <row r="2651" spans="1:20">
      <c r="A2651">
        <v>2649</v>
      </c>
      <c r="B2651" t="s">
        <v>5388</v>
      </c>
      <c r="C2651" t="s">
        <v>5389</v>
      </c>
      <c r="D2651">
        <v>125000</v>
      </c>
      <c r="E2651">
        <v>124</v>
      </c>
      <c r="F2651" t="s">
        <v>278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5293</v>
      </c>
      <c r="O2651" s="8">
        <f>Data!$E2651/Data!$D2651</f>
        <v>9.9200000000000004E-4</v>
      </c>
      <c r="P2651" s="2">
        <f>IFERROR(Data!$E2651/Data!$L2651,0)</f>
        <v>41.333333333333336</v>
      </c>
      <c r="Q2651" t="str">
        <f t="shared" si="164"/>
        <v>technology</v>
      </c>
      <c r="R2651" t="str">
        <f t="shared" si="165"/>
        <v>space exploration</v>
      </c>
      <c r="S2651" s="3">
        <f t="shared" si="166"/>
        <v>42401.74700231482</v>
      </c>
      <c r="T2651" s="3">
        <f t="shared" si="167"/>
        <v>42341.74700231482</v>
      </c>
    </row>
    <row r="2652" spans="1:20">
      <c r="A2652">
        <v>2650</v>
      </c>
      <c r="B2652" t="s">
        <v>5390</v>
      </c>
      <c r="C2652" t="s">
        <v>5391</v>
      </c>
      <c r="D2652">
        <v>60000</v>
      </c>
      <c r="E2652">
        <v>358</v>
      </c>
      <c r="F2652" t="s">
        <v>278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5293</v>
      </c>
      <c r="O2652" s="8">
        <f>Data!$E2652/Data!$D2652</f>
        <v>5.966666666666667E-3</v>
      </c>
      <c r="P2652" s="2">
        <f>IFERROR(Data!$E2652/Data!$L2652,0)</f>
        <v>71.599999999999994</v>
      </c>
      <c r="Q2652" t="str">
        <f t="shared" si="164"/>
        <v>technology</v>
      </c>
      <c r="R2652" t="str">
        <f t="shared" si="165"/>
        <v>space exploration</v>
      </c>
      <c r="S2652" s="3">
        <f t="shared" si="166"/>
        <v>42725.374340277776</v>
      </c>
      <c r="T2652" s="3">
        <f t="shared" si="167"/>
        <v>42695.374340277776</v>
      </c>
    </row>
    <row r="2653" spans="1:20">
      <c r="A2653">
        <v>2651</v>
      </c>
      <c r="B2653" t="s">
        <v>5392</v>
      </c>
      <c r="C2653" t="s">
        <v>5393</v>
      </c>
      <c r="D2653">
        <v>280000</v>
      </c>
      <c r="E2653">
        <v>5233</v>
      </c>
      <c r="F2653" t="s">
        <v>278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5293</v>
      </c>
      <c r="O2653" s="8">
        <f>Data!$E2653/Data!$D2653</f>
        <v>1.8689285714285714E-2</v>
      </c>
      <c r="P2653" s="2">
        <f>IFERROR(Data!$E2653/Data!$L2653,0)</f>
        <v>307.8235294117647</v>
      </c>
      <c r="Q2653" t="str">
        <f t="shared" si="164"/>
        <v>technology</v>
      </c>
      <c r="R2653" t="str">
        <f t="shared" si="165"/>
        <v>space exploration</v>
      </c>
      <c r="S2653" s="3">
        <f t="shared" si="166"/>
        <v>42355.555659722217</v>
      </c>
      <c r="T2653" s="3">
        <f t="shared" si="167"/>
        <v>42327.555659722217</v>
      </c>
    </row>
    <row r="2654" spans="1:20">
      <c r="A2654">
        <v>2652</v>
      </c>
      <c r="B2654" t="s">
        <v>5394</v>
      </c>
      <c r="C2654" t="s">
        <v>5395</v>
      </c>
      <c r="D2654">
        <v>100000</v>
      </c>
      <c r="E2654">
        <v>885</v>
      </c>
      <c r="F2654" t="s">
        <v>278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5293</v>
      </c>
      <c r="O2654" s="8">
        <f>Data!$E2654/Data!$D2654</f>
        <v>8.8500000000000002E-3</v>
      </c>
      <c r="P2654" s="2">
        <f>IFERROR(Data!$E2654/Data!$L2654,0)</f>
        <v>80.454545454545453</v>
      </c>
      <c r="Q2654" t="str">
        <f t="shared" si="164"/>
        <v>technology</v>
      </c>
      <c r="R2654" t="str">
        <f t="shared" si="165"/>
        <v>space exploration</v>
      </c>
      <c r="S2654" s="3">
        <f t="shared" si="166"/>
        <v>41982.908854166672</v>
      </c>
      <c r="T2654" s="3">
        <f t="shared" si="167"/>
        <v>41952.908854166672</v>
      </c>
    </row>
    <row r="2655" spans="1:20">
      <c r="A2655">
        <v>2653</v>
      </c>
      <c r="B2655" t="s">
        <v>5396</v>
      </c>
      <c r="C2655" t="s">
        <v>5397</v>
      </c>
      <c r="D2655">
        <v>51000</v>
      </c>
      <c r="E2655">
        <v>5876</v>
      </c>
      <c r="F2655" t="s">
        <v>278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5293</v>
      </c>
      <c r="O2655" s="8">
        <f>Data!$E2655/Data!$D2655</f>
        <v>0.1152156862745098</v>
      </c>
      <c r="P2655" s="2">
        <f>IFERROR(Data!$E2655/Data!$L2655,0)</f>
        <v>83.942857142857136</v>
      </c>
      <c r="Q2655" t="str">
        <f t="shared" si="164"/>
        <v>technology</v>
      </c>
      <c r="R2655" t="str">
        <f t="shared" si="165"/>
        <v>space exploration</v>
      </c>
      <c r="S2655" s="3">
        <f t="shared" si="166"/>
        <v>41802.916666666664</v>
      </c>
      <c r="T2655" s="3">
        <f t="shared" si="167"/>
        <v>41771.401932870373</v>
      </c>
    </row>
    <row r="2656" spans="1:20">
      <c r="A2656">
        <v>2654</v>
      </c>
      <c r="B2656" t="s">
        <v>5398</v>
      </c>
      <c r="C2656" t="s">
        <v>5399</v>
      </c>
      <c r="D2656">
        <v>100000</v>
      </c>
      <c r="E2656">
        <v>51</v>
      </c>
      <c r="F2656" t="s">
        <v>278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5293</v>
      </c>
      <c r="O2656" s="8">
        <f>Data!$E2656/Data!$D2656</f>
        <v>5.1000000000000004E-4</v>
      </c>
      <c r="P2656" s="2">
        <f>IFERROR(Data!$E2656/Data!$L2656,0)</f>
        <v>8.5</v>
      </c>
      <c r="Q2656" t="str">
        <f t="shared" si="164"/>
        <v>technology</v>
      </c>
      <c r="R2656" t="str">
        <f t="shared" si="165"/>
        <v>space exploration</v>
      </c>
      <c r="S2656" s="3">
        <f t="shared" si="166"/>
        <v>42115.309328703705</v>
      </c>
      <c r="T2656" s="3">
        <f t="shared" si="167"/>
        <v>42055.350995370376</v>
      </c>
    </row>
    <row r="2657" spans="1:20">
      <c r="A2657">
        <v>2655</v>
      </c>
      <c r="B2657" t="s">
        <v>5400</v>
      </c>
      <c r="C2657" t="s">
        <v>5401</v>
      </c>
      <c r="D2657">
        <v>15000</v>
      </c>
      <c r="E2657">
        <v>3155</v>
      </c>
      <c r="F2657" t="s">
        <v>278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5293</v>
      </c>
      <c r="O2657" s="8">
        <f>Data!$E2657/Data!$D2657</f>
        <v>0.21033333333333334</v>
      </c>
      <c r="P2657" s="2">
        <f>IFERROR(Data!$E2657/Data!$L2657,0)</f>
        <v>73.372093023255815</v>
      </c>
      <c r="Q2657" t="str">
        <f t="shared" si="164"/>
        <v>technology</v>
      </c>
      <c r="R2657" t="str">
        <f t="shared" si="165"/>
        <v>space exploration</v>
      </c>
      <c r="S2657" s="3">
        <f t="shared" si="166"/>
        <v>42409.583333333328</v>
      </c>
      <c r="T2657" s="3">
        <f t="shared" si="167"/>
        <v>42381.616284722222</v>
      </c>
    </row>
    <row r="2658" spans="1:20">
      <c r="A2658">
        <v>2656</v>
      </c>
      <c r="B2658" t="s">
        <v>5402</v>
      </c>
      <c r="C2658" t="s">
        <v>5403</v>
      </c>
      <c r="D2658">
        <v>150000</v>
      </c>
      <c r="E2658">
        <v>17155</v>
      </c>
      <c r="F2658" t="s">
        <v>278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5293</v>
      </c>
      <c r="O2658" s="8">
        <f>Data!$E2658/Data!$D2658</f>
        <v>0.11436666666666667</v>
      </c>
      <c r="P2658" s="2">
        <f>IFERROR(Data!$E2658/Data!$L2658,0)</f>
        <v>112.86184210526316</v>
      </c>
      <c r="Q2658" t="str">
        <f t="shared" si="164"/>
        <v>technology</v>
      </c>
      <c r="R2658" t="str">
        <f t="shared" si="165"/>
        <v>space exploration</v>
      </c>
      <c r="S2658" s="3">
        <f t="shared" si="166"/>
        <v>42806.541666666672</v>
      </c>
      <c r="T2658" s="3">
        <f t="shared" si="167"/>
        <v>42767.438518518517</v>
      </c>
    </row>
    <row r="2659" spans="1:20">
      <c r="A2659">
        <v>2657</v>
      </c>
      <c r="B2659" t="s">
        <v>5404</v>
      </c>
      <c r="C2659" t="s">
        <v>5405</v>
      </c>
      <c r="D2659">
        <v>30000</v>
      </c>
      <c r="E2659">
        <v>5621.38</v>
      </c>
      <c r="F2659" t="s">
        <v>278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5293</v>
      </c>
      <c r="O2659" s="8">
        <f>Data!$E2659/Data!$D2659</f>
        <v>0.18737933333333334</v>
      </c>
      <c r="P2659" s="2">
        <f>IFERROR(Data!$E2659/Data!$L2659,0)</f>
        <v>95.277627118644077</v>
      </c>
      <c r="Q2659" t="str">
        <f t="shared" si="164"/>
        <v>technology</v>
      </c>
      <c r="R2659" t="str">
        <f t="shared" si="165"/>
        <v>space exploration</v>
      </c>
      <c r="S2659" s="3">
        <f t="shared" si="166"/>
        <v>42584.8125</v>
      </c>
      <c r="T2659" s="3">
        <f t="shared" si="167"/>
        <v>42551.678854166668</v>
      </c>
    </row>
    <row r="2660" spans="1:20">
      <c r="A2660">
        <v>2658</v>
      </c>
      <c r="B2660" t="s">
        <v>5406</v>
      </c>
      <c r="C2660" t="s">
        <v>5407</v>
      </c>
      <c r="D2660">
        <v>98000</v>
      </c>
      <c r="E2660">
        <v>91</v>
      </c>
      <c r="F2660" t="s">
        <v>278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5293</v>
      </c>
      <c r="O2660" s="8">
        <f>Data!$E2660/Data!$D2660</f>
        <v>9.2857142857142856E-4</v>
      </c>
      <c r="P2660" s="2">
        <f>IFERROR(Data!$E2660/Data!$L2660,0)</f>
        <v>22.75</v>
      </c>
      <c r="Q2660" t="str">
        <f t="shared" si="164"/>
        <v>technology</v>
      </c>
      <c r="R2660" t="str">
        <f t="shared" si="165"/>
        <v>space exploration</v>
      </c>
      <c r="S2660" s="3">
        <f t="shared" si="166"/>
        <v>42581.634189814817</v>
      </c>
      <c r="T2660" s="3">
        <f t="shared" si="167"/>
        <v>42551.634189814817</v>
      </c>
    </row>
    <row r="2661" spans="1:20">
      <c r="A2661">
        <v>2659</v>
      </c>
      <c r="B2661" t="s">
        <v>5408</v>
      </c>
      <c r="C2661" t="s">
        <v>5409</v>
      </c>
      <c r="D2661">
        <v>49000</v>
      </c>
      <c r="E2661">
        <v>1333</v>
      </c>
      <c r="F2661" t="s">
        <v>278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5293</v>
      </c>
      <c r="O2661" s="8">
        <f>Data!$E2661/Data!$D2661</f>
        <v>2.720408163265306E-2</v>
      </c>
      <c r="P2661" s="2">
        <f>IFERROR(Data!$E2661/Data!$L2661,0)</f>
        <v>133.30000000000001</v>
      </c>
      <c r="Q2661" t="str">
        <f t="shared" si="164"/>
        <v>technology</v>
      </c>
      <c r="R2661" t="str">
        <f t="shared" si="165"/>
        <v>space exploration</v>
      </c>
      <c r="S2661" s="3">
        <f t="shared" si="166"/>
        <v>42111.819560185191</v>
      </c>
      <c r="T2661" s="3">
        <f t="shared" si="167"/>
        <v>42081.819560185191</v>
      </c>
    </row>
    <row r="2662" spans="1:20">
      <c r="A2662">
        <v>2660</v>
      </c>
      <c r="B2662" t="s">
        <v>5410</v>
      </c>
      <c r="C2662" t="s">
        <v>5411</v>
      </c>
      <c r="D2662">
        <v>20000</v>
      </c>
      <c r="E2662">
        <v>19</v>
      </c>
      <c r="F2662" t="s">
        <v>278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5293</v>
      </c>
      <c r="O2662" s="8">
        <f>Data!$E2662/Data!$D2662</f>
        <v>9.5E-4</v>
      </c>
      <c r="P2662" s="2">
        <f>IFERROR(Data!$E2662/Data!$L2662,0)</f>
        <v>3.8</v>
      </c>
      <c r="Q2662" t="str">
        <f t="shared" si="164"/>
        <v>technology</v>
      </c>
      <c r="R2662" t="str">
        <f t="shared" si="165"/>
        <v>space exploration</v>
      </c>
      <c r="S2662" s="3">
        <f t="shared" si="166"/>
        <v>42332.504837962959</v>
      </c>
      <c r="T2662" s="3">
        <f t="shared" si="167"/>
        <v>42272.463171296295</v>
      </c>
    </row>
    <row r="2663" spans="1:20">
      <c r="A2663">
        <v>2661</v>
      </c>
      <c r="B2663" t="s">
        <v>5412</v>
      </c>
      <c r="C2663" t="s">
        <v>5413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5414</v>
      </c>
      <c r="O2663" s="8">
        <f>Data!$E2663/Data!$D2663</f>
        <v>1.0289999999999999</v>
      </c>
      <c r="P2663" s="2">
        <f>IFERROR(Data!$E2663/Data!$L2663,0)</f>
        <v>85.75</v>
      </c>
      <c r="Q2663" t="str">
        <f t="shared" si="164"/>
        <v>technology</v>
      </c>
      <c r="R2663" t="str">
        <f t="shared" si="165"/>
        <v>makerspaces</v>
      </c>
      <c r="S2663" s="3">
        <f t="shared" si="166"/>
        <v>41572.708449074074</v>
      </c>
      <c r="T2663" s="3">
        <f t="shared" si="167"/>
        <v>41542.708449074074</v>
      </c>
    </row>
    <row r="2664" spans="1:20">
      <c r="A2664">
        <v>2662</v>
      </c>
      <c r="B2664" t="s">
        <v>5415</v>
      </c>
      <c r="C2664" t="s">
        <v>5416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5414</v>
      </c>
      <c r="O2664" s="8">
        <f>Data!$E2664/Data!$D2664</f>
        <v>1.0680000000000001</v>
      </c>
      <c r="P2664" s="2">
        <f>IFERROR(Data!$E2664/Data!$L2664,0)</f>
        <v>267</v>
      </c>
      <c r="Q2664" t="str">
        <f t="shared" si="164"/>
        <v>technology</v>
      </c>
      <c r="R2664" t="str">
        <f t="shared" si="165"/>
        <v>makerspaces</v>
      </c>
      <c r="S2664" s="3">
        <f t="shared" si="166"/>
        <v>42237.496678240743</v>
      </c>
      <c r="T2664" s="3">
        <f t="shared" si="167"/>
        <v>42207.496678240743</v>
      </c>
    </row>
    <row r="2665" spans="1:20">
      <c r="A2665">
        <v>2663</v>
      </c>
      <c r="B2665" t="s">
        <v>5417</v>
      </c>
      <c r="C2665" t="s">
        <v>5418</v>
      </c>
      <c r="D2665">
        <v>20000</v>
      </c>
      <c r="E2665">
        <v>20919.25</v>
      </c>
      <c r="F2665" t="s">
        <v>22</v>
      </c>
      <c r="G2665" t="s">
        <v>165</v>
      </c>
      <c r="H2665" t="s">
        <v>166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5414</v>
      </c>
      <c r="O2665" s="8">
        <f>Data!$E2665/Data!$D2665</f>
        <v>1.0459624999999999</v>
      </c>
      <c r="P2665" s="2">
        <f>IFERROR(Data!$E2665/Data!$L2665,0)</f>
        <v>373.55803571428572</v>
      </c>
      <c r="Q2665" t="str">
        <f t="shared" si="164"/>
        <v>technology</v>
      </c>
      <c r="R2665" t="str">
        <f t="shared" si="165"/>
        <v>makerspaces</v>
      </c>
      <c r="S2665" s="3">
        <f t="shared" si="166"/>
        <v>42251.375</v>
      </c>
      <c r="T2665" s="3">
        <f t="shared" si="167"/>
        <v>42222.372766203705</v>
      </c>
    </row>
    <row r="2666" spans="1:20">
      <c r="A2666">
        <v>2664</v>
      </c>
      <c r="B2666" t="s">
        <v>5419</v>
      </c>
      <c r="C2666" t="s">
        <v>5420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5414</v>
      </c>
      <c r="O2666" s="8">
        <f>Data!$E2666/Data!$D2666</f>
        <v>1.0342857142857143</v>
      </c>
      <c r="P2666" s="2">
        <f>IFERROR(Data!$E2666/Data!$L2666,0)</f>
        <v>174.03846153846155</v>
      </c>
      <c r="Q2666" t="str">
        <f t="shared" si="164"/>
        <v>technology</v>
      </c>
      <c r="R2666" t="str">
        <f t="shared" si="165"/>
        <v>makerspaces</v>
      </c>
      <c r="S2666" s="3">
        <f t="shared" si="166"/>
        <v>42347.040972222225</v>
      </c>
      <c r="T2666" s="3">
        <f t="shared" si="167"/>
        <v>42312.77542824074</v>
      </c>
    </row>
    <row r="2667" spans="1:20">
      <c r="A2667">
        <v>2665</v>
      </c>
      <c r="B2667" t="s">
        <v>5421</v>
      </c>
      <c r="C2667" t="s">
        <v>5422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5414</v>
      </c>
      <c r="O2667" s="8">
        <f>Data!$E2667/Data!$D2667</f>
        <v>1.2314285714285715</v>
      </c>
      <c r="P2667" s="2">
        <f>IFERROR(Data!$E2667/Data!$L2667,0)</f>
        <v>93.695652173913047</v>
      </c>
      <c r="Q2667" t="str">
        <f t="shared" si="164"/>
        <v>technology</v>
      </c>
      <c r="R2667" t="str">
        <f t="shared" si="165"/>
        <v>makerspaces</v>
      </c>
      <c r="S2667" s="3">
        <f t="shared" si="166"/>
        <v>42128.645532407405</v>
      </c>
      <c r="T2667" s="3">
        <f t="shared" si="167"/>
        <v>42083.645532407405</v>
      </c>
    </row>
    <row r="2668" spans="1:20">
      <c r="A2668">
        <v>2666</v>
      </c>
      <c r="B2668" t="s">
        <v>5423</v>
      </c>
      <c r="C2668" t="s">
        <v>5424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5414</v>
      </c>
      <c r="O2668" s="8">
        <f>Data!$E2668/Data!$D2668</f>
        <v>1.592951</v>
      </c>
      <c r="P2668" s="2">
        <f>IFERROR(Data!$E2668/Data!$L2668,0)</f>
        <v>77.327718446601949</v>
      </c>
      <c r="Q2668" t="str">
        <f t="shared" si="164"/>
        <v>technology</v>
      </c>
      <c r="R2668" t="str">
        <f t="shared" si="165"/>
        <v>makerspaces</v>
      </c>
      <c r="S2668" s="3">
        <f t="shared" si="166"/>
        <v>42272.625</v>
      </c>
      <c r="T2668" s="3">
        <f t="shared" si="167"/>
        <v>42235.514340277776</v>
      </c>
    </row>
    <row r="2669" spans="1:20">
      <c r="A2669">
        <v>2667</v>
      </c>
      <c r="B2669" t="s">
        <v>5425</v>
      </c>
      <c r="C2669" t="s">
        <v>5426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5414</v>
      </c>
      <c r="O2669" s="8">
        <f>Data!$E2669/Data!$D2669</f>
        <v>1.1066666666666667</v>
      </c>
      <c r="P2669" s="2">
        <f>IFERROR(Data!$E2669/Data!$L2669,0)</f>
        <v>92.222222222222229</v>
      </c>
      <c r="Q2669" t="str">
        <f t="shared" si="164"/>
        <v>technology</v>
      </c>
      <c r="R2669" t="str">
        <f t="shared" si="165"/>
        <v>makerspaces</v>
      </c>
      <c r="S2669" s="3">
        <f t="shared" si="166"/>
        <v>42410.676111111112</v>
      </c>
      <c r="T2669" s="3">
        <f t="shared" si="167"/>
        <v>42380.676111111112</v>
      </c>
    </row>
    <row r="2670" spans="1:20">
      <c r="A2670">
        <v>2668</v>
      </c>
      <c r="B2670" t="s">
        <v>5427</v>
      </c>
      <c r="C2670" t="s">
        <v>5428</v>
      </c>
      <c r="D2670">
        <v>1000</v>
      </c>
      <c r="E2670">
        <v>1707</v>
      </c>
      <c r="F2670" t="s">
        <v>22</v>
      </c>
      <c r="G2670" t="s">
        <v>165</v>
      </c>
      <c r="H2670" t="s">
        <v>166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5414</v>
      </c>
      <c r="O2670" s="8">
        <f>Data!$E2670/Data!$D2670</f>
        <v>1.7070000000000001</v>
      </c>
      <c r="P2670" s="2">
        <f>IFERROR(Data!$E2670/Data!$L2670,0)</f>
        <v>60.964285714285715</v>
      </c>
      <c r="Q2670" t="str">
        <f t="shared" si="164"/>
        <v>technology</v>
      </c>
      <c r="R2670" t="str">
        <f t="shared" si="165"/>
        <v>makerspaces</v>
      </c>
      <c r="S2670" s="3">
        <f t="shared" si="166"/>
        <v>42317.35555555555</v>
      </c>
      <c r="T2670" s="3">
        <f t="shared" si="167"/>
        <v>42275.338715277772</v>
      </c>
    </row>
    <row r="2671" spans="1:20">
      <c r="A2671">
        <v>2669</v>
      </c>
      <c r="B2671" t="s">
        <v>5429</v>
      </c>
      <c r="C2671" t="s">
        <v>5430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5414</v>
      </c>
      <c r="O2671" s="8">
        <f>Data!$E2671/Data!$D2671</f>
        <v>1.25125</v>
      </c>
      <c r="P2671" s="2">
        <f>IFERROR(Data!$E2671/Data!$L2671,0)</f>
        <v>91</v>
      </c>
      <c r="Q2671" t="str">
        <f t="shared" si="164"/>
        <v>technology</v>
      </c>
      <c r="R2671" t="str">
        <f t="shared" si="165"/>
        <v>makerspaces</v>
      </c>
      <c r="S2671" s="3">
        <f t="shared" si="166"/>
        <v>42378.785833333335</v>
      </c>
      <c r="T2671" s="3">
        <f t="shared" si="167"/>
        <v>42318.785833333335</v>
      </c>
    </row>
    <row r="2672" spans="1:20">
      <c r="A2672">
        <v>2670</v>
      </c>
      <c r="B2672" t="s">
        <v>5431</v>
      </c>
      <c r="C2672" t="s">
        <v>5432</v>
      </c>
      <c r="D2672">
        <v>38888</v>
      </c>
      <c r="E2672">
        <v>2495</v>
      </c>
      <c r="F2672" t="s">
        <v>363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5414</v>
      </c>
      <c r="O2672" s="8">
        <f>Data!$E2672/Data!$D2672</f>
        <v>6.4158609339642042E-2</v>
      </c>
      <c r="P2672" s="2">
        <f>IFERROR(Data!$E2672/Data!$L2672,0)</f>
        <v>41.583333333333336</v>
      </c>
      <c r="Q2672" t="str">
        <f t="shared" si="164"/>
        <v>technology</v>
      </c>
      <c r="R2672" t="str">
        <f t="shared" si="165"/>
        <v>makerspaces</v>
      </c>
      <c r="S2672" s="3">
        <f t="shared" si="166"/>
        <v>41848.770601851851</v>
      </c>
      <c r="T2672" s="3">
        <f t="shared" si="167"/>
        <v>41820.770601851851</v>
      </c>
    </row>
    <row r="2673" spans="1:20">
      <c r="A2673">
        <v>2671</v>
      </c>
      <c r="B2673" t="s">
        <v>5433</v>
      </c>
      <c r="C2673" t="s">
        <v>5434</v>
      </c>
      <c r="D2673">
        <v>25000</v>
      </c>
      <c r="E2673">
        <v>2836</v>
      </c>
      <c r="F2673" t="s">
        <v>363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5414</v>
      </c>
      <c r="O2673" s="8">
        <f>Data!$E2673/Data!$D2673</f>
        <v>0.11344</v>
      </c>
      <c r="P2673" s="2">
        <f>IFERROR(Data!$E2673/Data!$L2673,0)</f>
        <v>33.761904761904759</v>
      </c>
      <c r="Q2673" t="str">
        <f t="shared" si="164"/>
        <v>technology</v>
      </c>
      <c r="R2673" t="str">
        <f t="shared" si="165"/>
        <v>makerspaces</v>
      </c>
      <c r="S2673" s="3">
        <f t="shared" si="166"/>
        <v>41992.568055555559</v>
      </c>
      <c r="T2673" s="3">
        <f t="shared" si="167"/>
        <v>41962.499027777783</v>
      </c>
    </row>
    <row r="2674" spans="1:20">
      <c r="A2674">
        <v>2672</v>
      </c>
      <c r="B2674" t="s">
        <v>5435</v>
      </c>
      <c r="C2674" t="s">
        <v>5436</v>
      </c>
      <c r="D2674">
        <v>10000</v>
      </c>
      <c r="E2674">
        <v>3319</v>
      </c>
      <c r="F2674" t="s">
        <v>363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5414</v>
      </c>
      <c r="O2674" s="8">
        <f>Data!$E2674/Data!$D2674</f>
        <v>0.33189999999999997</v>
      </c>
      <c r="P2674" s="2">
        <f>IFERROR(Data!$E2674/Data!$L2674,0)</f>
        <v>70.61702127659575</v>
      </c>
      <c r="Q2674" t="str">
        <f t="shared" si="164"/>
        <v>technology</v>
      </c>
      <c r="R2674" t="str">
        <f t="shared" si="165"/>
        <v>makerspaces</v>
      </c>
      <c r="S2674" s="3">
        <f t="shared" si="166"/>
        <v>42366</v>
      </c>
      <c r="T2674" s="3">
        <f t="shared" si="167"/>
        <v>42344.634143518517</v>
      </c>
    </row>
    <row r="2675" spans="1:20">
      <c r="A2675">
        <v>2673</v>
      </c>
      <c r="B2675" t="s">
        <v>5437</v>
      </c>
      <c r="C2675" t="s">
        <v>5438</v>
      </c>
      <c r="D2675">
        <v>40000</v>
      </c>
      <c r="E2675">
        <v>11032</v>
      </c>
      <c r="F2675" t="s">
        <v>363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5414</v>
      </c>
      <c r="O2675" s="8">
        <f>Data!$E2675/Data!$D2675</f>
        <v>0.27579999999999999</v>
      </c>
      <c r="P2675" s="2">
        <f>IFERROR(Data!$E2675/Data!$L2675,0)</f>
        <v>167.15151515151516</v>
      </c>
      <c r="Q2675" t="str">
        <f t="shared" si="164"/>
        <v>technology</v>
      </c>
      <c r="R2675" t="str">
        <f t="shared" si="165"/>
        <v>makerspaces</v>
      </c>
      <c r="S2675" s="3">
        <f t="shared" si="166"/>
        <v>41941.697916666664</v>
      </c>
      <c r="T2675" s="3">
        <f t="shared" si="167"/>
        <v>41912.291655092595</v>
      </c>
    </row>
    <row r="2676" spans="1:20">
      <c r="A2676">
        <v>2674</v>
      </c>
      <c r="B2676" t="s">
        <v>5439</v>
      </c>
      <c r="C2676" t="s">
        <v>5440</v>
      </c>
      <c r="D2676">
        <v>35000</v>
      </c>
      <c r="E2676">
        <v>21994</v>
      </c>
      <c r="F2676" t="s">
        <v>363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5414</v>
      </c>
      <c r="O2676" s="8">
        <f>Data!$E2676/Data!$D2676</f>
        <v>0.62839999999999996</v>
      </c>
      <c r="P2676" s="2">
        <f>IFERROR(Data!$E2676/Data!$L2676,0)</f>
        <v>128.61988304093566</v>
      </c>
      <c r="Q2676" t="str">
        <f t="shared" si="164"/>
        <v>technology</v>
      </c>
      <c r="R2676" t="str">
        <f t="shared" si="165"/>
        <v>makerspaces</v>
      </c>
      <c r="S2676" s="3">
        <f t="shared" si="166"/>
        <v>42555.957638888889</v>
      </c>
      <c r="T2676" s="3">
        <f t="shared" si="167"/>
        <v>42529.382754629631</v>
      </c>
    </row>
    <row r="2677" spans="1:20">
      <c r="A2677">
        <v>2675</v>
      </c>
      <c r="B2677" t="s">
        <v>5441</v>
      </c>
      <c r="C2677" t="s">
        <v>5442</v>
      </c>
      <c r="D2677">
        <v>25000</v>
      </c>
      <c r="E2677">
        <v>1897</v>
      </c>
      <c r="F2677" t="s">
        <v>363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5414</v>
      </c>
      <c r="O2677" s="8">
        <f>Data!$E2677/Data!$D2677</f>
        <v>7.5880000000000003E-2</v>
      </c>
      <c r="P2677" s="2">
        <f>IFERROR(Data!$E2677/Data!$L2677,0)</f>
        <v>65.41379310344827</v>
      </c>
      <c r="Q2677" t="str">
        <f t="shared" si="164"/>
        <v>technology</v>
      </c>
      <c r="R2677" t="str">
        <f t="shared" si="165"/>
        <v>makerspaces</v>
      </c>
      <c r="S2677" s="3">
        <f t="shared" si="166"/>
        <v>41953.649178240739</v>
      </c>
      <c r="T2677" s="3">
        <f t="shared" si="167"/>
        <v>41923.607511574075</v>
      </c>
    </row>
    <row r="2678" spans="1:20">
      <c r="A2678">
        <v>2676</v>
      </c>
      <c r="B2678" t="s">
        <v>5443</v>
      </c>
      <c r="C2678" t="s">
        <v>5444</v>
      </c>
      <c r="D2678">
        <v>2100</v>
      </c>
      <c r="E2678">
        <v>1058</v>
      </c>
      <c r="F2678" t="s">
        <v>363</v>
      </c>
      <c r="G2678" t="s">
        <v>165</v>
      </c>
      <c r="H2678" t="s">
        <v>166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5414</v>
      </c>
      <c r="O2678" s="8">
        <f>Data!$E2678/Data!$D2678</f>
        <v>0.50380952380952382</v>
      </c>
      <c r="P2678" s="2">
        <f>IFERROR(Data!$E2678/Data!$L2678,0)</f>
        <v>117.55555555555556</v>
      </c>
      <c r="Q2678" t="str">
        <f t="shared" si="164"/>
        <v>technology</v>
      </c>
      <c r="R2678" t="str">
        <f t="shared" si="165"/>
        <v>makerspaces</v>
      </c>
      <c r="S2678" s="3">
        <f t="shared" si="166"/>
        <v>42512.374699074076</v>
      </c>
      <c r="T2678" s="3">
        <f t="shared" si="167"/>
        <v>42482.374699074076</v>
      </c>
    </row>
    <row r="2679" spans="1:20">
      <c r="A2679">
        <v>2677</v>
      </c>
      <c r="B2679" t="s">
        <v>5445</v>
      </c>
      <c r="C2679" t="s">
        <v>5446</v>
      </c>
      <c r="D2679">
        <v>19500</v>
      </c>
      <c r="E2679">
        <v>3415</v>
      </c>
      <c r="F2679" t="s">
        <v>363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5414</v>
      </c>
      <c r="O2679" s="8">
        <f>Data!$E2679/Data!$D2679</f>
        <v>0.17512820512820512</v>
      </c>
      <c r="P2679" s="2">
        <f>IFERROR(Data!$E2679/Data!$L2679,0)</f>
        <v>126.48148148148148</v>
      </c>
      <c r="Q2679" t="str">
        <f t="shared" si="164"/>
        <v>technology</v>
      </c>
      <c r="R2679" t="str">
        <f t="shared" si="165"/>
        <v>makerspaces</v>
      </c>
      <c r="S2679" s="3">
        <f t="shared" si="166"/>
        <v>41822.779432870368</v>
      </c>
      <c r="T2679" s="3">
        <f t="shared" si="167"/>
        <v>41792.779432870368</v>
      </c>
    </row>
    <row r="2680" spans="1:20">
      <c r="A2680">
        <v>2678</v>
      </c>
      <c r="B2680" t="s">
        <v>5447</v>
      </c>
      <c r="C2680" t="s">
        <v>5448</v>
      </c>
      <c r="D2680">
        <v>8000000</v>
      </c>
      <c r="E2680">
        <v>1100</v>
      </c>
      <c r="F2680" t="s">
        <v>363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5414</v>
      </c>
      <c r="O2680" s="8">
        <f>Data!$E2680/Data!$D2680</f>
        <v>1.3750000000000001E-4</v>
      </c>
      <c r="P2680" s="2">
        <f>IFERROR(Data!$E2680/Data!$L2680,0)</f>
        <v>550</v>
      </c>
      <c r="Q2680" t="str">
        <f t="shared" si="164"/>
        <v>technology</v>
      </c>
      <c r="R2680" t="str">
        <f t="shared" si="165"/>
        <v>makerspaces</v>
      </c>
      <c r="S2680" s="3">
        <f t="shared" si="166"/>
        <v>42271.548206018517</v>
      </c>
      <c r="T2680" s="3">
        <f t="shared" si="167"/>
        <v>42241.548206018517</v>
      </c>
    </row>
    <row r="2681" spans="1:20">
      <c r="A2681">
        <v>2679</v>
      </c>
      <c r="B2681" t="s">
        <v>5449</v>
      </c>
      <c r="C2681" t="s">
        <v>5450</v>
      </c>
      <c r="D2681">
        <v>40000</v>
      </c>
      <c r="E2681">
        <v>132</v>
      </c>
      <c r="F2681" t="s">
        <v>363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5414</v>
      </c>
      <c r="O2681" s="8">
        <f>Data!$E2681/Data!$D2681</f>
        <v>3.3E-3</v>
      </c>
      <c r="P2681" s="2">
        <f>IFERROR(Data!$E2681/Data!$L2681,0)</f>
        <v>44</v>
      </c>
      <c r="Q2681" t="str">
        <f t="shared" si="164"/>
        <v>technology</v>
      </c>
      <c r="R2681" t="str">
        <f t="shared" si="165"/>
        <v>makerspaces</v>
      </c>
      <c r="S2681" s="3">
        <f t="shared" si="166"/>
        <v>42062.751087962963</v>
      </c>
      <c r="T2681" s="3">
        <f t="shared" si="167"/>
        <v>42032.751087962963</v>
      </c>
    </row>
    <row r="2682" spans="1:20">
      <c r="A2682">
        <v>2680</v>
      </c>
      <c r="B2682" t="s">
        <v>5451</v>
      </c>
      <c r="C2682" t="s">
        <v>5452</v>
      </c>
      <c r="D2682">
        <v>32000</v>
      </c>
      <c r="E2682">
        <v>276</v>
      </c>
      <c r="F2682" t="s">
        <v>363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5414</v>
      </c>
      <c r="O2682" s="8">
        <f>Data!$E2682/Data!$D2682</f>
        <v>8.6250000000000007E-3</v>
      </c>
      <c r="P2682" s="2">
        <f>IFERROR(Data!$E2682/Data!$L2682,0)</f>
        <v>69</v>
      </c>
      <c r="Q2682" t="str">
        <f t="shared" si="164"/>
        <v>technology</v>
      </c>
      <c r="R2682" t="str">
        <f t="shared" si="165"/>
        <v>makerspaces</v>
      </c>
      <c r="S2682" s="3">
        <f t="shared" si="166"/>
        <v>42465.920034722221</v>
      </c>
      <c r="T2682" s="3">
        <f t="shared" si="167"/>
        <v>42435.961701388893</v>
      </c>
    </row>
    <row r="2683" spans="1:20">
      <c r="A2683">
        <v>2681</v>
      </c>
      <c r="B2683" t="s">
        <v>5453</v>
      </c>
      <c r="C2683" t="s">
        <v>5454</v>
      </c>
      <c r="D2683">
        <v>8000</v>
      </c>
      <c r="E2683">
        <v>55</v>
      </c>
      <c r="F2683" t="s">
        <v>363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2359</v>
      </c>
      <c r="O2683" s="8">
        <f>Data!$E2683/Data!$D2683</f>
        <v>6.875E-3</v>
      </c>
      <c r="P2683" s="2">
        <f>IFERROR(Data!$E2683/Data!$L2683,0)</f>
        <v>27.5</v>
      </c>
      <c r="Q2683" t="str">
        <f t="shared" si="164"/>
        <v>food</v>
      </c>
      <c r="R2683" t="str">
        <f t="shared" si="165"/>
        <v>food trucks</v>
      </c>
      <c r="S2683" s="3">
        <f t="shared" si="166"/>
        <v>41830.645254629628</v>
      </c>
      <c r="T2683" s="3">
        <f t="shared" si="167"/>
        <v>41805.645254629628</v>
      </c>
    </row>
    <row r="2684" spans="1:20">
      <c r="A2684">
        <v>2682</v>
      </c>
      <c r="B2684" t="s">
        <v>5455</v>
      </c>
      <c r="C2684" t="s">
        <v>5456</v>
      </c>
      <c r="D2684">
        <v>6000</v>
      </c>
      <c r="E2684">
        <v>1698</v>
      </c>
      <c r="F2684" t="s">
        <v>363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2359</v>
      </c>
      <c r="O2684" s="8">
        <f>Data!$E2684/Data!$D2684</f>
        <v>0.28299999999999997</v>
      </c>
      <c r="P2684" s="2">
        <f>IFERROR(Data!$E2684/Data!$L2684,0)</f>
        <v>84.9</v>
      </c>
      <c r="Q2684" t="str">
        <f t="shared" si="164"/>
        <v>food</v>
      </c>
      <c r="R2684" t="str">
        <f t="shared" si="165"/>
        <v>food trucks</v>
      </c>
      <c r="S2684" s="3">
        <f t="shared" si="166"/>
        <v>41964.999305555553</v>
      </c>
      <c r="T2684" s="3">
        <f t="shared" si="167"/>
        <v>41932.621990740743</v>
      </c>
    </row>
    <row r="2685" spans="1:20">
      <c r="A2685">
        <v>2683</v>
      </c>
      <c r="B2685" t="s">
        <v>5457</v>
      </c>
      <c r="C2685" t="s">
        <v>5458</v>
      </c>
      <c r="D2685">
        <v>15000</v>
      </c>
      <c r="E2685">
        <v>36</v>
      </c>
      <c r="F2685" t="s">
        <v>363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2359</v>
      </c>
      <c r="O2685" s="8">
        <f>Data!$E2685/Data!$D2685</f>
        <v>2.3999999999999998E-3</v>
      </c>
      <c r="P2685" s="2">
        <f>IFERROR(Data!$E2685/Data!$L2685,0)</f>
        <v>12</v>
      </c>
      <c r="Q2685" t="str">
        <f t="shared" si="164"/>
        <v>food</v>
      </c>
      <c r="R2685" t="str">
        <f t="shared" si="165"/>
        <v>food trucks</v>
      </c>
      <c r="S2685" s="3">
        <f t="shared" si="166"/>
        <v>42064.50509259259</v>
      </c>
      <c r="T2685" s="3">
        <f t="shared" si="167"/>
        <v>42034.50509259259</v>
      </c>
    </row>
    <row r="2686" spans="1:20">
      <c r="A2686">
        <v>2684</v>
      </c>
      <c r="B2686" t="s">
        <v>5459</v>
      </c>
      <c r="C2686" t="s">
        <v>5460</v>
      </c>
      <c r="D2686">
        <v>70000</v>
      </c>
      <c r="E2686">
        <v>800</v>
      </c>
      <c r="F2686" t="s">
        <v>363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2359</v>
      </c>
      <c r="O2686" s="8">
        <f>Data!$E2686/Data!$D2686</f>
        <v>1.1428571428571429E-2</v>
      </c>
      <c r="P2686" s="2">
        <f>IFERROR(Data!$E2686/Data!$L2686,0)</f>
        <v>200</v>
      </c>
      <c r="Q2686" t="str">
        <f t="shared" si="164"/>
        <v>food</v>
      </c>
      <c r="R2686" t="str">
        <f t="shared" si="165"/>
        <v>food trucks</v>
      </c>
      <c r="S2686" s="3">
        <f t="shared" si="166"/>
        <v>41860.664641203701</v>
      </c>
      <c r="T2686" s="3">
        <f t="shared" si="167"/>
        <v>41820.664641203701</v>
      </c>
    </row>
    <row r="2687" spans="1:20">
      <c r="A2687">
        <v>2685</v>
      </c>
      <c r="B2687" t="s">
        <v>5461</v>
      </c>
      <c r="C2687" t="s">
        <v>5462</v>
      </c>
      <c r="D2687">
        <v>50000</v>
      </c>
      <c r="E2687">
        <v>10</v>
      </c>
      <c r="F2687" t="s">
        <v>363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2359</v>
      </c>
      <c r="O2687" s="8">
        <f>Data!$E2687/Data!$D2687</f>
        <v>2.0000000000000001E-4</v>
      </c>
      <c r="P2687" s="2">
        <f>IFERROR(Data!$E2687/Data!$L2687,0)</f>
        <v>10</v>
      </c>
      <c r="Q2687" t="str">
        <f t="shared" si="164"/>
        <v>food</v>
      </c>
      <c r="R2687" t="str">
        <f t="shared" si="165"/>
        <v>food trucks</v>
      </c>
      <c r="S2687" s="3">
        <f t="shared" si="166"/>
        <v>42121.404282407413</v>
      </c>
      <c r="T2687" s="3">
        <f t="shared" si="167"/>
        <v>42061.44594907407</v>
      </c>
    </row>
    <row r="2688" spans="1:20">
      <c r="A2688">
        <v>2686</v>
      </c>
      <c r="B2688" t="s">
        <v>5463</v>
      </c>
      <c r="C2688" t="s">
        <v>5464</v>
      </c>
      <c r="D2688">
        <v>30000</v>
      </c>
      <c r="E2688">
        <v>0</v>
      </c>
      <c r="F2688" t="s">
        <v>363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2359</v>
      </c>
      <c r="O2688" s="8">
        <f>Data!$E2688/Data!$D2688</f>
        <v>0</v>
      </c>
      <c r="P2688" s="2">
        <f>IFERROR(Data!$E2688/Data!$L2688,0)</f>
        <v>0</v>
      </c>
      <c r="Q2688" t="str">
        <f t="shared" si="164"/>
        <v>food</v>
      </c>
      <c r="R2688" t="str">
        <f t="shared" si="165"/>
        <v>food trucks</v>
      </c>
      <c r="S2688" s="3">
        <f t="shared" si="166"/>
        <v>41912.724803240737</v>
      </c>
      <c r="T2688" s="3">
        <f t="shared" si="167"/>
        <v>41892.724803240737</v>
      </c>
    </row>
    <row r="2689" spans="1:20">
      <c r="A2689">
        <v>2687</v>
      </c>
      <c r="B2689" t="s">
        <v>5465</v>
      </c>
      <c r="C2689" t="s">
        <v>5466</v>
      </c>
      <c r="D2689">
        <v>15000</v>
      </c>
      <c r="E2689">
        <v>0</v>
      </c>
      <c r="F2689" t="s">
        <v>363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2359</v>
      </c>
      <c r="O2689" s="8">
        <f>Data!$E2689/Data!$D2689</f>
        <v>0</v>
      </c>
      <c r="P2689" s="2">
        <f>IFERROR(Data!$E2689/Data!$L2689,0)</f>
        <v>0</v>
      </c>
      <c r="Q2689" t="str">
        <f t="shared" si="164"/>
        <v>food</v>
      </c>
      <c r="R2689" t="str">
        <f t="shared" si="165"/>
        <v>food trucks</v>
      </c>
      <c r="S2689" s="3">
        <f t="shared" si="166"/>
        <v>42184.39025462963</v>
      </c>
      <c r="T2689" s="3">
        <f t="shared" si="167"/>
        <v>42154.39025462963</v>
      </c>
    </row>
    <row r="2690" spans="1:20">
      <c r="A2690">
        <v>2688</v>
      </c>
      <c r="B2690" t="s">
        <v>5467</v>
      </c>
      <c r="C2690" t="s">
        <v>5468</v>
      </c>
      <c r="D2690">
        <v>50000</v>
      </c>
      <c r="E2690">
        <v>74</v>
      </c>
      <c r="F2690" t="s">
        <v>363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2359</v>
      </c>
      <c r="O2690" s="8">
        <f>Data!$E2690/Data!$D2690</f>
        <v>1.48E-3</v>
      </c>
      <c r="P2690" s="2">
        <f>IFERROR(Data!$E2690/Data!$L2690,0)</f>
        <v>5.2857142857142856</v>
      </c>
      <c r="Q2690" t="str">
        <f t="shared" si="164"/>
        <v>food</v>
      </c>
      <c r="R2690" t="str">
        <f t="shared" si="165"/>
        <v>food trucks</v>
      </c>
      <c r="S2690" s="3">
        <f t="shared" si="166"/>
        <v>42058.875</v>
      </c>
      <c r="T2690" s="3">
        <f t="shared" si="167"/>
        <v>42027.868865740747</v>
      </c>
    </row>
    <row r="2691" spans="1:20">
      <c r="A2691">
        <v>2689</v>
      </c>
      <c r="B2691" t="s">
        <v>5469</v>
      </c>
      <c r="C2691" t="s">
        <v>5470</v>
      </c>
      <c r="D2691">
        <v>35000</v>
      </c>
      <c r="E2691">
        <v>1</v>
      </c>
      <c r="F2691" t="s">
        <v>363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2359</v>
      </c>
      <c r="O2691" s="8">
        <f>Data!$E2691/Data!$D2691</f>
        <v>2.8571428571428571E-5</v>
      </c>
      <c r="P2691" s="2">
        <f>IFERROR(Data!$E2691/Data!$L2691,0)</f>
        <v>1</v>
      </c>
      <c r="Q2691" t="str">
        <f t="shared" ref="Q2691:Q2754" si="168">LEFT(N2691,SEARCH("/",N2691,1)-1)</f>
        <v>food</v>
      </c>
      <c r="R2691" t="str">
        <f t="shared" ref="R2691:R2754" si="169">RIGHT(N2691,LEN(N2691)-SEARCH("/",N2691,1))</f>
        <v>food trucks</v>
      </c>
      <c r="S2691" s="3">
        <f t="shared" ref="S2691:S2754" si="170">(((I2691/60)/60)/24)+DATE(1970,1,1)+(-6/24)</f>
        <v>42581.711689814809</v>
      </c>
      <c r="T2691" s="3">
        <f t="shared" ref="T2691:T2754" si="171">(((J2691/60)/60)/24)+DATE(1970,1,1)+(-6/24)</f>
        <v>42551.711689814809</v>
      </c>
    </row>
    <row r="2692" spans="1:20">
      <c r="A2692">
        <v>2690</v>
      </c>
      <c r="B2692" t="s">
        <v>5471</v>
      </c>
      <c r="C2692" t="s">
        <v>5472</v>
      </c>
      <c r="D2692">
        <v>80000</v>
      </c>
      <c r="E2692">
        <v>8586</v>
      </c>
      <c r="F2692" t="s">
        <v>363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2359</v>
      </c>
      <c r="O2692" s="8">
        <f>Data!$E2692/Data!$D2692</f>
        <v>0.107325</v>
      </c>
      <c r="P2692" s="2">
        <f>IFERROR(Data!$E2692/Data!$L2692,0)</f>
        <v>72.762711864406782</v>
      </c>
      <c r="Q2692" t="str">
        <f t="shared" si="168"/>
        <v>food</v>
      </c>
      <c r="R2692" t="str">
        <f t="shared" si="169"/>
        <v>food trucks</v>
      </c>
      <c r="S2692" s="3">
        <f t="shared" si="170"/>
        <v>42157.855046296296</v>
      </c>
      <c r="T2692" s="3">
        <f t="shared" si="171"/>
        <v>42112.855046296296</v>
      </c>
    </row>
    <row r="2693" spans="1:20">
      <c r="A2693">
        <v>2691</v>
      </c>
      <c r="B2693" t="s">
        <v>5473</v>
      </c>
      <c r="C2693" t="s">
        <v>5474</v>
      </c>
      <c r="D2693">
        <v>65000</v>
      </c>
      <c r="E2693">
        <v>35</v>
      </c>
      <c r="F2693" t="s">
        <v>363</v>
      </c>
      <c r="G2693" t="s">
        <v>165</v>
      </c>
      <c r="H2693" t="s">
        <v>166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2359</v>
      </c>
      <c r="O2693" s="8">
        <f>Data!$E2693/Data!$D2693</f>
        <v>5.3846153846153844E-4</v>
      </c>
      <c r="P2693" s="2">
        <f>IFERROR(Data!$E2693/Data!$L2693,0)</f>
        <v>17.5</v>
      </c>
      <c r="Q2693" t="str">
        <f t="shared" si="168"/>
        <v>food</v>
      </c>
      <c r="R2693" t="str">
        <f t="shared" si="169"/>
        <v>food trucks</v>
      </c>
      <c r="S2693" s="3">
        <f t="shared" si="170"/>
        <v>42134.474039351851</v>
      </c>
      <c r="T2693" s="3">
        <f t="shared" si="171"/>
        <v>42089.474039351851</v>
      </c>
    </row>
    <row r="2694" spans="1:20">
      <c r="A2694">
        <v>2692</v>
      </c>
      <c r="B2694" t="s">
        <v>5475</v>
      </c>
      <c r="C2694" t="s">
        <v>5476</v>
      </c>
      <c r="D2694">
        <v>3500</v>
      </c>
      <c r="E2694">
        <v>25</v>
      </c>
      <c r="F2694" t="s">
        <v>363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2359</v>
      </c>
      <c r="O2694" s="8">
        <f>Data!$E2694/Data!$D2694</f>
        <v>7.1428571428571426E-3</v>
      </c>
      <c r="P2694" s="2">
        <f>IFERROR(Data!$E2694/Data!$L2694,0)</f>
        <v>25</v>
      </c>
      <c r="Q2694" t="str">
        <f t="shared" si="168"/>
        <v>food</v>
      </c>
      <c r="R2694" t="str">
        <f t="shared" si="169"/>
        <v>food trucks</v>
      </c>
      <c r="S2694" s="3">
        <f t="shared" si="170"/>
        <v>42088.042361111111</v>
      </c>
      <c r="T2694" s="3">
        <f t="shared" si="171"/>
        <v>42058.084027777775</v>
      </c>
    </row>
    <row r="2695" spans="1:20">
      <c r="A2695">
        <v>2693</v>
      </c>
      <c r="B2695" t="s">
        <v>5477</v>
      </c>
      <c r="C2695" t="s">
        <v>5478</v>
      </c>
      <c r="D2695">
        <v>5000</v>
      </c>
      <c r="E2695">
        <v>40</v>
      </c>
      <c r="F2695" t="s">
        <v>363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2359</v>
      </c>
      <c r="O2695" s="8">
        <f>Data!$E2695/Data!$D2695</f>
        <v>8.0000000000000002E-3</v>
      </c>
      <c r="P2695" s="2">
        <f>IFERROR(Data!$E2695/Data!$L2695,0)</f>
        <v>13.333333333333334</v>
      </c>
      <c r="Q2695" t="str">
        <f t="shared" si="168"/>
        <v>food</v>
      </c>
      <c r="R2695" t="str">
        <f t="shared" si="169"/>
        <v>food trucks</v>
      </c>
      <c r="S2695" s="3">
        <f t="shared" si="170"/>
        <v>41863.888495370367</v>
      </c>
      <c r="T2695" s="3">
        <f t="shared" si="171"/>
        <v>41833.888495370367</v>
      </c>
    </row>
    <row r="2696" spans="1:20">
      <c r="A2696">
        <v>2694</v>
      </c>
      <c r="B2696" t="s">
        <v>5479</v>
      </c>
      <c r="C2696" t="s">
        <v>5480</v>
      </c>
      <c r="D2696">
        <v>30000</v>
      </c>
      <c r="E2696">
        <v>1</v>
      </c>
      <c r="F2696" t="s">
        <v>363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2359</v>
      </c>
      <c r="O2696" s="8">
        <f>Data!$E2696/Data!$D2696</f>
        <v>3.3333333333333335E-5</v>
      </c>
      <c r="P2696" s="2">
        <f>IFERROR(Data!$E2696/Data!$L2696,0)</f>
        <v>1</v>
      </c>
      <c r="Q2696" t="str">
        <f t="shared" si="168"/>
        <v>food</v>
      </c>
      <c r="R2696" t="str">
        <f t="shared" si="169"/>
        <v>food trucks</v>
      </c>
      <c r="S2696" s="3">
        <f t="shared" si="170"/>
        <v>41907.890497685185</v>
      </c>
      <c r="T2696" s="3">
        <f t="shared" si="171"/>
        <v>41877.890497685185</v>
      </c>
    </row>
    <row r="2697" spans="1:20">
      <c r="A2697">
        <v>2695</v>
      </c>
      <c r="B2697" t="s">
        <v>5481</v>
      </c>
      <c r="C2697" t="s">
        <v>5482</v>
      </c>
      <c r="D2697">
        <v>15000</v>
      </c>
      <c r="E2697">
        <v>71</v>
      </c>
      <c r="F2697" t="s">
        <v>363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2359</v>
      </c>
      <c r="O2697" s="8">
        <f>Data!$E2697/Data!$D2697</f>
        <v>4.7333333333333333E-3</v>
      </c>
      <c r="P2697" s="2">
        <f>IFERROR(Data!$E2697/Data!$L2697,0)</f>
        <v>23.666666666666668</v>
      </c>
      <c r="Q2697" t="str">
        <f t="shared" si="168"/>
        <v>food</v>
      </c>
      <c r="R2697" t="str">
        <f t="shared" si="169"/>
        <v>food trucks</v>
      </c>
      <c r="S2697" s="3">
        <f t="shared" si="170"/>
        <v>42107.89025462963</v>
      </c>
      <c r="T2697" s="3">
        <f t="shared" si="171"/>
        <v>42047.931921296295</v>
      </c>
    </row>
    <row r="2698" spans="1:20">
      <c r="A2698">
        <v>2696</v>
      </c>
      <c r="B2698" t="s">
        <v>5483</v>
      </c>
      <c r="C2698" t="s">
        <v>5484</v>
      </c>
      <c r="D2698">
        <v>60000</v>
      </c>
      <c r="E2698">
        <v>3390</v>
      </c>
      <c r="F2698" t="s">
        <v>363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2359</v>
      </c>
      <c r="O2698" s="8">
        <f>Data!$E2698/Data!$D2698</f>
        <v>5.6500000000000002E-2</v>
      </c>
      <c r="P2698" s="2">
        <f>IFERROR(Data!$E2698/Data!$L2698,0)</f>
        <v>89.21052631578948</v>
      </c>
      <c r="Q2698" t="str">
        <f t="shared" si="168"/>
        <v>food</v>
      </c>
      <c r="R2698" t="str">
        <f t="shared" si="169"/>
        <v>food trucks</v>
      </c>
      <c r="S2698" s="3">
        <f t="shared" si="170"/>
        <v>41998.594444444447</v>
      </c>
      <c r="T2698" s="3">
        <f t="shared" si="171"/>
        <v>41964.594444444447</v>
      </c>
    </row>
    <row r="2699" spans="1:20">
      <c r="A2699">
        <v>2697</v>
      </c>
      <c r="B2699" t="s">
        <v>5485</v>
      </c>
      <c r="C2699" t="s">
        <v>5486</v>
      </c>
      <c r="D2699">
        <v>23000</v>
      </c>
      <c r="E2699">
        <v>6061</v>
      </c>
      <c r="F2699" t="s">
        <v>363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2359</v>
      </c>
      <c r="O2699" s="8">
        <f>Data!$E2699/Data!$D2699</f>
        <v>0.26352173913043481</v>
      </c>
      <c r="P2699" s="2">
        <f>IFERROR(Data!$E2699/Data!$L2699,0)</f>
        <v>116.55769230769231</v>
      </c>
      <c r="Q2699" t="str">
        <f t="shared" si="168"/>
        <v>food</v>
      </c>
      <c r="R2699" t="str">
        <f t="shared" si="169"/>
        <v>food trucks</v>
      </c>
      <c r="S2699" s="3">
        <f t="shared" si="170"/>
        <v>42218.666666666672</v>
      </c>
      <c r="T2699" s="3">
        <f t="shared" si="171"/>
        <v>42187.690081018518</v>
      </c>
    </row>
    <row r="2700" spans="1:20">
      <c r="A2700">
        <v>2698</v>
      </c>
      <c r="B2700" t="s">
        <v>5487</v>
      </c>
      <c r="C2700" t="s">
        <v>5488</v>
      </c>
      <c r="D2700">
        <v>8000</v>
      </c>
      <c r="E2700">
        <v>26.01</v>
      </c>
      <c r="F2700" t="s">
        <v>363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2359</v>
      </c>
      <c r="O2700" s="8">
        <f>Data!$E2700/Data!$D2700</f>
        <v>3.2512500000000002E-3</v>
      </c>
      <c r="P2700" s="2">
        <f>IFERROR(Data!$E2700/Data!$L2700,0)</f>
        <v>13.005000000000001</v>
      </c>
      <c r="Q2700" t="str">
        <f t="shared" si="168"/>
        <v>food</v>
      </c>
      <c r="R2700" t="str">
        <f t="shared" si="169"/>
        <v>food trucks</v>
      </c>
      <c r="S2700" s="3">
        <f t="shared" si="170"/>
        <v>41817.648240740738</v>
      </c>
      <c r="T2700" s="3">
        <f t="shared" si="171"/>
        <v>41787.648240740738</v>
      </c>
    </row>
    <row r="2701" spans="1:20">
      <c r="A2701">
        <v>2699</v>
      </c>
      <c r="B2701" t="s">
        <v>5489</v>
      </c>
      <c r="C2701" t="s">
        <v>5490</v>
      </c>
      <c r="D2701">
        <v>2</v>
      </c>
      <c r="E2701">
        <v>0</v>
      </c>
      <c r="F2701" t="s">
        <v>363</v>
      </c>
      <c r="G2701" t="s">
        <v>165</v>
      </c>
      <c r="H2701" t="s">
        <v>166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2359</v>
      </c>
      <c r="O2701" s="8">
        <f>Data!$E2701/Data!$D2701</f>
        <v>0</v>
      </c>
      <c r="P2701" s="2">
        <f>IFERROR(Data!$E2701/Data!$L2701,0)</f>
        <v>0</v>
      </c>
      <c r="Q2701" t="str">
        <f t="shared" si="168"/>
        <v>food</v>
      </c>
      <c r="R2701" t="str">
        <f t="shared" si="169"/>
        <v>food trucks</v>
      </c>
      <c r="S2701" s="3">
        <f t="shared" si="170"/>
        <v>41859.646562499998</v>
      </c>
      <c r="T2701" s="3">
        <f t="shared" si="171"/>
        <v>41829.646562499998</v>
      </c>
    </row>
    <row r="2702" spans="1:20">
      <c r="A2702">
        <v>2700</v>
      </c>
      <c r="B2702" t="s">
        <v>5491</v>
      </c>
      <c r="C2702" t="s">
        <v>5492</v>
      </c>
      <c r="D2702">
        <v>9999</v>
      </c>
      <c r="E2702">
        <v>70</v>
      </c>
      <c r="F2702" t="s">
        <v>363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2359</v>
      </c>
      <c r="O2702" s="8">
        <f>Data!$E2702/Data!$D2702</f>
        <v>7.0007000700070005E-3</v>
      </c>
      <c r="P2702" s="2">
        <f>IFERROR(Data!$E2702/Data!$L2702,0)</f>
        <v>17.5</v>
      </c>
      <c r="Q2702" t="str">
        <f t="shared" si="168"/>
        <v>food</v>
      </c>
      <c r="R2702" t="str">
        <f t="shared" si="169"/>
        <v>food trucks</v>
      </c>
      <c r="S2702" s="3">
        <f t="shared" si="170"/>
        <v>41900.62467592593</v>
      </c>
      <c r="T2702" s="3">
        <f t="shared" si="171"/>
        <v>41870.62467592593</v>
      </c>
    </row>
    <row r="2703" spans="1:20">
      <c r="A2703">
        <v>2701</v>
      </c>
      <c r="B2703" t="s">
        <v>5493</v>
      </c>
      <c r="C2703" t="s">
        <v>5494</v>
      </c>
      <c r="D2703">
        <v>3400</v>
      </c>
      <c r="E2703">
        <v>1570</v>
      </c>
      <c r="F2703" t="s">
        <v>3444</v>
      </c>
      <c r="G2703" t="s">
        <v>2461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5495</v>
      </c>
      <c r="O2703" s="8">
        <f>Data!$E2703/Data!$D2703</f>
        <v>0.46176470588235297</v>
      </c>
      <c r="P2703" s="2">
        <f>IFERROR(Data!$E2703/Data!$L2703,0)</f>
        <v>34.130434782608695</v>
      </c>
      <c r="Q2703" t="str">
        <f t="shared" si="168"/>
        <v>theater</v>
      </c>
      <c r="R2703" t="str">
        <f t="shared" si="169"/>
        <v>spaces</v>
      </c>
      <c r="S2703" s="3">
        <f t="shared" si="170"/>
        <v>42832.483032407406</v>
      </c>
      <c r="T2703" s="3">
        <f t="shared" si="171"/>
        <v>42801.524699074071</v>
      </c>
    </row>
    <row r="2704" spans="1:20">
      <c r="A2704">
        <v>2702</v>
      </c>
      <c r="B2704" t="s">
        <v>5496</v>
      </c>
      <c r="C2704" t="s">
        <v>5497</v>
      </c>
      <c r="D2704">
        <v>10000</v>
      </c>
      <c r="E2704">
        <v>3441</v>
      </c>
      <c r="F2704" t="s">
        <v>3444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5495</v>
      </c>
      <c r="O2704" s="8">
        <f>Data!$E2704/Data!$D2704</f>
        <v>0.34410000000000002</v>
      </c>
      <c r="P2704" s="2">
        <f>IFERROR(Data!$E2704/Data!$L2704,0)</f>
        <v>132.34615384615384</v>
      </c>
      <c r="Q2704" t="str">
        <f t="shared" si="168"/>
        <v>theater</v>
      </c>
      <c r="R2704" t="str">
        <f t="shared" si="169"/>
        <v>spaces</v>
      </c>
      <c r="S2704" s="3">
        <f t="shared" si="170"/>
        <v>42830.510150462964</v>
      </c>
      <c r="T2704" s="3">
        <f t="shared" si="171"/>
        <v>42800.551817129628</v>
      </c>
    </row>
    <row r="2705" spans="1:20">
      <c r="A2705">
        <v>2703</v>
      </c>
      <c r="B2705" t="s">
        <v>5498</v>
      </c>
      <c r="C2705" t="s">
        <v>5499</v>
      </c>
      <c r="D2705">
        <v>40000</v>
      </c>
      <c r="E2705">
        <v>41500</v>
      </c>
      <c r="F2705" t="s">
        <v>3444</v>
      </c>
      <c r="G2705" t="s">
        <v>1430</v>
      </c>
      <c r="H2705" t="s">
        <v>1431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5495</v>
      </c>
      <c r="O2705" s="8">
        <f>Data!$E2705/Data!$D2705</f>
        <v>1.0375000000000001</v>
      </c>
      <c r="P2705" s="2">
        <f>IFERROR(Data!$E2705/Data!$L2705,0)</f>
        <v>922.22222222222217</v>
      </c>
      <c r="Q2705" t="str">
        <f t="shared" si="168"/>
        <v>theater</v>
      </c>
      <c r="R2705" t="str">
        <f t="shared" si="169"/>
        <v>spaces</v>
      </c>
      <c r="S2705" s="3">
        <f t="shared" si="170"/>
        <v>42816.398495370369</v>
      </c>
      <c r="T2705" s="3">
        <f t="shared" si="171"/>
        <v>42756.440162037034</v>
      </c>
    </row>
    <row r="2706" spans="1:20">
      <c r="A2706">
        <v>2704</v>
      </c>
      <c r="B2706" t="s">
        <v>5500</v>
      </c>
      <c r="C2706" t="s">
        <v>5501</v>
      </c>
      <c r="D2706">
        <v>19000</v>
      </c>
      <c r="E2706">
        <v>1145</v>
      </c>
      <c r="F2706" t="s">
        <v>3444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5495</v>
      </c>
      <c r="O2706" s="8">
        <f>Data!$E2706/Data!$D2706</f>
        <v>6.0263157894736845E-2</v>
      </c>
      <c r="P2706" s="2">
        <f>IFERROR(Data!$E2706/Data!$L2706,0)</f>
        <v>163.57142857142858</v>
      </c>
      <c r="Q2706" t="str">
        <f t="shared" si="168"/>
        <v>theater</v>
      </c>
      <c r="R2706" t="str">
        <f t="shared" si="169"/>
        <v>spaces</v>
      </c>
      <c r="S2706" s="3">
        <f t="shared" si="170"/>
        <v>42830.570763888885</v>
      </c>
      <c r="T2706" s="3">
        <f t="shared" si="171"/>
        <v>42787.612430555557</v>
      </c>
    </row>
    <row r="2707" spans="1:20">
      <c r="A2707">
        <v>2705</v>
      </c>
      <c r="B2707" t="s">
        <v>5502</v>
      </c>
      <c r="C2707" t="s">
        <v>5503</v>
      </c>
      <c r="D2707">
        <v>16500</v>
      </c>
      <c r="E2707">
        <v>1739</v>
      </c>
      <c r="F2707" t="s">
        <v>3444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5495</v>
      </c>
      <c r="O2707" s="8">
        <f>Data!$E2707/Data!$D2707</f>
        <v>0.10539393939393939</v>
      </c>
      <c r="P2707" s="2">
        <f>IFERROR(Data!$E2707/Data!$L2707,0)</f>
        <v>217.375</v>
      </c>
      <c r="Q2707" t="str">
        <f t="shared" si="168"/>
        <v>theater</v>
      </c>
      <c r="R2707" t="str">
        <f t="shared" si="169"/>
        <v>spaces</v>
      </c>
      <c r="S2707" s="3">
        <f t="shared" si="170"/>
        <v>42818.624513888892</v>
      </c>
      <c r="T2707" s="3">
        <f t="shared" si="171"/>
        <v>42773.666180555556</v>
      </c>
    </row>
    <row r="2708" spans="1:20">
      <c r="A2708">
        <v>2706</v>
      </c>
      <c r="B2708" t="s">
        <v>5504</v>
      </c>
      <c r="C2708" t="s">
        <v>5505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5495</v>
      </c>
      <c r="O2708" s="8">
        <f>Data!$E2708/Data!$D2708</f>
        <v>1.1229714285714285</v>
      </c>
      <c r="P2708" s="2">
        <f>IFERROR(Data!$E2708/Data!$L2708,0)</f>
        <v>149.44486692015209</v>
      </c>
      <c r="Q2708" t="str">
        <f t="shared" si="168"/>
        <v>theater</v>
      </c>
      <c r="R2708" t="str">
        <f t="shared" si="169"/>
        <v>spaces</v>
      </c>
      <c r="S2708" s="3">
        <f t="shared" si="170"/>
        <v>41928.040972222225</v>
      </c>
      <c r="T2708" s="3">
        <f t="shared" si="171"/>
        <v>41899.044942129629</v>
      </c>
    </row>
    <row r="2709" spans="1:20">
      <c r="A2709">
        <v>2707</v>
      </c>
      <c r="B2709" t="s">
        <v>5506</v>
      </c>
      <c r="C2709" t="s">
        <v>5507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5495</v>
      </c>
      <c r="O2709" s="8">
        <f>Data!$E2709/Data!$D2709</f>
        <v>3.50844625</v>
      </c>
      <c r="P2709" s="2">
        <f>IFERROR(Data!$E2709/Data!$L2709,0)</f>
        <v>71.237487309644663</v>
      </c>
      <c r="Q2709" t="str">
        <f t="shared" si="168"/>
        <v>theater</v>
      </c>
      <c r="R2709" t="str">
        <f t="shared" si="169"/>
        <v>spaces</v>
      </c>
      <c r="S2709" s="3">
        <f t="shared" si="170"/>
        <v>41421.040972222225</v>
      </c>
      <c r="T2709" s="3">
        <f t="shared" si="171"/>
        <v>41391.532905092594</v>
      </c>
    </row>
    <row r="2710" spans="1:20">
      <c r="A2710">
        <v>2708</v>
      </c>
      <c r="B2710" t="s">
        <v>5508</v>
      </c>
      <c r="C2710" t="s">
        <v>5509</v>
      </c>
      <c r="D2710">
        <v>20000</v>
      </c>
      <c r="E2710">
        <v>46643.07</v>
      </c>
      <c r="F2710" t="s">
        <v>22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5495</v>
      </c>
      <c r="O2710" s="8">
        <f>Data!$E2710/Data!$D2710</f>
        <v>2.3321535</v>
      </c>
      <c r="P2710" s="2">
        <f>IFERROR(Data!$E2710/Data!$L2710,0)</f>
        <v>44.464318398474738</v>
      </c>
      <c r="Q2710" t="str">
        <f t="shared" si="168"/>
        <v>theater</v>
      </c>
      <c r="R2710" t="str">
        <f t="shared" si="169"/>
        <v>spaces</v>
      </c>
      <c r="S2710" s="3">
        <f t="shared" si="170"/>
        <v>42572.448217592595</v>
      </c>
      <c r="T2710" s="3">
        <f t="shared" si="171"/>
        <v>42512.448217592595</v>
      </c>
    </row>
    <row r="2711" spans="1:20">
      <c r="A2711">
        <v>2709</v>
      </c>
      <c r="B2711" t="s">
        <v>5510</v>
      </c>
      <c r="C2711" t="s">
        <v>5511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5495</v>
      </c>
      <c r="O2711" s="8">
        <f>Data!$E2711/Data!$D2711</f>
        <v>1.01606</v>
      </c>
      <c r="P2711" s="2">
        <f>IFERROR(Data!$E2711/Data!$L2711,0)</f>
        <v>164.94480519480518</v>
      </c>
      <c r="Q2711" t="str">
        <f t="shared" si="168"/>
        <v>theater</v>
      </c>
      <c r="R2711" t="str">
        <f t="shared" si="169"/>
        <v>spaces</v>
      </c>
      <c r="S2711" s="3">
        <f t="shared" si="170"/>
        <v>42646.915972222225</v>
      </c>
      <c r="T2711" s="3">
        <f t="shared" si="171"/>
        <v>42611.899780092594</v>
      </c>
    </row>
    <row r="2712" spans="1:20">
      <c r="A2712">
        <v>2710</v>
      </c>
      <c r="B2712" t="s">
        <v>5512</v>
      </c>
      <c r="C2712" t="s">
        <v>5513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5495</v>
      </c>
      <c r="O2712" s="8">
        <f>Data!$E2712/Data!$D2712</f>
        <v>1.5390035000000002</v>
      </c>
      <c r="P2712" s="2">
        <f>IFERROR(Data!$E2712/Data!$L2712,0)</f>
        <v>84.871516544117654</v>
      </c>
      <c r="Q2712" t="str">
        <f t="shared" si="168"/>
        <v>theater</v>
      </c>
      <c r="R2712" t="str">
        <f t="shared" si="169"/>
        <v>spaces</v>
      </c>
      <c r="S2712" s="3">
        <f t="shared" si="170"/>
        <v>41859.833333333336</v>
      </c>
      <c r="T2712" s="3">
        <f t="shared" si="171"/>
        <v>41827.979490740741</v>
      </c>
    </row>
    <row r="2713" spans="1:20">
      <c r="A2713">
        <v>2711</v>
      </c>
      <c r="B2713" t="s">
        <v>5514</v>
      </c>
      <c r="C2713" t="s">
        <v>5515</v>
      </c>
      <c r="D2713">
        <v>3910</v>
      </c>
      <c r="E2713">
        <v>3938</v>
      </c>
      <c r="F2713" t="s">
        <v>22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5495</v>
      </c>
      <c r="O2713" s="8">
        <f>Data!$E2713/Data!$D2713</f>
        <v>1.007161125319693</v>
      </c>
      <c r="P2713" s="2">
        <f>IFERROR(Data!$E2713/Data!$L2713,0)</f>
        <v>53.945205479452056</v>
      </c>
      <c r="Q2713" t="str">
        <f t="shared" si="168"/>
        <v>theater</v>
      </c>
      <c r="R2713" t="str">
        <f t="shared" si="169"/>
        <v>spaces</v>
      </c>
      <c r="S2713" s="3">
        <f t="shared" si="170"/>
        <v>41810.667361111111</v>
      </c>
      <c r="T2713" s="3">
        <f t="shared" si="171"/>
        <v>41780.495254629634</v>
      </c>
    </row>
    <row r="2714" spans="1:20">
      <c r="A2714">
        <v>2712</v>
      </c>
      <c r="B2714" t="s">
        <v>5516</v>
      </c>
      <c r="C2714" t="s">
        <v>5517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5495</v>
      </c>
      <c r="O2714" s="8">
        <f>Data!$E2714/Data!$D2714</f>
        <v>1.3138181818181818</v>
      </c>
      <c r="P2714" s="2">
        <f>IFERROR(Data!$E2714/Data!$L2714,0)</f>
        <v>50.531468531468533</v>
      </c>
      <c r="Q2714" t="str">
        <f t="shared" si="168"/>
        <v>theater</v>
      </c>
      <c r="R2714" t="str">
        <f t="shared" si="169"/>
        <v>spaces</v>
      </c>
      <c r="S2714" s="3">
        <f t="shared" si="170"/>
        <v>41468.5</v>
      </c>
      <c r="T2714" s="3">
        <f t="shared" si="171"/>
        <v>41431.812037037038</v>
      </c>
    </row>
    <row r="2715" spans="1:20">
      <c r="A2715">
        <v>2713</v>
      </c>
      <c r="B2715" t="s">
        <v>5518</v>
      </c>
      <c r="C2715" t="s">
        <v>5519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5495</v>
      </c>
      <c r="O2715" s="8">
        <f>Data!$E2715/Data!$D2715</f>
        <v>1.0224133333333334</v>
      </c>
      <c r="P2715" s="2">
        <f>IFERROR(Data!$E2715/Data!$L2715,0)</f>
        <v>108.00140845070422</v>
      </c>
      <c r="Q2715" t="str">
        <f t="shared" si="168"/>
        <v>theater</v>
      </c>
      <c r="R2715" t="str">
        <f t="shared" si="169"/>
        <v>spaces</v>
      </c>
      <c r="S2715" s="3">
        <f t="shared" si="170"/>
        <v>42362.403749999998</v>
      </c>
      <c r="T2715" s="3">
        <f t="shared" si="171"/>
        <v>42322.403749999998</v>
      </c>
    </row>
    <row r="2716" spans="1:20">
      <c r="A2716">
        <v>2714</v>
      </c>
      <c r="B2716" t="s">
        <v>5520</v>
      </c>
      <c r="C2716" t="s">
        <v>5521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5495</v>
      </c>
      <c r="O2716" s="8">
        <f>Data!$E2716/Data!$D2716</f>
        <v>1.1635599999999999</v>
      </c>
      <c r="P2716" s="2">
        <f>IFERROR(Data!$E2716/Data!$L2716,0)</f>
        <v>95.373770491803285</v>
      </c>
      <c r="Q2716" t="str">
        <f t="shared" si="168"/>
        <v>theater</v>
      </c>
      <c r="R2716" t="str">
        <f t="shared" si="169"/>
        <v>spaces</v>
      </c>
      <c r="S2716" s="3">
        <f t="shared" si="170"/>
        <v>42657.708333333328</v>
      </c>
      <c r="T2716" s="3">
        <f t="shared" si="171"/>
        <v>42629.405046296291</v>
      </c>
    </row>
    <row r="2717" spans="1:20">
      <c r="A2717">
        <v>2715</v>
      </c>
      <c r="B2717" t="s">
        <v>5522</v>
      </c>
      <c r="C2717" t="s">
        <v>5523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5495</v>
      </c>
      <c r="O2717" s="8">
        <f>Data!$E2717/Data!$D2717</f>
        <v>2.6462241666666664</v>
      </c>
      <c r="P2717" s="2">
        <f>IFERROR(Data!$E2717/Data!$L2717,0)</f>
        <v>57.631016333938291</v>
      </c>
      <c r="Q2717" t="str">
        <f t="shared" si="168"/>
        <v>theater</v>
      </c>
      <c r="R2717" t="str">
        <f t="shared" si="169"/>
        <v>spaces</v>
      </c>
      <c r="S2717" s="3">
        <f t="shared" si="170"/>
        <v>42421.148472222223</v>
      </c>
      <c r="T2717" s="3">
        <f t="shared" si="171"/>
        <v>42387.148472222223</v>
      </c>
    </row>
    <row r="2718" spans="1:20">
      <c r="A2718">
        <v>2716</v>
      </c>
      <c r="B2718" t="s">
        <v>5524</v>
      </c>
      <c r="C2718" t="s">
        <v>5525</v>
      </c>
      <c r="D2718">
        <v>10000</v>
      </c>
      <c r="E2718">
        <v>11998.01</v>
      </c>
      <c r="F2718" t="s">
        <v>22</v>
      </c>
      <c r="G2718" t="s">
        <v>508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5495</v>
      </c>
      <c r="O2718" s="8">
        <f>Data!$E2718/Data!$D2718</f>
        <v>1.1998010000000001</v>
      </c>
      <c r="P2718" s="2">
        <f>IFERROR(Data!$E2718/Data!$L2718,0)</f>
        <v>64.160481283422456</v>
      </c>
      <c r="Q2718" t="str">
        <f t="shared" si="168"/>
        <v>theater</v>
      </c>
      <c r="R2718" t="str">
        <f t="shared" si="169"/>
        <v>spaces</v>
      </c>
      <c r="S2718" s="3">
        <f t="shared" si="170"/>
        <v>42285.083252314813</v>
      </c>
      <c r="T2718" s="3">
        <f t="shared" si="171"/>
        <v>42255.083252314813</v>
      </c>
    </row>
    <row r="2719" spans="1:20">
      <c r="A2719">
        <v>2717</v>
      </c>
      <c r="B2719" t="s">
        <v>5526</v>
      </c>
      <c r="C2719" t="s">
        <v>5527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5495</v>
      </c>
      <c r="O2719" s="8">
        <f>Data!$E2719/Data!$D2719</f>
        <v>1.2010400000000001</v>
      </c>
      <c r="P2719" s="2">
        <f>IFERROR(Data!$E2719/Data!$L2719,0)</f>
        <v>92.387692307692305</v>
      </c>
      <c r="Q2719" t="str">
        <f t="shared" si="168"/>
        <v>theater</v>
      </c>
      <c r="R2719" t="str">
        <f t="shared" si="169"/>
        <v>spaces</v>
      </c>
      <c r="S2719" s="3">
        <f t="shared" si="170"/>
        <v>41979.706585648149</v>
      </c>
      <c r="T2719" s="3">
        <f t="shared" si="171"/>
        <v>41934.664918981485</v>
      </c>
    </row>
    <row r="2720" spans="1:20">
      <c r="A2720">
        <v>2718</v>
      </c>
      <c r="B2720" t="s">
        <v>5528</v>
      </c>
      <c r="C2720" t="s">
        <v>5529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5495</v>
      </c>
      <c r="O2720" s="8">
        <f>Data!$E2720/Data!$D2720</f>
        <v>1.0358333333333334</v>
      </c>
      <c r="P2720" s="2">
        <f>IFERROR(Data!$E2720/Data!$L2720,0)</f>
        <v>125.97972972972973</v>
      </c>
      <c r="Q2720" t="str">
        <f t="shared" si="168"/>
        <v>theater</v>
      </c>
      <c r="R2720" t="str">
        <f t="shared" si="169"/>
        <v>spaces</v>
      </c>
      <c r="S2720" s="3">
        <f t="shared" si="170"/>
        <v>42493.708333333328</v>
      </c>
      <c r="T2720" s="3">
        <f t="shared" si="171"/>
        <v>42465.346585648149</v>
      </c>
    </row>
    <row r="2721" spans="1:20">
      <c r="A2721">
        <v>2719</v>
      </c>
      <c r="B2721" t="s">
        <v>5530</v>
      </c>
      <c r="C2721" t="s">
        <v>5531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5495</v>
      </c>
      <c r="O2721" s="8">
        <f>Data!$E2721/Data!$D2721</f>
        <v>1.0883333333333334</v>
      </c>
      <c r="P2721" s="2">
        <f>IFERROR(Data!$E2721/Data!$L2721,0)</f>
        <v>94.637681159420296</v>
      </c>
      <c r="Q2721" t="str">
        <f t="shared" si="168"/>
        <v>theater</v>
      </c>
      <c r="R2721" t="str">
        <f t="shared" si="169"/>
        <v>spaces</v>
      </c>
      <c r="S2721" s="3">
        <f t="shared" si="170"/>
        <v>42477.739513888882</v>
      </c>
      <c r="T2721" s="3">
        <f t="shared" si="171"/>
        <v>42417.781180555554</v>
      </c>
    </row>
    <row r="2722" spans="1:20">
      <c r="A2722">
        <v>2720</v>
      </c>
      <c r="B2722" t="s">
        <v>5532</v>
      </c>
      <c r="C2722" t="s">
        <v>5533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5495</v>
      </c>
      <c r="O2722" s="8">
        <f>Data!$E2722/Data!$D2722</f>
        <v>1.1812400000000001</v>
      </c>
      <c r="P2722" s="2">
        <f>IFERROR(Data!$E2722/Data!$L2722,0)</f>
        <v>170.69942196531792</v>
      </c>
      <c r="Q2722" t="str">
        <f t="shared" si="168"/>
        <v>theater</v>
      </c>
      <c r="R2722" t="str">
        <f t="shared" si="169"/>
        <v>spaces</v>
      </c>
      <c r="S2722" s="3">
        <f t="shared" si="170"/>
        <v>42685.257557870369</v>
      </c>
      <c r="T2722" s="3">
        <f t="shared" si="171"/>
        <v>42655.215891203698</v>
      </c>
    </row>
    <row r="2723" spans="1:20">
      <c r="A2723">
        <v>2721</v>
      </c>
      <c r="B2723" t="s">
        <v>5534</v>
      </c>
      <c r="C2723" t="s">
        <v>5535</v>
      </c>
      <c r="D2723">
        <v>750</v>
      </c>
      <c r="E2723">
        <v>10965</v>
      </c>
      <c r="F2723" t="s">
        <v>22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3968</v>
      </c>
      <c r="O2723" s="8">
        <f>Data!$E2723/Data!$D2723</f>
        <v>14.62</v>
      </c>
      <c r="P2723" s="2">
        <f>IFERROR(Data!$E2723/Data!$L2723,0)</f>
        <v>40.762081784386616</v>
      </c>
      <c r="Q2723" t="str">
        <f t="shared" si="168"/>
        <v>technology</v>
      </c>
      <c r="R2723" t="str">
        <f t="shared" si="169"/>
        <v>hardware</v>
      </c>
      <c r="S2723" s="3">
        <f t="shared" si="170"/>
        <v>41523.541666666664</v>
      </c>
      <c r="T2723" s="3">
        <f t="shared" si="171"/>
        <v>41493.293958333335</v>
      </c>
    </row>
    <row r="2724" spans="1:20">
      <c r="A2724">
        <v>2722</v>
      </c>
      <c r="B2724" t="s">
        <v>5536</v>
      </c>
      <c r="C2724" t="s">
        <v>5537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3968</v>
      </c>
      <c r="O2724" s="8">
        <f>Data!$E2724/Data!$D2724</f>
        <v>2.5253999999999999</v>
      </c>
      <c r="P2724" s="2">
        <f>IFERROR(Data!$E2724/Data!$L2724,0)</f>
        <v>68.254054054054052</v>
      </c>
      <c r="Q2724" t="str">
        <f t="shared" si="168"/>
        <v>technology</v>
      </c>
      <c r="R2724" t="str">
        <f t="shared" si="169"/>
        <v>hardware</v>
      </c>
      <c r="S2724" s="3">
        <f t="shared" si="170"/>
        <v>42764.607094907406</v>
      </c>
      <c r="T2724" s="3">
        <f t="shared" si="171"/>
        <v>42704.607094907406</v>
      </c>
    </row>
    <row r="2725" spans="1:20">
      <c r="A2725">
        <v>2723</v>
      </c>
      <c r="B2725" t="s">
        <v>5538</v>
      </c>
      <c r="C2725" t="s">
        <v>5539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3968</v>
      </c>
      <c r="O2725" s="8">
        <f>Data!$E2725/Data!$D2725</f>
        <v>1.4005000000000001</v>
      </c>
      <c r="P2725" s="2">
        <f>IFERROR(Data!$E2725/Data!$L2725,0)</f>
        <v>95.48863636363636</v>
      </c>
      <c r="Q2725" t="str">
        <f t="shared" si="168"/>
        <v>technology</v>
      </c>
      <c r="R2725" t="str">
        <f t="shared" si="169"/>
        <v>hardware</v>
      </c>
      <c r="S2725" s="3">
        <f t="shared" si="170"/>
        <v>42004.630648148144</v>
      </c>
      <c r="T2725" s="3">
        <f t="shared" si="171"/>
        <v>41944.58898148148</v>
      </c>
    </row>
    <row r="2726" spans="1:20">
      <c r="A2726">
        <v>2724</v>
      </c>
      <c r="B2726" t="s">
        <v>5540</v>
      </c>
      <c r="C2726" t="s">
        <v>5541</v>
      </c>
      <c r="D2726">
        <v>2468</v>
      </c>
      <c r="E2726">
        <v>7326.88</v>
      </c>
      <c r="F2726" t="s">
        <v>22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3968</v>
      </c>
      <c r="O2726" s="8">
        <f>Data!$E2726/Data!$D2726</f>
        <v>2.9687520259319289</v>
      </c>
      <c r="P2726" s="2">
        <f>IFERROR(Data!$E2726/Data!$L2726,0)</f>
        <v>7.1902649656526005</v>
      </c>
      <c r="Q2726" t="str">
        <f t="shared" si="168"/>
        <v>technology</v>
      </c>
      <c r="R2726" t="str">
        <f t="shared" si="169"/>
        <v>hardware</v>
      </c>
      <c r="S2726" s="3">
        <f t="shared" si="170"/>
        <v>42231.07707175926</v>
      </c>
      <c r="T2726" s="3">
        <f t="shared" si="171"/>
        <v>42199.07707175926</v>
      </c>
    </row>
    <row r="2727" spans="1:20">
      <c r="A2727">
        <v>2725</v>
      </c>
      <c r="B2727" t="s">
        <v>5542</v>
      </c>
      <c r="C2727" t="s">
        <v>5543</v>
      </c>
      <c r="D2727">
        <v>40000</v>
      </c>
      <c r="E2727">
        <v>57817</v>
      </c>
      <c r="F2727" t="s">
        <v>22</v>
      </c>
      <c r="G2727" t="s">
        <v>165</v>
      </c>
      <c r="H2727" t="s">
        <v>166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3968</v>
      </c>
      <c r="O2727" s="8">
        <f>Data!$E2727/Data!$D2727</f>
        <v>1.445425</v>
      </c>
      <c r="P2727" s="2">
        <f>IFERROR(Data!$E2727/Data!$L2727,0)</f>
        <v>511.65486725663715</v>
      </c>
      <c r="Q2727" t="str">
        <f t="shared" si="168"/>
        <v>technology</v>
      </c>
      <c r="R2727" t="str">
        <f t="shared" si="169"/>
        <v>hardware</v>
      </c>
      <c r="S2727" s="3">
        <f t="shared" si="170"/>
        <v>42795.494618055556</v>
      </c>
      <c r="T2727" s="3">
        <f t="shared" si="171"/>
        <v>42745.494618055556</v>
      </c>
    </row>
    <row r="2728" spans="1:20">
      <c r="A2728">
        <v>2726</v>
      </c>
      <c r="B2728" t="s">
        <v>5544</v>
      </c>
      <c r="C2728" t="s">
        <v>5545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3968</v>
      </c>
      <c r="O2728" s="8">
        <f>Data!$E2728/Data!$D2728</f>
        <v>1.05745</v>
      </c>
      <c r="P2728" s="2">
        <f>IFERROR(Data!$E2728/Data!$L2728,0)</f>
        <v>261.74504950495049</v>
      </c>
      <c r="Q2728" t="str">
        <f t="shared" si="168"/>
        <v>technology</v>
      </c>
      <c r="R2728" t="str">
        <f t="shared" si="169"/>
        <v>hardware</v>
      </c>
      <c r="S2728" s="3">
        <f t="shared" si="170"/>
        <v>42482.329988425925</v>
      </c>
      <c r="T2728" s="3">
        <f t="shared" si="171"/>
        <v>42452.329988425925</v>
      </c>
    </row>
    <row r="2729" spans="1:20">
      <c r="A2729">
        <v>2727</v>
      </c>
      <c r="B2729" t="s">
        <v>5546</v>
      </c>
      <c r="C2729" t="s">
        <v>5547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3968</v>
      </c>
      <c r="O2729" s="8">
        <f>Data!$E2729/Data!$D2729</f>
        <v>4.9321000000000002</v>
      </c>
      <c r="P2729" s="2">
        <f>IFERROR(Data!$E2729/Data!$L2729,0)</f>
        <v>69.760961810466767</v>
      </c>
      <c r="Q2729" t="str">
        <f t="shared" si="168"/>
        <v>technology</v>
      </c>
      <c r="R2729" t="str">
        <f t="shared" si="169"/>
        <v>hardware</v>
      </c>
      <c r="S2729" s="3">
        <f t="shared" si="170"/>
        <v>42223.426655092597</v>
      </c>
      <c r="T2729" s="3">
        <f t="shared" si="171"/>
        <v>42198.426655092597</v>
      </c>
    </row>
    <row r="2730" spans="1:20">
      <c r="A2730">
        <v>2728</v>
      </c>
      <c r="B2730" t="s">
        <v>5548</v>
      </c>
      <c r="C2730" t="s">
        <v>5549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3968</v>
      </c>
      <c r="O2730" s="8">
        <f>Data!$E2730/Data!$D2730</f>
        <v>2.0182666666666669</v>
      </c>
      <c r="P2730" s="2">
        <f>IFERROR(Data!$E2730/Data!$L2730,0)</f>
        <v>77.229591836734699</v>
      </c>
      <c r="Q2730" t="str">
        <f t="shared" si="168"/>
        <v>technology</v>
      </c>
      <c r="R2730" t="str">
        <f t="shared" si="169"/>
        <v>hardware</v>
      </c>
      <c r="S2730" s="3">
        <f t="shared" si="170"/>
        <v>42368.34993055556</v>
      </c>
      <c r="T2730" s="3">
        <f t="shared" si="171"/>
        <v>42333.34993055556</v>
      </c>
    </row>
    <row r="2731" spans="1:20">
      <c r="A2731">
        <v>2729</v>
      </c>
      <c r="B2731" t="s">
        <v>5550</v>
      </c>
      <c r="C2731" t="s">
        <v>5551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3968</v>
      </c>
      <c r="O2731" s="8">
        <f>Data!$E2731/Data!$D2731</f>
        <v>1.0444</v>
      </c>
      <c r="P2731" s="2">
        <f>IFERROR(Data!$E2731/Data!$L2731,0)</f>
        <v>340.56521739130437</v>
      </c>
      <c r="Q2731" t="str">
        <f t="shared" si="168"/>
        <v>technology</v>
      </c>
      <c r="R2731" t="str">
        <f t="shared" si="169"/>
        <v>hardware</v>
      </c>
      <c r="S2731" s="3">
        <f t="shared" si="170"/>
        <v>42124.990706018521</v>
      </c>
      <c r="T2731" s="3">
        <f t="shared" si="171"/>
        <v>42094.990706018521</v>
      </c>
    </row>
    <row r="2732" spans="1:20">
      <c r="A2732">
        <v>2730</v>
      </c>
      <c r="B2732" t="s">
        <v>5552</v>
      </c>
      <c r="C2732" t="s">
        <v>5553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3968</v>
      </c>
      <c r="O2732" s="8">
        <f>Data!$E2732/Data!$D2732</f>
        <v>1.7029262962962963</v>
      </c>
      <c r="P2732" s="2">
        <f>IFERROR(Data!$E2732/Data!$L2732,0)</f>
        <v>67.417903225806455</v>
      </c>
      <c r="Q2732" t="str">
        <f t="shared" si="168"/>
        <v>technology</v>
      </c>
      <c r="R2732" t="str">
        <f t="shared" si="169"/>
        <v>hardware</v>
      </c>
      <c r="S2732" s="3">
        <f t="shared" si="170"/>
        <v>41386.291377314818</v>
      </c>
      <c r="T2732" s="3">
        <f t="shared" si="171"/>
        <v>41351.291377314818</v>
      </c>
    </row>
    <row r="2733" spans="1:20">
      <c r="A2733">
        <v>2731</v>
      </c>
      <c r="B2733" t="s">
        <v>5554</v>
      </c>
      <c r="C2733" t="s">
        <v>5555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3968</v>
      </c>
      <c r="O2733" s="8">
        <f>Data!$E2733/Data!$D2733</f>
        <v>1.0430333333333333</v>
      </c>
      <c r="P2733" s="2">
        <f>IFERROR(Data!$E2733/Data!$L2733,0)</f>
        <v>845.70270270270271</v>
      </c>
      <c r="Q2733" t="str">
        <f t="shared" si="168"/>
        <v>technology</v>
      </c>
      <c r="R2733" t="str">
        <f t="shared" si="169"/>
        <v>hardware</v>
      </c>
      <c r="S2733" s="3">
        <f t="shared" si="170"/>
        <v>41929.916666666664</v>
      </c>
      <c r="T2733" s="3">
        <f t="shared" si="171"/>
        <v>41872.275717592594</v>
      </c>
    </row>
    <row r="2734" spans="1:20">
      <c r="A2734">
        <v>2732</v>
      </c>
      <c r="B2734" t="s">
        <v>5556</v>
      </c>
      <c r="C2734" t="s">
        <v>5557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3968</v>
      </c>
      <c r="O2734" s="8">
        <f>Data!$E2734/Data!$D2734</f>
        <v>1.1825000000000001</v>
      </c>
      <c r="P2734" s="2">
        <f>IFERROR(Data!$E2734/Data!$L2734,0)</f>
        <v>97.191780821917803</v>
      </c>
      <c r="Q2734" t="str">
        <f t="shared" si="168"/>
        <v>technology</v>
      </c>
      <c r="R2734" t="str">
        <f t="shared" si="169"/>
        <v>hardware</v>
      </c>
      <c r="S2734" s="3">
        <f t="shared" si="170"/>
        <v>41421.75</v>
      </c>
      <c r="T2734" s="3">
        <f t="shared" si="171"/>
        <v>41389.558194444442</v>
      </c>
    </row>
    <row r="2735" spans="1:20">
      <c r="A2735">
        <v>2733</v>
      </c>
      <c r="B2735" t="s">
        <v>5558</v>
      </c>
      <c r="C2735" t="s">
        <v>5559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3968</v>
      </c>
      <c r="O2735" s="8">
        <f>Data!$E2735/Data!$D2735</f>
        <v>1.07538</v>
      </c>
      <c r="P2735" s="2">
        <f>IFERROR(Data!$E2735/Data!$L2735,0)</f>
        <v>451.84033613445376</v>
      </c>
      <c r="Q2735" t="str">
        <f t="shared" si="168"/>
        <v>technology</v>
      </c>
      <c r="R2735" t="str">
        <f t="shared" si="169"/>
        <v>hardware</v>
      </c>
      <c r="S2735" s="3">
        <f t="shared" si="170"/>
        <v>42103.981180555551</v>
      </c>
      <c r="T2735" s="3">
        <f t="shared" si="171"/>
        <v>42044.022847222222</v>
      </c>
    </row>
    <row r="2736" spans="1:20">
      <c r="A2736">
        <v>2734</v>
      </c>
      <c r="B2736" t="s">
        <v>5560</v>
      </c>
      <c r="C2736" t="s">
        <v>5561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3968</v>
      </c>
      <c r="O2736" s="8">
        <f>Data!$E2736/Data!$D2736</f>
        <v>22603</v>
      </c>
      <c r="P2736" s="2">
        <f>IFERROR(Data!$E2736/Data!$L2736,0)</f>
        <v>138.66871165644173</v>
      </c>
      <c r="Q2736" t="str">
        <f t="shared" si="168"/>
        <v>technology</v>
      </c>
      <c r="R2736" t="str">
        <f t="shared" si="169"/>
        <v>hardware</v>
      </c>
      <c r="S2736" s="3">
        <f t="shared" si="170"/>
        <v>42656.665972222225</v>
      </c>
      <c r="T2736" s="3">
        <f t="shared" si="171"/>
        <v>42626.418888888889</v>
      </c>
    </row>
    <row r="2737" spans="1:20">
      <c r="A2737">
        <v>2735</v>
      </c>
      <c r="B2737" t="s">
        <v>5562</v>
      </c>
      <c r="C2737" t="s">
        <v>5563</v>
      </c>
      <c r="D2737">
        <v>750</v>
      </c>
      <c r="E2737">
        <v>7336.01</v>
      </c>
      <c r="F2737" t="s">
        <v>22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3968</v>
      </c>
      <c r="O2737" s="8">
        <f>Data!$E2737/Data!$D2737</f>
        <v>9.7813466666666677</v>
      </c>
      <c r="P2737" s="2">
        <f>IFERROR(Data!$E2737/Data!$L2737,0)</f>
        <v>21.640147492625371</v>
      </c>
      <c r="Q2737" t="str">
        <f t="shared" si="168"/>
        <v>technology</v>
      </c>
      <c r="R2737" t="str">
        <f t="shared" si="169"/>
        <v>hardware</v>
      </c>
      <c r="S2737" s="3">
        <f t="shared" si="170"/>
        <v>41346.583333333336</v>
      </c>
      <c r="T2737" s="3">
        <f t="shared" si="171"/>
        <v>41315.870949074073</v>
      </c>
    </row>
    <row r="2738" spans="1:20">
      <c r="A2738">
        <v>2736</v>
      </c>
      <c r="B2738" t="s">
        <v>5564</v>
      </c>
      <c r="C2738" t="s">
        <v>5565</v>
      </c>
      <c r="D2738">
        <v>8000</v>
      </c>
      <c r="E2738">
        <v>9832</v>
      </c>
      <c r="F2738" t="s">
        <v>22</v>
      </c>
      <c r="G2738" t="s">
        <v>165</v>
      </c>
      <c r="H2738" t="s">
        <v>166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3968</v>
      </c>
      <c r="O2738" s="8">
        <f>Data!$E2738/Data!$D2738</f>
        <v>1.2290000000000001</v>
      </c>
      <c r="P2738" s="2">
        <f>IFERROR(Data!$E2738/Data!$L2738,0)</f>
        <v>169.51724137931035</v>
      </c>
      <c r="Q2738" t="str">
        <f t="shared" si="168"/>
        <v>technology</v>
      </c>
      <c r="R2738" t="str">
        <f t="shared" si="169"/>
        <v>hardware</v>
      </c>
      <c r="S2738" s="3">
        <f t="shared" si="170"/>
        <v>41752.416354166664</v>
      </c>
      <c r="T2738" s="3">
        <f t="shared" si="171"/>
        <v>41722.416354166664</v>
      </c>
    </row>
    <row r="2739" spans="1:20">
      <c r="A2739">
        <v>2737</v>
      </c>
      <c r="B2739" t="s">
        <v>5566</v>
      </c>
      <c r="C2739" t="s">
        <v>5567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3968</v>
      </c>
      <c r="O2739" s="8">
        <f>Data!$E2739/Data!$D2739</f>
        <v>2.4606080000000001</v>
      </c>
      <c r="P2739" s="2">
        <f>IFERROR(Data!$E2739/Data!$L2739,0)</f>
        <v>161.88210526315791</v>
      </c>
      <c r="Q2739" t="str">
        <f t="shared" si="168"/>
        <v>technology</v>
      </c>
      <c r="R2739" t="str">
        <f t="shared" si="169"/>
        <v>hardware</v>
      </c>
      <c r="S2739" s="3">
        <f t="shared" si="170"/>
        <v>41654.541666666664</v>
      </c>
      <c r="T2739" s="3">
        <f t="shared" si="171"/>
        <v>41611.667673611111</v>
      </c>
    </row>
    <row r="2740" spans="1:20">
      <c r="A2740">
        <v>2738</v>
      </c>
      <c r="B2740" t="s">
        <v>5568</v>
      </c>
      <c r="C2740" t="s">
        <v>5569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3968</v>
      </c>
      <c r="O2740" s="8">
        <f>Data!$E2740/Data!$D2740</f>
        <v>1.4794</v>
      </c>
      <c r="P2740" s="2">
        <f>IFERROR(Data!$E2740/Data!$L2740,0)</f>
        <v>493.13333333333333</v>
      </c>
      <c r="Q2740" t="str">
        <f t="shared" si="168"/>
        <v>technology</v>
      </c>
      <c r="R2740" t="str">
        <f t="shared" si="169"/>
        <v>hardware</v>
      </c>
      <c r="S2740" s="3">
        <f t="shared" si="170"/>
        <v>42679.893564814818</v>
      </c>
      <c r="T2740" s="3">
        <f t="shared" si="171"/>
        <v>42619.893564814818</v>
      </c>
    </row>
    <row r="2741" spans="1:20">
      <c r="A2741">
        <v>2739</v>
      </c>
      <c r="B2741" t="s">
        <v>5570</v>
      </c>
      <c r="C2741" t="s">
        <v>5571</v>
      </c>
      <c r="D2741">
        <v>1100</v>
      </c>
      <c r="E2741">
        <v>4225</v>
      </c>
      <c r="F2741" t="s">
        <v>22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3968</v>
      </c>
      <c r="O2741" s="8">
        <f>Data!$E2741/Data!$D2741</f>
        <v>3.8409090909090908</v>
      </c>
      <c r="P2741" s="2">
        <f>IFERROR(Data!$E2741/Data!$L2741,0)</f>
        <v>22.120418848167539</v>
      </c>
      <c r="Q2741" t="str">
        <f t="shared" si="168"/>
        <v>technology</v>
      </c>
      <c r="R2741" t="str">
        <f t="shared" si="169"/>
        <v>hardware</v>
      </c>
      <c r="S2741" s="3">
        <f t="shared" si="170"/>
        <v>41764.637928240743</v>
      </c>
      <c r="T2741" s="3">
        <f t="shared" si="171"/>
        <v>41719.637928240743</v>
      </c>
    </row>
    <row r="2742" spans="1:20">
      <c r="A2742">
        <v>2740</v>
      </c>
      <c r="B2742" t="s">
        <v>5572</v>
      </c>
      <c r="C2742" t="s">
        <v>5573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3968</v>
      </c>
      <c r="O2742" s="8">
        <f>Data!$E2742/Data!$D2742</f>
        <v>1.0333333333333334</v>
      </c>
      <c r="P2742" s="2">
        <f>IFERROR(Data!$E2742/Data!$L2742,0)</f>
        <v>18.235294117647058</v>
      </c>
      <c r="Q2742" t="str">
        <f t="shared" si="168"/>
        <v>technology</v>
      </c>
      <c r="R2742" t="str">
        <f t="shared" si="169"/>
        <v>hardware</v>
      </c>
      <c r="S2742" s="3">
        <f t="shared" si="170"/>
        <v>42074.74018518519</v>
      </c>
      <c r="T2742" s="3">
        <f t="shared" si="171"/>
        <v>42044.781851851847</v>
      </c>
    </row>
    <row r="2743" spans="1:20">
      <c r="A2743">
        <v>2741</v>
      </c>
      <c r="B2743" t="s">
        <v>5574</v>
      </c>
      <c r="C2743" t="s">
        <v>5575</v>
      </c>
      <c r="D2743">
        <v>8000</v>
      </c>
      <c r="E2743">
        <v>35</v>
      </c>
      <c r="F2743" t="s">
        <v>363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5576</v>
      </c>
      <c r="O2743" s="8">
        <f>Data!$E2743/Data!$D2743</f>
        <v>4.3750000000000004E-3</v>
      </c>
      <c r="P2743" s="2">
        <f>IFERROR(Data!$E2743/Data!$L2743,0)</f>
        <v>8.75</v>
      </c>
      <c r="Q2743" t="str">
        <f t="shared" si="168"/>
        <v>publishing</v>
      </c>
      <c r="R2743" t="str">
        <f t="shared" si="169"/>
        <v>children's books</v>
      </c>
      <c r="S2743" s="3">
        <f t="shared" si="170"/>
        <v>41931.838194444441</v>
      </c>
      <c r="T2743" s="3">
        <f t="shared" si="171"/>
        <v>41911.407430555555</v>
      </c>
    </row>
    <row r="2744" spans="1:20">
      <c r="A2744">
        <v>2742</v>
      </c>
      <c r="B2744" t="s">
        <v>5577</v>
      </c>
      <c r="C2744" t="s">
        <v>5578</v>
      </c>
      <c r="D2744">
        <v>2500</v>
      </c>
      <c r="E2744">
        <v>731</v>
      </c>
      <c r="F2744" t="s">
        <v>363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5576</v>
      </c>
      <c r="O2744" s="8">
        <f>Data!$E2744/Data!$D2744</f>
        <v>0.29239999999999999</v>
      </c>
      <c r="P2744" s="2">
        <f>IFERROR(Data!$E2744/Data!$L2744,0)</f>
        <v>40.611111111111114</v>
      </c>
      <c r="Q2744" t="str">
        <f t="shared" si="168"/>
        <v>publishing</v>
      </c>
      <c r="R2744" t="str">
        <f t="shared" si="169"/>
        <v>children's books</v>
      </c>
      <c r="S2744" s="3">
        <f t="shared" si="170"/>
        <v>41044.469756944447</v>
      </c>
      <c r="T2744" s="3">
        <f t="shared" si="171"/>
        <v>41030.469756944447</v>
      </c>
    </row>
    <row r="2745" spans="1:20">
      <c r="A2745">
        <v>2743</v>
      </c>
      <c r="B2745" t="s">
        <v>5579</v>
      </c>
      <c r="C2745" t="s">
        <v>5580</v>
      </c>
      <c r="D2745">
        <v>5999</v>
      </c>
      <c r="E2745">
        <v>0</v>
      </c>
      <c r="F2745" t="s">
        <v>363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5576</v>
      </c>
      <c r="O2745" s="8">
        <f>Data!$E2745/Data!$D2745</f>
        <v>0</v>
      </c>
      <c r="P2745" s="2">
        <f>IFERROR(Data!$E2745/Data!$L2745,0)</f>
        <v>0</v>
      </c>
      <c r="Q2745" t="str">
        <f t="shared" si="168"/>
        <v>publishing</v>
      </c>
      <c r="R2745" t="str">
        <f t="shared" si="169"/>
        <v>children's books</v>
      </c>
      <c r="S2745" s="3">
        <f t="shared" si="170"/>
        <v>42662.078784722224</v>
      </c>
      <c r="T2745" s="3">
        <f t="shared" si="171"/>
        <v>42632.078784722224</v>
      </c>
    </row>
    <row r="2746" spans="1:20">
      <c r="A2746">
        <v>2744</v>
      </c>
      <c r="B2746" t="s">
        <v>5581</v>
      </c>
      <c r="C2746" t="s">
        <v>5582</v>
      </c>
      <c r="D2746">
        <v>16000</v>
      </c>
      <c r="E2746">
        <v>835</v>
      </c>
      <c r="F2746" t="s">
        <v>363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5576</v>
      </c>
      <c r="O2746" s="8">
        <f>Data!$E2746/Data!$D2746</f>
        <v>5.2187499999999998E-2</v>
      </c>
      <c r="P2746" s="2">
        <f>IFERROR(Data!$E2746/Data!$L2746,0)</f>
        <v>37.954545454545453</v>
      </c>
      <c r="Q2746" t="str">
        <f t="shared" si="168"/>
        <v>publishing</v>
      </c>
      <c r="R2746" t="str">
        <f t="shared" si="169"/>
        <v>children's books</v>
      </c>
      <c r="S2746" s="3">
        <f t="shared" si="170"/>
        <v>40967.812476851854</v>
      </c>
      <c r="T2746" s="3">
        <f t="shared" si="171"/>
        <v>40937.812476851854</v>
      </c>
    </row>
    <row r="2747" spans="1:20">
      <c r="A2747">
        <v>2745</v>
      </c>
      <c r="B2747" t="s">
        <v>5583</v>
      </c>
      <c r="C2747" t="s">
        <v>5584</v>
      </c>
      <c r="D2747">
        <v>8000</v>
      </c>
      <c r="E2747">
        <v>1751</v>
      </c>
      <c r="F2747" t="s">
        <v>363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5576</v>
      </c>
      <c r="O2747" s="8">
        <f>Data!$E2747/Data!$D2747</f>
        <v>0.21887499999999999</v>
      </c>
      <c r="P2747" s="2">
        <f>IFERROR(Data!$E2747/Data!$L2747,0)</f>
        <v>35.734693877551024</v>
      </c>
      <c r="Q2747" t="str">
        <f t="shared" si="168"/>
        <v>publishing</v>
      </c>
      <c r="R2747" t="str">
        <f t="shared" si="169"/>
        <v>children's books</v>
      </c>
      <c r="S2747" s="3">
        <f t="shared" si="170"/>
        <v>41104.738055555557</v>
      </c>
      <c r="T2747" s="3">
        <f t="shared" si="171"/>
        <v>41044.738055555557</v>
      </c>
    </row>
    <row r="2748" spans="1:20">
      <c r="A2748">
        <v>2746</v>
      </c>
      <c r="B2748" t="s">
        <v>5585</v>
      </c>
      <c r="C2748" t="s">
        <v>5586</v>
      </c>
      <c r="D2748">
        <v>3000</v>
      </c>
      <c r="E2748">
        <v>801</v>
      </c>
      <c r="F2748" t="s">
        <v>363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5576</v>
      </c>
      <c r="O2748" s="8">
        <f>Data!$E2748/Data!$D2748</f>
        <v>0.26700000000000002</v>
      </c>
      <c r="P2748" s="2">
        <f>IFERROR(Data!$E2748/Data!$L2748,0)</f>
        <v>42.157894736842103</v>
      </c>
      <c r="Q2748" t="str">
        <f t="shared" si="168"/>
        <v>publishing</v>
      </c>
      <c r="R2748" t="str">
        <f t="shared" si="169"/>
        <v>children's books</v>
      </c>
      <c r="S2748" s="3">
        <f t="shared" si="170"/>
        <v>41880.531377314815</v>
      </c>
      <c r="T2748" s="3">
        <f t="shared" si="171"/>
        <v>41850.531377314815</v>
      </c>
    </row>
    <row r="2749" spans="1:20">
      <c r="A2749">
        <v>2747</v>
      </c>
      <c r="B2749" t="s">
        <v>5587</v>
      </c>
      <c r="C2749" t="s">
        <v>5588</v>
      </c>
      <c r="D2749">
        <v>500</v>
      </c>
      <c r="E2749">
        <v>140</v>
      </c>
      <c r="F2749" t="s">
        <v>363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5576</v>
      </c>
      <c r="O2749" s="8">
        <f>Data!$E2749/Data!$D2749</f>
        <v>0.28000000000000003</v>
      </c>
      <c r="P2749" s="2">
        <f>IFERROR(Data!$E2749/Data!$L2749,0)</f>
        <v>35</v>
      </c>
      <c r="Q2749" t="str">
        <f t="shared" si="168"/>
        <v>publishing</v>
      </c>
      <c r="R2749" t="str">
        <f t="shared" si="169"/>
        <v>children's books</v>
      </c>
      <c r="S2749" s="3">
        <f t="shared" si="170"/>
        <v>41075.881944444445</v>
      </c>
      <c r="T2749" s="3">
        <f t="shared" si="171"/>
        <v>41044.39811342593</v>
      </c>
    </row>
    <row r="2750" spans="1:20">
      <c r="A2750">
        <v>2748</v>
      </c>
      <c r="B2750" t="s">
        <v>5589</v>
      </c>
      <c r="C2750" t="s">
        <v>5590</v>
      </c>
      <c r="D2750">
        <v>5000</v>
      </c>
      <c r="E2750">
        <v>53</v>
      </c>
      <c r="F2750" t="s">
        <v>363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5576</v>
      </c>
      <c r="O2750" s="8">
        <f>Data!$E2750/Data!$D2750</f>
        <v>1.06E-2</v>
      </c>
      <c r="P2750" s="2">
        <f>IFERROR(Data!$E2750/Data!$L2750,0)</f>
        <v>13.25</v>
      </c>
      <c r="Q2750" t="str">
        <f t="shared" si="168"/>
        <v>publishing</v>
      </c>
      <c r="R2750" t="str">
        <f t="shared" si="169"/>
        <v>children's books</v>
      </c>
      <c r="S2750" s="3">
        <f t="shared" si="170"/>
        <v>42615.4606712963</v>
      </c>
      <c r="T2750" s="3">
        <f t="shared" si="171"/>
        <v>42585.4606712963</v>
      </c>
    </row>
    <row r="2751" spans="1:20">
      <c r="A2751">
        <v>2749</v>
      </c>
      <c r="B2751" t="s">
        <v>5591</v>
      </c>
      <c r="C2751" t="s">
        <v>5592</v>
      </c>
      <c r="D2751">
        <v>10000</v>
      </c>
      <c r="E2751">
        <v>110</v>
      </c>
      <c r="F2751" t="s">
        <v>363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5576</v>
      </c>
      <c r="O2751" s="8">
        <f>Data!$E2751/Data!$D2751</f>
        <v>1.0999999999999999E-2</v>
      </c>
      <c r="P2751" s="2">
        <f>IFERROR(Data!$E2751/Data!$L2751,0)</f>
        <v>55</v>
      </c>
      <c r="Q2751" t="str">
        <f t="shared" si="168"/>
        <v>publishing</v>
      </c>
      <c r="R2751" t="str">
        <f t="shared" si="169"/>
        <v>children's books</v>
      </c>
      <c r="S2751" s="3">
        <f t="shared" si="170"/>
        <v>42098.507372685184</v>
      </c>
      <c r="T2751" s="3">
        <f t="shared" si="171"/>
        <v>42068.549039351856</v>
      </c>
    </row>
    <row r="2752" spans="1:20">
      <c r="A2752">
        <v>2750</v>
      </c>
      <c r="B2752" t="s">
        <v>5593</v>
      </c>
      <c r="C2752" t="s">
        <v>5594</v>
      </c>
      <c r="D2752">
        <v>1999</v>
      </c>
      <c r="E2752">
        <v>0</v>
      </c>
      <c r="F2752" t="s">
        <v>363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5576</v>
      </c>
      <c r="O2752" s="8">
        <f>Data!$E2752/Data!$D2752</f>
        <v>0</v>
      </c>
      <c r="P2752" s="2">
        <f>IFERROR(Data!$E2752/Data!$L2752,0)</f>
        <v>0</v>
      </c>
      <c r="Q2752" t="str">
        <f t="shared" si="168"/>
        <v>publishing</v>
      </c>
      <c r="R2752" t="str">
        <f t="shared" si="169"/>
        <v>children's books</v>
      </c>
      <c r="S2752" s="3">
        <f t="shared" si="170"/>
        <v>41090.583333333336</v>
      </c>
      <c r="T2752" s="3">
        <f t="shared" si="171"/>
        <v>41078.649826388886</v>
      </c>
    </row>
    <row r="2753" spans="1:20">
      <c r="A2753">
        <v>2751</v>
      </c>
      <c r="B2753" t="s">
        <v>5595</v>
      </c>
      <c r="C2753" t="s">
        <v>5596</v>
      </c>
      <c r="D2753">
        <v>3274</v>
      </c>
      <c r="E2753">
        <v>0</v>
      </c>
      <c r="F2753" t="s">
        <v>363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5576</v>
      </c>
      <c r="O2753" s="8">
        <f>Data!$E2753/Data!$D2753</f>
        <v>0</v>
      </c>
      <c r="P2753" s="2">
        <f>IFERROR(Data!$E2753/Data!$L2753,0)</f>
        <v>0</v>
      </c>
      <c r="Q2753" t="str">
        <f t="shared" si="168"/>
        <v>publishing</v>
      </c>
      <c r="R2753" t="str">
        <f t="shared" si="169"/>
        <v>children's books</v>
      </c>
      <c r="S2753" s="3">
        <f t="shared" si="170"/>
        <v>41807.637060185189</v>
      </c>
      <c r="T2753" s="3">
        <f t="shared" si="171"/>
        <v>41747.637060185189</v>
      </c>
    </row>
    <row r="2754" spans="1:20">
      <c r="A2754">
        <v>2752</v>
      </c>
      <c r="B2754" t="s">
        <v>5597</v>
      </c>
      <c r="C2754" t="s">
        <v>5598</v>
      </c>
      <c r="D2754">
        <v>4800</v>
      </c>
      <c r="E2754">
        <v>550</v>
      </c>
      <c r="F2754" t="s">
        <v>363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5576</v>
      </c>
      <c r="O2754" s="8">
        <f>Data!$E2754/Data!$D2754</f>
        <v>0.11458333333333333</v>
      </c>
      <c r="P2754" s="2">
        <f>IFERROR(Data!$E2754/Data!$L2754,0)</f>
        <v>39.285714285714285</v>
      </c>
      <c r="Q2754" t="str">
        <f t="shared" si="168"/>
        <v>publishing</v>
      </c>
      <c r="R2754" t="str">
        <f t="shared" si="169"/>
        <v>children's books</v>
      </c>
      <c r="S2754" s="3">
        <f t="shared" si="170"/>
        <v>40895.515092592592</v>
      </c>
      <c r="T2754" s="3">
        <f t="shared" si="171"/>
        <v>40855.515092592592</v>
      </c>
    </row>
    <row r="2755" spans="1:20">
      <c r="A2755">
        <v>2753</v>
      </c>
      <c r="B2755" t="s">
        <v>5599</v>
      </c>
      <c r="C2755" t="s">
        <v>5600</v>
      </c>
      <c r="D2755">
        <v>2000</v>
      </c>
      <c r="E2755">
        <v>380</v>
      </c>
      <c r="F2755" t="s">
        <v>363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5576</v>
      </c>
      <c r="O2755" s="8">
        <f>Data!$E2755/Data!$D2755</f>
        <v>0.19</v>
      </c>
      <c r="P2755" s="2">
        <f>IFERROR(Data!$E2755/Data!$L2755,0)</f>
        <v>47.5</v>
      </c>
      <c r="Q2755" t="str">
        <f t="shared" ref="Q2755:Q2818" si="172">LEFT(N2755,SEARCH("/",N2755,1)-1)</f>
        <v>publishing</v>
      </c>
      <c r="R2755" t="str">
        <f t="shared" ref="R2755:R2818" si="173">RIGHT(N2755,LEN(N2755)-SEARCH("/",N2755,1))</f>
        <v>children's books</v>
      </c>
      <c r="S2755" s="3">
        <f t="shared" ref="S2755:S2818" si="174">(((I2755/60)/60)/24)+DATE(1970,1,1)+(-6/24)</f>
        <v>41147.650729166664</v>
      </c>
      <c r="T2755" s="3">
        <f t="shared" ref="T2755:T2818" si="175">(((J2755/60)/60)/24)+DATE(1970,1,1)+(-6/24)</f>
        <v>41117.650729166664</v>
      </c>
    </row>
    <row r="2756" spans="1:20">
      <c r="A2756">
        <v>2754</v>
      </c>
      <c r="B2756" t="s">
        <v>5601</v>
      </c>
      <c r="C2756" t="s">
        <v>5602</v>
      </c>
      <c r="D2756">
        <v>10000</v>
      </c>
      <c r="E2756">
        <v>0</v>
      </c>
      <c r="F2756" t="s">
        <v>363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5576</v>
      </c>
      <c r="O2756" s="8">
        <f>Data!$E2756/Data!$D2756</f>
        <v>0</v>
      </c>
      <c r="P2756" s="2">
        <f>IFERROR(Data!$E2756/Data!$L2756,0)</f>
        <v>0</v>
      </c>
      <c r="Q2756" t="str">
        <f t="shared" si="172"/>
        <v>publishing</v>
      </c>
      <c r="R2756" t="str">
        <f t="shared" si="173"/>
        <v>children's books</v>
      </c>
      <c r="S2756" s="3">
        <f t="shared" si="174"/>
        <v>41893.386006944449</v>
      </c>
      <c r="T2756" s="3">
        <f t="shared" si="175"/>
        <v>41863.386006944449</v>
      </c>
    </row>
    <row r="2757" spans="1:20">
      <c r="A2757">
        <v>2755</v>
      </c>
      <c r="B2757" t="s">
        <v>5603</v>
      </c>
      <c r="C2757" t="s">
        <v>5604</v>
      </c>
      <c r="D2757">
        <v>500</v>
      </c>
      <c r="E2757">
        <v>260</v>
      </c>
      <c r="F2757" t="s">
        <v>363</v>
      </c>
      <c r="G2757" t="s">
        <v>2461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5576</v>
      </c>
      <c r="O2757" s="8">
        <f>Data!$E2757/Data!$D2757</f>
        <v>0.52</v>
      </c>
      <c r="P2757" s="2">
        <f>IFERROR(Data!$E2757/Data!$L2757,0)</f>
        <v>17.333333333333332</v>
      </c>
      <c r="Q2757" t="str">
        <f t="shared" si="172"/>
        <v>publishing</v>
      </c>
      <c r="R2757" t="str">
        <f t="shared" si="173"/>
        <v>children's books</v>
      </c>
      <c r="S2757" s="3">
        <f t="shared" si="174"/>
        <v>42102.540821759263</v>
      </c>
      <c r="T2757" s="3">
        <f t="shared" si="175"/>
        <v>42072.540821759263</v>
      </c>
    </row>
    <row r="2758" spans="1:20">
      <c r="A2758">
        <v>2756</v>
      </c>
      <c r="B2758" t="s">
        <v>5605</v>
      </c>
      <c r="C2758" t="s">
        <v>5606</v>
      </c>
      <c r="D2758">
        <v>10000</v>
      </c>
      <c r="E2758">
        <v>1048</v>
      </c>
      <c r="F2758" t="s">
        <v>363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5576</v>
      </c>
      <c r="O2758" s="8">
        <f>Data!$E2758/Data!$D2758</f>
        <v>0.1048</v>
      </c>
      <c r="P2758" s="2">
        <f>IFERROR(Data!$E2758/Data!$L2758,0)</f>
        <v>31.757575757575758</v>
      </c>
      <c r="Q2758" t="str">
        <f t="shared" si="172"/>
        <v>publishing</v>
      </c>
      <c r="R2758" t="str">
        <f t="shared" si="173"/>
        <v>children's books</v>
      </c>
      <c r="S2758" s="3">
        <f t="shared" si="174"/>
        <v>41650.65047453704</v>
      </c>
      <c r="T2758" s="3">
        <f t="shared" si="175"/>
        <v>41620.65047453704</v>
      </c>
    </row>
    <row r="2759" spans="1:20">
      <c r="A2759">
        <v>2757</v>
      </c>
      <c r="B2759" t="s">
        <v>5607</v>
      </c>
      <c r="C2759" t="s">
        <v>5608</v>
      </c>
      <c r="D2759">
        <v>1500</v>
      </c>
      <c r="E2759">
        <v>10</v>
      </c>
      <c r="F2759" t="s">
        <v>363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5576</v>
      </c>
      <c r="O2759" s="8">
        <f>Data!$E2759/Data!$D2759</f>
        <v>6.6666666666666671E-3</v>
      </c>
      <c r="P2759" s="2">
        <f>IFERROR(Data!$E2759/Data!$L2759,0)</f>
        <v>5</v>
      </c>
      <c r="Q2759" t="str">
        <f t="shared" si="172"/>
        <v>publishing</v>
      </c>
      <c r="R2759" t="str">
        <f t="shared" si="173"/>
        <v>children's books</v>
      </c>
      <c r="S2759" s="3">
        <f t="shared" si="174"/>
        <v>42588.40662037037</v>
      </c>
      <c r="T2759" s="3">
        <f t="shared" si="175"/>
        <v>42573.40662037037</v>
      </c>
    </row>
    <row r="2760" spans="1:20">
      <c r="A2760">
        <v>2758</v>
      </c>
      <c r="B2760" t="s">
        <v>5609</v>
      </c>
      <c r="C2760" t="s">
        <v>5610</v>
      </c>
      <c r="D2760">
        <v>2000</v>
      </c>
      <c r="E2760">
        <v>234</v>
      </c>
      <c r="F2760" t="s">
        <v>363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5576</v>
      </c>
      <c r="O2760" s="8">
        <f>Data!$E2760/Data!$D2760</f>
        <v>0.11700000000000001</v>
      </c>
      <c r="P2760" s="2">
        <f>IFERROR(Data!$E2760/Data!$L2760,0)</f>
        <v>39</v>
      </c>
      <c r="Q2760" t="str">
        <f t="shared" si="172"/>
        <v>publishing</v>
      </c>
      <c r="R2760" t="str">
        <f t="shared" si="173"/>
        <v>children's books</v>
      </c>
      <c r="S2760" s="3">
        <f t="shared" si="174"/>
        <v>42653.191932870366</v>
      </c>
      <c r="T2760" s="3">
        <f t="shared" si="175"/>
        <v>42639.191932870366</v>
      </c>
    </row>
    <row r="2761" spans="1:20">
      <c r="A2761">
        <v>2759</v>
      </c>
      <c r="B2761" t="s">
        <v>5611</v>
      </c>
      <c r="C2761" t="s">
        <v>5612</v>
      </c>
      <c r="D2761">
        <v>1000</v>
      </c>
      <c r="E2761">
        <v>105</v>
      </c>
      <c r="F2761" t="s">
        <v>363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5576</v>
      </c>
      <c r="O2761" s="8">
        <f>Data!$E2761/Data!$D2761</f>
        <v>0.105</v>
      </c>
      <c r="P2761" s="2">
        <f>IFERROR(Data!$E2761/Data!$L2761,0)</f>
        <v>52.5</v>
      </c>
      <c r="Q2761" t="str">
        <f t="shared" si="172"/>
        <v>publishing</v>
      </c>
      <c r="R2761" t="str">
        <f t="shared" si="173"/>
        <v>children's books</v>
      </c>
      <c r="S2761" s="3">
        <f t="shared" si="174"/>
        <v>42567.11650462963</v>
      </c>
      <c r="T2761" s="3">
        <f t="shared" si="175"/>
        <v>42524.11650462963</v>
      </c>
    </row>
    <row r="2762" spans="1:20">
      <c r="A2762">
        <v>2760</v>
      </c>
      <c r="B2762" t="s">
        <v>5613</v>
      </c>
      <c r="C2762" t="s">
        <v>5614</v>
      </c>
      <c r="D2762">
        <v>5000</v>
      </c>
      <c r="E2762">
        <v>0</v>
      </c>
      <c r="F2762" t="s">
        <v>363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5576</v>
      </c>
      <c r="O2762" s="8">
        <f>Data!$E2762/Data!$D2762</f>
        <v>0</v>
      </c>
      <c r="P2762" s="2">
        <f>IFERROR(Data!$E2762/Data!$L2762,0)</f>
        <v>0</v>
      </c>
      <c r="Q2762" t="str">
        <f t="shared" si="172"/>
        <v>publishing</v>
      </c>
      <c r="R2762" t="str">
        <f t="shared" si="173"/>
        <v>children's books</v>
      </c>
      <c r="S2762" s="3">
        <f t="shared" si="174"/>
        <v>41445.211319444446</v>
      </c>
      <c r="T2762" s="3">
        <f t="shared" si="175"/>
        <v>41415.211319444446</v>
      </c>
    </row>
    <row r="2763" spans="1:20">
      <c r="A2763">
        <v>2761</v>
      </c>
      <c r="B2763" t="s">
        <v>5615</v>
      </c>
      <c r="C2763" t="s">
        <v>5616</v>
      </c>
      <c r="D2763">
        <v>5000</v>
      </c>
      <c r="E2763">
        <v>36</v>
      </c>
      <c r="F2763" t="s">
        <v>363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5576</v>
      </c>
      <c r="O2763" s="8">
        <f>Data!$E2763/Data!$D2763</f>
        <v>7.1999999999999998E-3</v>
      </c>
      <c r="P2763" s="2">
        <f>IFERROR(Data!$E2763/Data!$L2763,0)</f>
        <v>9</v>
      </c>
      <c r="Q2763" t="str">
        <f t="shared" si="172"/>
        <v>publishing</v>
      </c>
      <c r="R2763" t="str">
        <f t="shared" si="173"/>
        <v>children's books</v>
      </c>
      <c r="S2763" s="3">
        <f t="shared" si="174"/>
        <v>41276.813576388886</v>
      </c>
      <c r="T2763" s="3">
        <f t="shared" si="175"/>
        <v>41246.813576388886</v>
      </c>
    </row>
    <row r="2764" spans="1:20">
      <c r="A2764">
        <v>2762</v>
      </c>
      <c r="B2764" t="s">
        <v>5617</v>
      </c>
      <c r="C2764" t="s">
        <v>5618</v>
      </c>
      <c r="D2764">
        <v>3250</v>
      </c>
      <c r="E2764">
        <v>25</v>
      </c>
      <c r="F2764" t="s">
        <v>363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5576</v>
      </c>
      <c r="O2764" s="8">
        <f>Data!$E2764/Data!$D2764</f>
        <v>7.6923076923076927E-3</v>
      </c>
      <c r="P2764" s="2">
        <f>IFERROR(Data!$E2764/Data!$L2764,0)</f>
        <v>25</v>
      </c>
      <c r="Q2764" t="str">
        <f t="shared" si="172"/>
        <v>publishing</v>
      </c>
      <c r="R2764" t="str">
        <f t="shared" si="173"/>
        <v>children's books</v>
      </c>
      <c r="S2764" s="3">
        <f t="shared" si="174"/>
        <v>40986.745312500003</v>
      </c>
      <c r="T2764" s="3">
        <f t="shared" si="175"/>
        <v>40926.786979166667</v>
      </c>
    </row>
    <row r="2765" spans="1:20">
      <c r="A2765">
        <v>2763</v>
      </c>
      <c r="B2765" t="s">
        <v>5619</v>
      </c>
      <c r="C2765" t="s">
        <v>5620</v>
      </c>
      <c r="D2765">
        <v>39400</v>
      </c>
      <c r="E2765">
        <v>90</v>
      </c>
      <c r="F2765" t="s">
        <v>363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5576</v>
      </c>
      <c r="O2765" s="8">
        <f>Data!$E2765/Data!$D2765</f>
        <v>2.2842639593908631E-3</v>
      </c>
      <c r="P2765" s="2">
        <f>IFERROR(Data!$E2765/Data!$L2765,0)</f>
        <v>30</v>
      </c>
      <c r="Q2765" t="str">
        <f t="shared" si="172"/>
        <v>publishing</v>
      </c>
      <c r="R2765" t="str">
        <f t="shared" si="173"/>
        <v>children's books</v>
      </c>
      <c r="S2765" s="3">
        <f t="shared" si="174"/>
        <v>41418.329675925925</v>
      </c>
      <c r="T2765" s="3">
        <f t="shared" si="175"/>
        <v>41373.329675925925</v>
      </c>
    </row>
    <row r="2766" spans="1:20">
      <c r="A2766">
        <v>2764</v>
      </c>
      <c r="B2766" t="s">
        <v>5621</v>
      </c>
      <c r="C2766" t="s">
        <v>5622</v>
      </c>
      <c r="D2766">
        <v>4000</v>
      </c>
      <c r="E2766">
        <v>45</v>
      </c>
      <c r="F2766" t="s">
        <v>363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5576</v>
      </c>
      <c r="O2766" s="8">
        <f>Data!$E2766/Data!$D2766</f>
        <v>1.125E-2</v>
      </c>
      <c r="P2766" s="2">
        <f>IFERROR(Data!$E2766/Data!$L2766,0)</f>
        <v>11.25</v>
      </c>
      <c r="Q2766" t="str">
        <f t="shared" si="172"/>
        <v>publishing</v>
      </c>
      <c r="R2766" t="str">
        <f t="shared" si="173"/>
        <v>children's books</v>
      </c>
      <c r="S2766" s="3">
        <f t="shared" si="174"/>
        <v>41059.541666666664</v>
      </c>
      <c r="T2766" s="3">
        <f t="shared" si="175"/>
        <v>41030.042025462964</v>
      </c>
    </row>
    <row r="2767" spans="1:20">
      <c r="A2767">
        <v>2765</v>
      </c>
      <c r="B2767" t="s">
        <v>5623</v>
      </c>
      <c r="C2767" t="s">
        <v>5624</v>
      </c>
      <c r="D2767">
        <v>4000</v>
      </c>
      <c r="E2767">
        <v>0</v>
      </c>
      <c r="F2767" t="s">
        <v>363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5576</v>
      </c>
      <c r="O2767" s="8">
        <f>Data!$E2767/Data!$D2767</f>
        <v>0</v>
      </c>
      <c r="P2767" s="2">
        <f>IFERROR(Data!$E2767/Data!$L2767,0)</f>
        <v>0</v>
      </c>
      <c r="Q2767" t="str">
        <f t="shared" si="172"/>
        <v>publishing</v>
      </c>
      <c r="R2767" t="str">
        <f t="shared" si="173"/>
        <v>children's books</v>
      </c>
      <c r="S2767" s="3">
        <f t="shared" si="174"/>
        <v>41210.329027777778</v>
      </c>
      <c r="T2767" s="3">
        <f t="shared" si="175"/>
        <v>41194.329027777778</v>
      </c>
    </row>
    <row r="2768" spans="1:20">
      <c r="A2768">
        <v>2766</v>
      </c>
      <c r="B2768" t="s">
        <v>5625</v>
      </c>
      <c r="C2768" t="s">
        <v>5626</v>
      </c>
      <c r="D2768">
        <v>5000</v>
      </c>
      <c r="E2768">
        <v>100</v>
      </c>
      <c r="F2768" t="s">
        <v>363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5576</v>
      </c>
      <c r="O2768" s="8">
        <f>Data!$E2768/Data!$D2768</f>
        <v>0.02</v>
      </c>
      <c r="P2768" s="2">
        <f>IFERROR(Data!$E2768/Data!$L2768,0)</f>
        <v>25</v>
      </c>
      <c r="Q2768" t="str">
        <f t="shared" si="172"/>
        <v>publishing</v>
      </c>
      <c r="R2768" t="str">
        <f t="shared" si="173"/>
        <v>children's books</v>
      </c>
      <c r="S2768" s="3">
        <f t="shared" si="174"/>
        <v>40766.418032407404</v>
      </c>
      <c r="T2768" s="3">
        <f t="shared" si="175"/>
        <v>40736.418032407404</v>
      </c>
    </row>
    <row r="2769" spans="1:20">
      <c r="A2769">
        <v>2767</v>
      </c>
      <c r="B2769" t="s">
        <v>5627</v>
      </c>
      <c r="C2769" t="s">
        <v>5628</v>
      </c>
      <c r="D2769">
        <v>4000</v>
      </c>
      <c r="E2769">
        <v>34</v>
      </c>
      <c r="F2769" t="s">
        <v>363</v>
      </c>
      <c r="G2769" t="s">
        <v>165</v>
      </c>
      <c r="H2769" t="s">
        <v>166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5576</v>
      </c>
      <c r="O2769" s="8">
        <f>Data!$E2769/Data!$D2769</f>
        <v>8.5000000000000006E-3</v>
      </c>
      <c r="P2769" s="2">
        <f>IFERROR(Data!$E2769/Data!$L2769,0)</f>
        <v>11.333333333333334</v>
      </c>
      <c r="Q2769" t="str">
        <f t="shared" si="172"/>
        <v>publishing</v>
      </c>
      <c r="R2769" t="str">
        <f t="shared" si="173"/>
        <v>children's books</v>
      </c>
      <c r="S2769" s="3">
        <f t="shared" si="174"/>
        <v>42232.708912037036</v>
      </c>
      <c r="T2769" s="3">
        <f t="shared" si="175"/>
        <v>42172.708912037036</v>
      </c>
    </row>
    <row r="2770" spans="1:20">
      <c r="A2770">
        <v>2768</v>
      </c>
      <c r="B2770" t="s">
        <v>5629</v>
      </c>
      <c r="C2770" t="s">
        <v>5630</v>
      </c>
      <c r="D2770">
        <v>7000</v>
      </c>
      <c r="E2770">
        <v>1002</v>
      </c>
      <c r="F2770" t="s">
        <v>363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5576</v>
      </c>
      <c r="O2770" s="8">
        <f>Data!$E2770/Data!$D2770</f>
        <v>0.14314285714285716</v>
      </c>
      <c r="P2770" s="2">
        <f>IFERROR(Data!$E2770/Data!$L2770,0)</f>
        <v>29.470588235294116</v>
      </c>
      <c r="Q2770" t="str">
        <f t="shared" si="172"/>
        <v>publishing</v>
      </c>
      <c r="R2770" t="str">
        <f t="shared" si="173"/>
        <v>children's books</v>
      </c>
      <c r="S2770" s="3">
        <f t="shared" si="174"/>
        <v>40997.323182870372</v>
      </c>
      <c r="T2770" s="3">
        <f t="shared" si="175"/>
        <v>40967.364849537036</v>
      </c>
    </row>
    <row r="2771" spans="1:20">
      <c r="A2771">
        <v>2769</v>
      </c>
      <c r="B2771" t="s">
        <v>5631</v>
      </c>
      <c r="C2771" t="s">
        <v>5632</v>
      </c>
      <c r="D2771">
        <v>800</v>
      </c>
      <c r="E2771">
        <v>2</v>
      </c>
      <c r="F2771" t="s">
        <v>363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5576</v>
      </c>
      <c r="O2771" s="8">
        <f>Data!$E2771/Data!$D2771</f>
        <v>2.5000000000000001E-3</v>
      </c>
      <c r="P2771" s="2">
        <f>IFERROR(Data!$E2771/Data!$L2771,0)</f>
        <v>1</v>
      </c>
      <c r="Q2771" t="str">
        <f t="shared" si="172"/>
        <v>publishing</v>
      </c>
      <c r="R2771" t="str">
        <f t="shared" si="173"/>
        <v>children's books</v>
      </c>
      <c r="S2771" s="3">
        <f t="shared" si="174"/>
        <v>41795.576273148145</v>
      </c>
      <c r="T2771" s="3">
        <f t="shared" si="175"/>
        <v>41745.576273148145</v>
      </c>
    </row>
    <row r="2772" spans="1:20">
      <c r="A2772">
        <v>2770</v>
      </c>
      <c r="B2772" t="s">
        <v>5633</v>
      </c>
      <c r="C2772" t="s">
        <v>5634</v>
      </c>
      <c r="D2772">
        <v>20000</v>
      </c>
      <c r="E2772">
        <v>2082.25</v>
      </c>
      <c r="F2772" t="s">
        <v>363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5576</v>
      </c>
      <c r="O2772" s="8">
        <f>Data!$E2772/Data!$D2772</f>
        <v>0.1041125</v>
      </c>
      <c r="P2772" s="2">
        <f>IFERROR(Data!$E2772/Data!$L2772,0)</f>
        <v>63.098484848484851</v>
      </c>
      <c r="Q2772" t="str">
        <f t="shared" si="172"/>
        <v>publishing</v>
      </c>
      <c r="R2772" t="str">
        <f t="shared" si="173"/>
        <v>children's books</v>
      </c>
      <c r="S2772" s="3">
        <f t="shared" si="174"/>
        <v>41716.413541666669</v>
      </c>
      <c r="T2772" s="3">
        <f t="shared" si="175"/>
        <v>41686.455208333333</v>
      </c>
    </row>
    <row r="2773" spans="1:20">
      <c r="A2773">
        <v>2771</v>
      </c>
      <c r="B2773" t="s">
        <v>5635</v>
      </c>
      <c r="C2773" t="s">
        <v>5636</v>
      </c>
      <c r="D2773">
        <v>19980</v>
      </c>
      <c r="E2773">
        <v>0</v>
      </c>
      <c r="F2773" t="s">
        <v>363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5576</v>
      </c>
      <c r="O2773" s="8">
        <f>Data!$E2773/Data!$D2773</f>
        <v>0</v>
      </c>
      <c r="P2773" s="2">
        <f>IFERROR(Data!$E2773/Data!$L2773,0)</f>
        <v>0</v>
      </c>
      <c r="Q2773" t="str">
        <f t="shared" si="172"/>
        <v>publishing</v>
      </c>
      <c r="R2773" t="str">
        <f t="shared" si="173"/>
        <v>children's books</v>
      </c>
      <c r="S2773" s="3">
        <f t="shared" si="174"/>
        <v>41306.458333333336</v>
      </c>
      <c r="T2773" s="3">
        <f t="shared" si="175"/>
        <v>41257.281712962962</v>
      </c>
    </row>
    <row r="2774" spans="1:20">
      <c r="A2774">
        <v>2772</v>
      </c>
      <c r="B2774" t="s">
        <v>5637</v>
      </c>
      <c r="C2774" t="s">
        <v>5638</v>
      </c>
      <c r="D2774">
        <v>8000</v>
      </c>
      <c r="E2774">
        <v>0</v>
      </c>
      <c r="F2774" t="s">
        <v>363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5576</v>
      </c>
      <c r="O2774" s="8">
        <f>Data!$E2774/Data!$D2774</f>
        <v>0</v>
      </c>
      <c r="P2774" s="2">
        <f>IFERROR(Data!$E2774/Data!$L2774,0)</f>
        <v>0</v>
      </c>
      <c r="Q2774" t="str">
        <f t="shared" si="172"/>
        <v>publishing</v>
      </c>
      <c r="R2774" t="str">
        <f t="shared" si="173"/>
        <v>children's books</v>
      </c>
      <c r="S2774" s="3">
        <f t="shared" si="174"/>
        <v>41552.619143518517</v>
      </c>
      <c r="T2774" s="3">
        <f t="shared" si="175"/>
        <v>41537.619143518517</v>
      </c>
    </row>
    <row r="2775" spans="1:20">
      <c r="A2775">
        <v>2773</v>
      </c>
      <c r="B2775" t="s">
        <v>5639</v>
      </c>
      <c r="C2775" t="s">
        <v>5640</v>
      </c>
      <c r="D2775">
        <v>530</v>
      </c>
      <c r="E2775">
        <v>1</v>
      </c>
      <c r="F2775" t="s">
        <v>363</v>
      </c>
      <c r="G2775" t="s">
        <v>165</v>
      </c>
      <c r="H2775" t="s">
        <v>166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5576</v>
      </c>
      <c r="O2775" s="8">
        <f>Data!$E2775/Data!$D2775</f>
        <v>1.8867924528301887E-3</v>
      </c>
      <c r="P2775" s="2">
        <f>IFERROR(Data!$E2775/Data!$L2775,0)</f>
        <v>1</v>
      </c>
      <c r="Q2775" t="str">
        <f t="shared" si="172"/>
        <v>publishing</v>
      </c>
      <c r="R2775" t="str">
        <f t="shared" si="173"/>
        <v>children's books</v>
      </c>
      <c r="S2775" s="3">
        <f t="shared" si="174"/>
        <v>42484.61482638889</v>
      </c>
      <c r="T2775" s="3">
        <f t="shared" si="175"/>
        <v>42474.61482638889</v>
      </c>
    </row>
    <row r="2776" spans="1:20">
      <c r="A2776">
        <v>2774</v>
      </c>
      <c r="B2776" t="s">
        <v>5641</v>
      </c>
      <c r="C2776" t="s">
        <v>5642</v>
      </c>
      <c r="D2776">
        <v>4000</v>
      </c>
      <c r="E2776">
        <v>570</v>
      </c>
      <c r="F2776" t="s">
        <v>363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5576</v>
      </c>
      <c r="O2776" s="8">
        <f>Data!$E2776/Data!$D2776</f>
        <v>0.14249999999999999</v>
      </c>
      <c r="P2776" s="2">
        <f>IFERROR(Data!$E2776/Data!$L2776,0)</f>
        <v>43.846153846153847</v>
      </c>
      <c r="Q2776" t="str">
        <f t="shared" si="172"/>
        <v>publishing</v>
      </c>
      <c r="R2776" t="str">
        <f t="shared" si="173"/>
        <v>children's books</v>
      </c>
      <c r="S2776" s="3">
        <f t="shared" si="174"/>
        <v>41340.876481481479</v>
      </c>
      <c r="T2776" s="3">
        <f t="shared" si="175"/>
        <v>41310.876481481479</v>
      </c>
    </row>
    <row r="2777" spans="1:20">
      <c r="A2777">
        <v>2775</v>
      </c>
      <c r="B2777" t="s">
        <v>5643</v>
      </c>
      <c r="C2777" t="s">
        <v>5644</v>
      </c>
      <c r="D2777">
        <v>5000</v>
      </c>
      <c r="E2777">
        <v>150</v>
      </c>
      <c r="F2777" t="s">
        <v>363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5576</v>
      </c>
      <c r="O2777" s="8">
        <f>Data!$E2777/Data!$D2777</f>
        <v>0.03</v>
      </c>
      <c r="P2777" s="2">
        <f>IFERROR(Data!$E2777/Data!$L2777,0)</f>
        <v>75</v>
      </c>
      <c r="Q2777" t="str">
        <f t="shared" si="172"/>
        <v>publishing</v>
      </c>
      <c r="R2777" t="str">
        <f t="shared" si="173"/>
        <v>children's books</v>
      </c>
      <c r="S2777" s="3">
        <f t="shared" si="174"/>
        <v>40892.763356481482</v>
      </c>
      <c r="T2777" s="3">
        <f t="shared" si="175"/>
        <v>40862.763356481482</v>
      </c>
    </row>
    <row r="2778" spans="1:20">
      <c r="A2778">
        <v>2776</v>
      </c>
      <c r="B2778" t="s">
        <v>5645</v>
      </c>
      <c r="C2778" t="s">
        <v>5646</v>
      </c>
      <c r="D2778">
        <v>21000</v>
      </c>
      <c r="E2778">
        <v>1655</v>
      </c>
      <c r="F2778" t="s">
        <v>363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5576</v>
      </c>
      <c r="O2778" s="8">
        <f>Data!$E2778/Data!$D2778</f>
        <v>7.8809523809523815E-2</v>
      </c>
      <c r="P2778" s="2">
        <f>IFERROR(Data!$E2778/Data!$L2778,0)</f>
        <v>45.972222222222221</v>
      </c>
      <c r="Q2778" t="str">
        <f t="shared" si="172"/>
        <v>publishing</v>
      </c>
      <c r="R2778" t="str">
        <f t="shared" si="173"/>
        <v>children's books</v>
      </c>
      <c r="S2778" s="3">
        <f t="shared" si="174"/>
        <v>42167.047175925924</v>
      </c>
      <c r="T2778" s="3">
        <f t="shared" si="175"/>
        <v>42136.047175925924</v>
      </c>
    </row>
    <row r="2779" spans="1:20">
      <c r="A2779">
        <v>2777</v>
      </c>
      <c r="B2779" t="s">
        <v>5647</v>
      </c>
      <c r="C2779" t="s">
        <v>5648</v>
      </c>
      <c r="D2779">
        <v>3000</v>
      </c>
      <c r="E2779">
        <v>10</v>
      </c>
      <c r="F2779" t="s">
        <v>363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5576</v>
      </c>
      <c r="O2779" s="8">
        <f>Data!$E2779/Data!$D2779</f>
        <v>3.3333333333333335E-3</v>
      </c>
      <c r="P2779" s="2">
        <f>IFERROR(Data!$E2779/Data!$L2779,0)</f>
        <v>10</v>
      </c>
      <c r="Q2779" t="str">
        <f t="shared" si="172"/>
        <v>publishing</v>
      </c>
      <c r="R2779" t="str">
        <f t="shared" si="173"/>
        <v>children's books</v>
      </c>
      <c r="S2779" s="3">
        <f t="shared" si="174"/>
        <v>42202.419027777782</v>
      </c>
      <c r="T2779" s="3">
        <f t="shared" si="175"/>
        <v>42172.419027777782</v>
      </c>
    </row>
    <row r="2780" spans="1:20">
      <c r="A2780">
        <v>2778</v>
      </c>
      <c r="B2780" t="s">
        <v>5649</v>
      </c>
      <c r="C2780" t="s">
        <v>5650</v>
      </c>
      <c r="D2780">
        <v>5500</v>
      </c>
      <c r="E2780">
        <v>1405</v>
      </c>
      <c r="F2780" t="s">
        <v>363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5576</v>
      </c>
      <c r="O2780" s="8">
        <f>Data!$E2780/Data!$D2780</f>
        <v>0.25545454545454543</v>
      </c>
      <c r="P2780" s="2">
        <f>IFERROR(Data!$E2780/Data!$L2780,0)</f>
        <v>93.666666666666671</v>
      </c>
      <c r="Q2780" t="str">
        <f t="shared" si="172"/>
        <v>publishing</v>
      </c>
      <c r="R2780" t="str">
        <f t="shared" si="173"/>
        <v>children's books</v>
      </c>
      <c r="S2780" s="3">
        <f t="shared" si="174"/>
        <v>41876.728078703702</v>
      </c>
      <c r="T2780" s="3">
        <f t="shared" si="175"/>
        <v>41846.728078703702</v>
      </c>
    </row>
    <row r="2781" spans="1:20">
      <c r="A2781">
        <v>2779</v>
      </c>
      <c r="B2781" t="s">
        <v>5651</v>
      </c>
      <c r="C2781" t="s">
        <v>5652</v>
      </c>
      <c r="D2781">
        <v>2500</v>
      </c>
      <c r="E2781">
        <v>53</v>
      </c>
      <c r="F2781" t="s">
        <v>363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5576</v>
      </c>
      <c r="O2781" s="8">
        <f>Data!$E2781/Data!$D2781</f>
        <v>2.12E-2</v>
      </c>
      <c r="P2781" s="2">
        <f>IFERROR(Data!$E2781/Data!$L2781,0)</f>
        <v>53</v>
      </c>
      <c r="Q2781" t="str">
        <f t="shared" si="172"/>
        <v>publishing</v>
      </c>
      <c r="R2781" t="str">
        <f t="shared" si="173"/>
        <v>children's books</v>
      </c>
      <c r="S2781" s="3">
        <f t="shared" si="174"/>
        <v>42330.377557870372</v>
      </c>
      <c r="T2781" s="3">
        <f t="shared" si="175"/>
        <v>42300.335891203707</v>
      </c>
    </row>
    <row r="2782" spans="1:20">
      <c r="A2782">
        <v>2780</v>
      </c>
      <c r="B2782" t="s">
        <v>5653</v>
      </c>
      <c r="C2782" t="s">
        <v>5654</v>
      </c>
      <c r="D2782">
        <v>100000</v>
      </c>
      <c r="E2782">
        <v>0</v>
      </c>
      <c r="F2782" t="s">
        <v>363</v>
      </c>
      <c r="G2782" t="s">
        <v>1230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5576</v>
      </c>
      <c r="O2782" s="8">
        <f>Data!$E2782/Data!$D2782</f>
        <v>0</v>
      </c>
      <c r="P2782" s="2">
        <f>IFERROR(Data!$E2782/Data!$L2782,0)</f>
        <v>0</v>
      </c>
      <c r="Q2782" t="str">
        <f t="shared" si="172"/>
        <v>publishing</v>
      </c>
      <c r="R2782" t="str">
        <f t="shared" si="173"/>
        <v>children's books</v>
      </c>
      <c r="S2782" s="3">
        <f t="shared" si="174"/>
        <v>42804.197777777779</v>
      </c>
      <c r="T2782" s="3">
        <f t="shared" si="175"/>
        <v>42774.197777777779</v>
      </c>
    </row>
    <row r="2783" spans="1:20">
      <c r="A2783">
        <v>2781</v>
      </c>
      <c r="B2783" t="s">
        <v>5655</v>
      </c>
      <c r="C2783" t="s">
        <v>5656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1092</v>
      </c>
      <c r="O2783" s="8">
        <f>Data!$E2783/Data!$D2783</f>
        <v>1.0528</v>
      </c>
      <c r="P2783" s="2">
        <f>IFERROR(Data!$E2783/Data!$L2783,0)</f>
        <v>47</v>
      </c>
      <c r="Q2783" t="str">
        <f t="shared" si="172"/>
        <v>theater</v>
      </c>
      <c r="R2783" t="str">
        <f t="shared" si="173"/>
        <v>plays</v>
      </c>
      <c r="S2783" s="3">
        <f t="shared" si="174"/>
        <v>42047.041666666672</v>
      </c>
      <c r="T2783" s="3">
        <f t="shared" si="175"/>
        <v>42018.69159722222</v>
      </c>
    </row>
    <row r="2784" spans="1:20">
      <c r="A2784">
        <v>2782</v>
      </c>
      <c r="B2784" t="s">
        <v>5657</v>
      </c>
      <c r="C2784" t="s">
        <v>5658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1092</v>
      </c>
      <c r="O2784" s="8">
        <f>Data!$E2784/Data!$D2784</f>
        <v>1.2</v>
      </c>
      <c r="P2784" s="2">
        <f>IFERROR(Data!$E2784/Data!$L2784,0)</f>
        <v>66.666666666666671</v>
      </c>
      <c r="Q2784" t="str">
        <f t="shared" si="172"/>
        <v>theater</v>
      </c>
      <c r="R2784" t="str">
        <f t="shared" si="173"/>
        <v>plays</v>
      </c>
      <c r="S2784" s="3">
        <f t="shared" si="174"/>
        <v>42051.957638888889</v>
      </c>
      <c r="T2784" s="3">
        <f t="shared" si="175"/>
        <v>42026.674976851849</v>
      </c>
    </row>
    <row r="2785" spans="1:20">
      <c r="A2785">
        <v>2783</v>
      </c>
      <c r="B2785" t="s">
        <v>5659</v>
      </c>
      <c r="C2785" t="s">
        <v>5660</v>
      </c>
      <c r="D2785">
        <v>1000</v>
      </c>
      <c r="E2785">
        <v>1145</v>
      </c>
      <c r="F2785" t="s">
        <v>22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1092</v>
      </c>
      <c r="O2785" s="8">
        <f>Data!$E2785/Data!$D2785</f>
        <v>1.145</v>
      </c>
      <c r="P2785" s="2">
        <f>IFERROR(Data!$E2785/Data!$L2785,0)</f>
        <v>18.770491803278688</v>
      </c>
      <c r="Q2785" t="str">
        <f t="shared" si="172"/>
        <v>theater</v>
      </c>
      <c r="R2785" t="str">
        <f t="shared" si="173"/>
        <v>plays</v>
      </c>
      <c r="S2785" s="3">
        <f t="shared" si="174"/>
        <v>42117.285254629634</v>
      </c>
      <c r="T2785" s="3">
        <f t="shared" si="175"/>
        <v>42103.285254629634</v>
      </c>
    </row>
    <row r="2786" spans="1:20">
      <c r="A2786">
        <v>2784</v>
      </c>
      <c r="B2786" t="s">
        <v>5661</v>
      </c>
      <c r="C2786" t="s">
        <v>5662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1092</v>
      </c>
      <c r="O2786" s="8">
        <f>Data!$E2786/Data!$D2786</f>
        <v>1.19</v>
      </c>
      <c r="P2786" s="2">
        <f>IFERROR(Data!$E2786/Data!$L2786,0)</f>
        <v>66.111111111111114</v>
      </c>
      <c r="Q2786" t="str">
        <f t="shared" si="172"/>
        <v>theater</v>
      </c>
      <c r="R2786" t="str">
        <f t="shared" si="173"/>
        <v>plays</v>
      </c>
      <c r="S2786" s="3">
        <f t="shared" si="174"/>
        <v>41941.537534722222</v>
      </c>
      <c r="T2786" s="3">
        <f t="shared" si="175"/>
        <v>41920.537534722222</v>
      </c>
    </row>
    <row r="2787" spans="1:20">
      <c r="A2787">
        <v>2785</v>
      </c>
      <c r="B2787" t="s">
        <v>5663</v>
      </c>
      <c r="C2787" t="s">
        <v>5664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1092</v>
      </c>
      <c r="O2787" s="8">
        <f>Data!$E2787/Data!$D2787</f>
        <v>1.0468</v>
      </c>
      <c r="P2787" s="2">
        <f>IFERROR(Data!$E2787/Data!$L2787,0)</f>
        <v>36.859154929577464</v>
      </c>
      <c r="Q2787" t="str">
        <f t="shared" si="172"/>
        <v>theater</v>
      </c>
      <c r="R2787" t="str">
        <f t="shared" si="173"/>
        <v>plays</v>
      </c>
      <c r="S2787" s="3">
        <f t="shared" si="174"/>
        <v>42587.625</v>
      </c>
      <c r="T2787" s="3">
        <f t="shared" si="175"/>
        <v>42557.939432870371</v>
      </c>
    </row>
    <row r="2788" spans="1:20">
      <c r="A2788">
        <v>2786</v>
      </c>
      <c r="B2788" t="s">
        <v>5665</v>
      </c>
      <c r="C2788" t="s">
        <v>5666</v>
      </c>
      <c r="D2788">
        <v>2500</v>
      </c>
      <c r="E2788">
        <v>2946</v>
      </c>
      <c r="F2788" t="s">
        <v>22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1092</v>
      </c>
      <c r="O2788" s="8">
        <f>Data!$E2788/Data!$D2788</f>
        <v>1.1783999999999999</v>
      </c>
      <c r="P2788" s="2">
        <f>IFERROR(Data!$E2788/Data!$L2788,0)</f>
        <v>39.810810810810814</v>
      </c>
      <c r="Q2788" t="str">
        <f t="shared" si="172"/>
        <v>theater</v>
      </c>
      <c r="R2788" t="str">
        <f t="shared" si="173"/>
        <v>plays</v>
      </c>
      <c r="S2788" s="3">
        <f t="shared" si="174"/>
        <v>41829.319212962961</v>
      </c>
      <c r="T2788" s="3">
        <f t="shared" si="175"/>
        <v>41815.319212962961</v>
      </c>
    </row>
    <row r="2789" spans="1:20">
      <c r="A2789">
        <v>2787</v>
      </c>
      <c r="B2789" t="s">
        <v>5667</v>
      </c>
      <c r="C2789" t="s">
        <v>5668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1092</v>
      </c>
      <c r="O2789" s="8">
        <f>Data!$E2789/Data!$D2789</f>
        <v>1.1970000000000001</v>
      </c>
      <c r="P2789" s="2">
        <f>IFERROR(Data!$E2789/Data!$L2789,0)</f>
        <v>31.5</v>
      </c>
      <c r="Q2789" t="str">
        <f t="shared" si="172"/>
        <v>theater</v>
      </c>
      <c r="R2789" t="str">
        <f t="shared" si="173"/>
        <v>plays</v>
      </c>
      <c r="S2789" s="3">
        <f t="shared" si="174"/>
        <v>41837.948518518519</v>
      </c>
      <c r="T2789" s="3">
        <f t="shared" si="175"/>
        <v>41807.948518518519</v>
      </c>
    </row>
    <row r="2790" spans="1:20">
      <c r="A2790">
        <v>2788</v>
      </c>
      <c r="B2790" t="s">
        <v>5669</v>
      </c>
      <c r="C2790" t="s">
        <v>5670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1092</v>
      </c>
      <c r="O2790" s="8">
        <f>Data!$E2790/Data!$D2790</f>
        <v>1.0249999999999999</v>
      </c>
      <c r="P2790" s="2">
        <f>IFERROR(Data!$E2790/Data!$L2790,0)</f>
        <v>102.5</v>
      </c>
      <c r="Q2790" t="str">
        <f t="shared" si="172"/>
        <v>theater</v>
      </c>
      <c r="R2790" t="str">
        <f t="shared" si="173"/>
        <v>plays</v>
      </c>
      <c r="S2790" s="3">
        <f t="shared" si="174"/>
        <v>42580.451886574068</v>
      </c>
      <c r="T2790" s="3">
        <f t="shared" si="175"/>
        <v>42550.451886574068</v>
      </c>
    </row>
    <row r="2791" spans="1:20">
      <c r="A2791">
        <v>2789</v>
      </c>
      <c r="B2791" t="s">
        <v>5671</v>
      </c>
      <c r="C2791" t="s">
        <v>5672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1092</v>
      </c>
      <c r="O2791" s="8">
        <f>Data!$E2791/Data!$D2791</f>
        <v>1.0116666666666667</v>
      </c>
      <c r="P2791" s="2">
        <f>IFERROR(Data!$E2791/Data!$L2791,0)</f>
        <v>126.45833333333333</v>
      </c>
      <c r="Q2791" t="str">
        <f t="shared" si="172"/>
        <v>theater</v>
      </c>
      <c r="R2791" t="str">
        <f t="shared" si="173"/>
        <v>plays</v>
      </c>
      <c r="S2791" s="3">
        <f t="shared" si="174"/>
        <v>42074.916666666672</v>
      </c>
      <c r="T2791" s="3">
        <f t="shared" si="175"/>
        <v>42055.763124999998</v>
      </c>
    </row>
    <row r="2792" spans="1:20">
      <c r="A2792">
        <v>2790</v>
      </c>
      <c r="B2792" t="s">
        <v>5673</v>
      </c>
      <c r="C2792" t="s">
        <v>5674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1092</v>
      </c>
      <c r="O2792" s="8">
        <f>Data!$E2792/Data!$D2792</f>
        <v>1.0533333333333332</v>
      </c>
      <c r="P2792" s="2">
        <f>IFERROR(Data!$E2792/Data!$L2792,0)</f>
        <v>47.878787878787875</v>
      </c>
      <c r="Q2792" t="str">
        <f t="shared" si="172"/>
        <v>theater</v>
      </c>
      <c r="R2792" t="str">
        <f t="shared" si="173"/>
        <v>plays</v>
      </c>
      <c r="S2792" s="3">
        <f t="shared" si="174"/>
        <v>42046.688692129625</v>
      </c>
      <c r="T2792" s="3">
        <f t="shared" si="175"/>
        <v>42016.688692129625</v>
      </c>
    </row>
    <row r="2793" spans="1:20">
      <c r="A2793">
        <v>2791</v>
      </c>
      <c r="B2793" t="s">
        <v>5675</v>
      </c>
      <c r="C2793" t="s">
        <v>5676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1092</v>
      </c>
      <c r="O2793" s="8">
        <f>Data!$E2793/Data!$D2793</f>
        <v>1.0249999999999999</v>
      </c>
      <c r="P2793" s="2">
        <f>IFERROR(Data!$E2793/Data!$L2793,0)</f>
        <v>73.214285714285708</v>
      </c>
      <c r="Q2793" t="str">
        <f t="shared" si="172"/>
        <v>theater</v>
      </c>
      <c r="R2793" t="str">
        <f t="shared" si="173"/>
        <v>plays</v>
      </c>
      <c r="S2793" s="3">
        <f t="shared" si="174"/>
        <v>42621.916666666672</v>
      </c>
      <c r="T2793" s="3">
        <f t="shared" si="175"/>
        <v>42591.649988425925</v>
      </c>
    </row>
    <row r="2794" spans="1:20">
      <c r="A2794">
        <v>2792</v>
      </c>
      <c r="B2794" t="s">
        <v>5677</v>
      </c>
      <c r="C2794" t="s">
        <v>5678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1092</v>
      </c>
      <c r="O2794" s="8">
        <f>Data!$E2794/Data!$D2794</f>
        <v>1.0760000000000001</v>
      </c>
      <c r="P2794" s="2">
        <f>IFERROR(Data!$E2794/Data!$L2794,0)</f>
        <v>89.666666666666671</v>
      </c>
      <c r="Q2794" t="str">
        <f t="shared" si="172"/>
        <v>theater</v>
      </c>
      <c r="R2794" t="str">
        <f t="shared" si="173"/>
        <v>plays</v>
      </c>
      <c r="S2794" s="3">
        <f t="shared" si="174"/>
        <v>42227.981006944443</v>
      </c>
      <c r="T2794" s="3">
        <f t="shared" si="175"/>
        <v>42182.981006944443</v>
      </c>
    </row>
    <row r="2795" spans="1:20">
      <c r="A2795">
        <v>2793</v>
      </c>
      <c r="B2795" t="s">
        <v>5679</v>
      </c>
      <c r="C2795" t="s">
        <v>5680</v>
      </c>
      <c r="D2795">
        <v>10000</v>
      </c>
      <c r="E2795">
        <v>11056.75</v>
      </c>
      <c r="F2795" t="s">
        <v>22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1092</v>
      </c>
      <c r="O2795" s="8">
        <f>Data!$E2795/Data!$D2795</f>
        <v>1.105675</v>
      </c>
      <c r="P2795" s="2">
        <f>IFERROR(Data!$E2795/Data!$L2795,0)</f>
        <v>151.4623287671233</v>
      </c>
      <c r="Q2795" t="str">
        <f t="shared" si="172"/>
        <v>theater</v>
      </c>
      <c r="R2795" t="str">
        <f t="shared" si="173"/>
        <v>plays</v>
      </c>
      <c r="S2795" s="3">
        <f t="shared" si="174"/>
        <v>42206.169039351851</v>
      </c>
      <c r="T2795" s="3">
        <f t="shared" si="175"/>
        <v>42176.169039351851</v>
      </c>
    </row>
    <row r="2796" spans="1:20">
      <c r="A2796">
        <v>2794</v>
      </c>
      <c r="B2796" t="s">
        <v>5681</v>
      </c>
      <c r="C2796" t="s">
        <v>5682</v>
      </c>
      <c r="D2796">
        <v>50</v>
      </c>
      <c r="E2796">
        <v>75</v>
      </c>
      <c r="F2796" t="s">
        <v>22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1092</v>
      </c>
      <c r="O2796" s="8">
        <f>Data!$E2796/Data!$D2796</f>
        <v>1.5</v>
      </c>
      <c r="P2796" s="2">
        <f>IFERROR(Data!$E2796/Data!$L2796,0)</f>
        <v>25</v>
      </c>
      <c r="Q2796" t="str">
        <f t="shared" si="172"/>
        <v>theater</v>
      </c>
      <c r="R2796" t="str">
        <f t="shared" si="173"/>
        <v>plays</v>
      </c>
      <c r="S2796" s="3">
        <f t="shared" si="174"/>
        <v>42432.541666666672</v>
      </c>
      <c r="T2796" s="3">
        <f t="shared" si="175"/>
        <v>42416.441655092596</v>
      </c>
    </row>
    <row r="2797" spans="1:20">
      <c r="A2797">
        <v>2795</v>
      </c>
      <c r="B2797" t="s">
        <v>5683</v>
      </c>
      <c r="C2797" t="s">
        <v>5684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1092</v>
      </c>
      <c r="O2797" s="8">
        <f>Data!$E2797/Data!$D2797</f>
        <v>1.0428571428571429</v>
      </c>
      <c r="P2797" s="2">
        <f>IFERROR(Data!$E2797/Data!$L2797,0)</f>
        <v>36.5</v>
      </c>
      <c r="Q2797" t="str">
        <f t="shared" si="172"/>
        <v>theater</v>
      </c>
      <c r="R2797" t="str">
        <f t="shared" si="173"/>
        <v>plays</v>
      </c>
      <c r="S2797" s="3">
        <f t="shared" si="174"/>
        <v>41796.708333333336</v>
      </c>
      <c r="T2797" s="3">
        <f t="shared" si="175"/>
        <v>41780.275937500002</v>
      </c>
    </row>
    <row r="2798" spans="1:20">
      <c r="A2798">
        <v>2796</v>
      </c>
      <c r="B2798" t="s">
        <v>5685</v>
      </c>
      <c r="C2798" t="s">
        <v>5686</v>
      </c>
      <c r="D2798">
        <v>800</v>
      </c>
      <c r="E2798">
        <v>924</v>
      </c>
      <c r="F2798" t="s">
        <v>22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1092</v>
      </c>
      <c r="O2798" s="8">
        <f>Data!$E2798/Data!$D2798</f>
        <v>1.155</v>
      </c>
      <c r="P2798" s="2">
        <f>IFERROR(Data!$E2798/Data!$L2798,0)</f>
        <v>44</v>
      </c>
      <c r="Q2798" t="str">
        <f t="shared" si="172"/>
        <v>theater</v>
      </c>
      <c r="R2798" t="str">
        <f t="shared" si="173"/>
        <v>plays</v>
      </c>
      <c r="S2798" s="3">
        <f t="shared" si="174"/>
        <v>41825.278101851851</v>
      </c>
      <c r="T2798" s="3">
        <f t="shared" si="175"/>
        <v>41795.278101851851</v>
      </c>
    </row>
    <row r="2799" spans="1:20">
      <c r="A2799">
        <v>2797</v>
      </c>
      <c r="B2799" t="s">
        <v>5687</v>
      </c>
      <c r="C2799" t="s">
        <v>5688</v>
      </c>
      <c r="D2799">
        <v>8000</v>
      </c>
      <c r="E2799">
        <v>8211.61</v>
      </c>
      <c r="F2799" t="s">
        <v>22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1092</v>
      </c>
      <c r="O2799" s="8">
        <f>Data!$E2799/Data!$D2799</f>
        <v>1.02645125</v>
      </c>
      <c r="P2799" s="2">
        <f>IFERROR(Data!$E2799/Data!$L2799,0)</f>
        <v>87.357553191489373</v>
      </c>
      <c r="Q2799" t="str">
        <f t="shared" si="172"/>
        <v>theater</v>
      </c>
      <c r="R2799" t="str">
        <f t="shared" si="173"/>
        <v>plays</v>
      </c>
      <c r="S2799" s="3">
        <f t="shared" si="174"/>
        <v>41828.69027777778</v>
      </c>
      <c r="T2799" s="3">
        <f t="shared" si="175"/>
        <v>41798.69027777778</v>
      </c>
    </row>
    <row r="2800" spans="1:20">
      <c r="A2800">
        <v>2798</v>
      </c>
      <c r="B2800" t="s">
        <v>5689</v>
      </c>
      <c r="C2800" t="s">
        <v>5690</v>
      </c>
      <c r="D2800">
        <v>5000</v>
      </c>
      <c r="E2800">
        <v>5070</v>
      </c>
      <c r="F2800" t="s">
        <v>22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1092</v>
      </c>
      <c r="O2800" s="8">
        <f>Data!$E2800/Data!$D2800</f>
        <v>1.014</v>
      </c>
      <c r="P2800" s="2">
        <f>IFERROR(Data!$E2800/Data!$L2800,0)</f>
        <v>36.474820143884891</v>
      </c>
      <c r="Q2800" t="str">
        <f t="shared" si="172"/>
        <v>theater</v>
      </c>
      <c r="R2800" t="str">
        <f t="shared" si="173"/>
        <v>plays</v>
      </c>
      <c r="S2800" s="3">
        <f t="shared" si="174"/>
        <v>42216.416666666672</v>
      </c>
      <c r="T2800" s="3">
        <f t="shared" si="175"/>
        <v>42201.425011574072</v>
      </c>
    </row>
    <row r="2801" spans="1:20">
      <c r="A2801">
        <v>2799</v>
      </c>
      <c r="B2801" t="s">
        <v>5691</v>
      </c>
      <c r="C2801" t="s">
        <v>5692</v>
      </c>
      <c r="D2801">
        <v>5000</v>
      </c>
      <c r="E2801">
        <v>5831.74</v>
      </c>
      <c r="F2801" t="s">
        <v>22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1092</v>
      </c>
      <c r="O2801" s="8">
        <f>Data!$E2801/Data!$D2801</f>
        <v>1.1663479999999999</v>
      </c>
      <c r="P2801" s="2">
        <f>IFERROR(Data!$E2801/Data!$L2801,0)</f>
        <v>44.859538461538463</v>
      </c>
      <c r="Q2801" t="str">
        <f t="shared" si="172"/>
        <v>theater</v>
      </c>
      <c r="R2801" t="str">
        <f t="shared" si="173"/>
        <v>plays</v>
      </c>
      <c r="S2801" s="3">
        <f t="shared" si="174"/>
        <v>42538.416666666672</v>
      </c>
      <c r="T2801" s="3">
        <f t="shared" si="175"/>
        <v>42507.014699074076</v>
      </c>
    </row>
    <row r="2802" spans="1:20">
      <c r="A2802">
        <v>2800</v>
      </c>
      <c r="B2802" t="s">
        <v>5693</v>
      </c>
      <c r="C2802" t="s">
        <v>5694</v>
      </c>
      <c r="D2802">
        <v>1000</v>
      </c>
      <c r="E2802">
        <v>1330</v>
      </c>
      <c r="F2802" t="s">
        <v>22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1092</v>
      </c>
      <c r="O2802" s="8">
        <f>Data!$E2802/Data!$D2802</f>
        <v>1.33</v>
      </c>
      <c r="P2802" s="2">
        <f>IFERROR(Data!$E2802/Data!$L2802,0)</f>
        <v>42.903225806451616</v>
      </c>
      <c r="Q2802" t="str">
        <f t="shared" si="172"/>
        <v>theater</v>
      </c>
      <c r="R2802" t="str">
        <f t="shared" si="173"/>
        <v>plays</v>
      </c>
      <c r="S2802" s="3">
        <f t="shared" si="174"/>
        <v>42008.302847222221</v>
      </c>
      <c r="T2802" s="3">
        <f t="shared" si="175"/>
        <v>41948.302847222221</v>
      </c>
    </row>
    <row r="2803" spans="1:20">
      <c r="A2803">
        <v>2801</v>
      </c>
      <c r="B2803" t="s">
        <v>5695</v>
      </c>
      <c r="C2803" t="s">
        <v>5696</v>
      </c>
      <c r="D2803">
        <v>500</v>
      </c>
      <c r="E2803">
        <v>666</v>
      </c>
      <c r="F2803" t="s">
        <v>22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1092</v>
      </c>
      <c r="O2803" s="8">
        <f>Data!$E2803/Data!$D2803</f>
        <v>1.3320000000000001</v>
      </c>
      <c r="P2803" s="2">
        <f>IFERROR(Data!$E2803/Data!$L2803,0)</f>
        <v>51.230769230769234</v>
      </c>
      <c r="Q2803" t="str">
        <f t="shared" si="172"/>
        <v>theater</v>
      </c>
      <c r="R2803" t="str">
        <f t="shared" si="173"/>
        <v>plays</v>
      </c>
      <c r="S2803" s="3">
        <f t="shared" si="174"/>
        <v>41922.208333333336</v>
      </c>
      <c r="T2803" s="3">
        <f t="shared" si="175"/>
        <v>41899.993159722224</v>
      </c>
    </row>
    <row r="2804" spans="1:20">
      <c r="A2804">
        <v>2802</v>
      </c>
      <c r="B2804" t="s">
        <v>5697</v>
      </c>
      <c r="C2804" t="s">
        <v>5698</v>
      </c>
      <c r="D2804">
        <v>3000</v>
      </c>
      <c r="E2804">
        <v>3055</v>
      </c>
      <c r="F2804" t="s">
        <v>22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1092</v>
      </c>
      <c r="O2804" s="8">
        <f>Data!$E2804/Data!$D2804</f>
        <v>1.0183333333333333</v>
      </c>
      <c r="P2804" s="2">
        <f>IFERROR(Data!$E2804/Data!$L2804,0)</f>
        <v>33.944444444444443</v>
      </c>
      <c r="Q2804" t="str">
        <f t="shared" si="172"/>
        <v>theater</v>
      </c>
      <c r="R2804" t="str">
        <f t="shared" si="173"/>
        <v>plays</v>
      </c>
      <c r="S2804" s="3">
        <f t="shared" si="174"/>
        <v>42222.39707175926</v>
      </c>
      <c r="T2804" s="3">
        <f t="shared" si="175"/>
        <v>42192.39707175926</v>
      </c>
    </row>
    <row r="2805" spans="1:20">
      <c r="A2805">
        <v>2803</v>
      </c>
      <c r="B2805" t="s">
        <v>5699</v>
      </c>
      <c r="C2805" t="s">
        <v>5700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1092</v>
      </c>
      <c r="O2805" s="8">
        <f>Data!$E2805/Data!$D2805</f>
        <v>1.2795000000000001</v>
      </c>
      <c r="P2805" s="2">
        <f>IFERROR(Data!$E2805/Data!$L2805,0)</f>
        <v>90.744680851063833</v>
      </c>
      <c r="Q2805" t="str">
        <f t="shared" si="172"/>
        <v>theater</v>
      </c>
      <c r="R2805" t="str">
        <f t="shared" si="173"/>
        <v>plays</v>
      </c>
      <c r="S2805" s="3">
        <f t="shared" si="174"/>
        <v>42200.75</v>
      </c>
      <c r="T2805" s="3">
        <f t="shared" si="175"/>
        <v>42157.815694444449</v>
      </c>
    </row>
    <row r="2806" spans="1:20">
      <c r="A2806">
        <v>2804</v>
      </c>
      <c r="B2806" t="s">
        <v>5701</v>
      </c>
      <c r="C2806" t="s">
        <v>5702</v>
      </c>
      <c r="D2806">
        <v>1000</v>
      </c>
      <c r="E2806">
        <v>1150</v>
      </c>
      <c r="F2806" t="s">
        <v>22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1092</v>
      </c>
      <c r="O2806" s="8">
        <f>Data!$E2806/Data!$D2806</f>
        <v>1.1499999999999999</v>
      </c>
      <c r="P2806" s="2">
        <f>IFERROR(Data!$E2806/Data!$L2806,0)</f>
        <v>50</v>
      </c>
      <c r="Q2806" t="str">
        <f t="shared" si="172"/>
        <v>theater</v>
      </c>
      <c r="R2806" t="str">
        <f t="shared" si="173"/>
        <v>plays</v>
      </c>
      <c r="S2806" s="3">
        <f t="shared" si="174"/>
        <v>41911.203587962962</v>
      </c>
      <c r="T2806" s="3">
        <f t="shared" si="175"/>
        <v>41881.203587962962</v>
      </c>
    </row>
    <row r="2807" spans="1:20">
      <c r="A2807">
        <v>2805</v>
      </c>
      <c r="B2807" t="s">
        <v>5703</v>
      </c>
      <c r="C2807" t="s">
        <v>5704</v>
      </c>
      <c r="D2807">
        <v>400</v>
      </c>
      <c r="E2807">
        <v>440</v>
      </c>
      <c r="F2807" t="s">
        <v>22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1092</v>
      </c>
      <c r="O2807" s="8">
        <f>Data!$E2807/Data!$D2807</f>
        <v>1.1000000000000001</v>
      </c>
      <c r="P2807" s="2">
        <f>IFERROR(Data!$E2807/Data!$L2807,0)</f>
        <v>24.444444444444443</v>
      </c>
      <c r="Q2807" t="str">
        <f t="shared" si="172"/>
        <v>theater</v>
      </c>
      <c r="R2807" t="str">
        <f t="shared" si="173"/>
        <v>plays</v>
      </c>
      <c r="S2807" s="3">
        <f t="shared" si="174"/>
        <v>42238.255474537036</v>
      </c>
      <c r="T2807" s="3">
        <f t="shared" si="175"/>
        <v>42213.255474537036</v>
      </c>
    </row>
    <row r="2808" spans="1:20">
      <c r="A2808">
        <v>2806</v>
      </c>
      <c r="B2808" t="s">
        <v>5705</v>
      </c>
      <c r="C2808" t="s">
        <v>5706</v>
      </c>
      <c r="D2808">
        <v>3000</v>
      </c>
      <c r="E2808">
        <v>3363</v>
      </c>
      <c r="F2808" t="s">
        <v>22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1092</v>
      </c>
      <c r="O2808" s="8">
        <f>Data!$E2808/Data!$D2808</f>
        <v>1.121</v>
      </c>
      <c r="P2808" s="2">
        <f>IFERROR(Data!$E2808/Data!$L2808,0)</f>
        <v>44.25</v>
      </c>
      <c r="Q2808" t="str">
        <f t="shared" si="172"/>
        <v>theater</v>
      </c>
      <c r="R2808" t="str">
        <f t="shared" si="173"/>
        <v>plays</v>
      </c>
      <c r="S2808" s="3">
        <f t="shared" si="174"/>
        <v>42221.208333333328</v>
      </c>
      <c r="T2808" s="3">
        <f t="shared" si="175"/>
        <v>42185.017245370371</v>
      </c>
    </row>
    <row r="2809" spans="1:20">
      <c r="A2809">
        <v>2807</v>
      </c>
      <c r="B2809" t="s">
        <v>5707</v>
      </c>
      <c r="C2809" t="s">
        <v>5708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1092</v>
      </c>
      <c r="O2809" s="8">
        <f>Data!$E2809/Data!$D2809</f>
        <v>1.26</v>
      </c>
      <c r="P2809" s="2">
        <f>IFERROR(Data!$E2809/Data!$L2809,0)</f>
        <v>67.741935483870961</v>
      </c>
      <c r="Q2809" t="str">
        <f t="shared" si="172"/>
        <v>theater</v>
      </c>
      <c r="R2809" t="str">
        <f t="shared" si="173"/>
        <v>plays</v>
      </c>
      <c r="S2809" s="3">
        <f t="shared" si="174"/>
        <v>42184.623124999998</v>
      </c>
      <c r="T2809" s="3">
        <f t="shared" si="175"/>
        <v>42154.623124999998</v>
      </c>
    </row>
    <row r="2810" spans="1:20">
      <c r="A2810">
        <v>2808</v>
      </c>
      <c r="B2810" t="s">
        <v>5709</v>
      </c>
      <c r="C2810" t="s">
        <v>5710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1092</v>
      </c>
      <c r="O2810" s="8">
        <f>Data!$E2810/Data!$D2810</f>
        <v>1.0024444444444445</v>
      </c>
      <c r="P2810" s="2">
        <f>IFERROR(Data!$E2810/Data!$L2810,0)</f>
        <v>65.376811594202906</v>
      </c>
      <c r="Q2810" t="str">
        <f t="shared" si="172"/>
        <v>theater</v>
      </c>
      <c r="R2810" t="str">
        <f t="shared" si="173"/>
        <v>plays</v>
      </c>
      <c r="S2810" s="3">
        <f t="shared" si="174"/>
        <v>42238.59646990741</v>
      </c>
      <c r="T2810" s="3">
        <f t="shared" si="175"/>
        <v>42208.59646990741</v>
      </c>
    </row>
    <row r="2811" spans="1:20">
      <c r="A2811">
        <v>2809</v>
      </c>
      <c r="B2811" t="s">
        <v>5711</v>
      </c>
      <c r="C2811" t="s">
        <v>5712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1092</v>
      </c>
      <c r="O2811" s="8">
        <f>Data!$E2811/Data!$D2811</f>
        <v>1.024</v>
      </c>
      <c r="P2811" s="2">
        <f>IFERROR(Data!$E2811/Data!$L2811,0)</f>
        <v>121.9047619047619</v>
      </c>
      <c r="Q2811" t="str">
        <f t="shared" si="172"/>
        <v>theater</v>
      </c>
      <c r="R2811" t="str">
        <f t="shared" si="173"/>
        <v>plays</v>
      </c>
      <c r="S2811" s="3">
        <f t="shared" si="174"/>
        <v>42459.360416666663</v>
      </c>
      <c r="T2811" s="3">
        <f t="shared" si="175"/>
        <v>42451.246817129635</v>
      </c>
    </row>
    <row r="2812" spans="1:20">
      <c r="A2812">
        <v>2810</v>
      </c>
      <c r="B2812" t="s">
        <v>5713</v>
      </c>
      <c r="C2812" t="s">
        <v>5714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1092</v>
      </c>
      <c r="O2812" s="8">
        <f>Data!$E2812/Data!$D2812</f>
        <v>1.0820000000000001</v>
      </c>
      <c r="P2812" s="2">
        <f>IFERROR(Data!$E2812/Data!$L2812,0)</f>
        <v>47.456140350877192</v>
      </c>
      <c r="Q2812" t="str">
        <f t="shared" si="172"/>
        <v>theater</v>
      </c>
      <c r="R2812" t="str">
        <f t="shared" si="173"/>
        <v>plays</v>
      </c>
      <c r="S2812" s="3">
        <f t="shared" si="174"/>
        <v>41790.915972222225</v>
      </c>
      <c r="T2812" s="3">
        <f t="shared" si="175"/>
        <v>41758.88962962963</v>
      </c>
    </row>
    <row r="2813" spans="1:20">
      <c r="A2813">
        <v>2811</v>
      </c>
      <c r="B2813" t="s">
        <v>5715</v>
      </c>
      <c r="C2813" t="s">
        <v>5716</v>
      </c>
      <c r="D2813">
        <v>10000</v>
      </c>
      <c r="E2813">
        <v>10027</v>
      </c>
      <c r="F2813" t="s">
        <v>22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1092</v>
      </c>
      <c r="O2813" s="8">
        <f>Data!$E2813/Data!$D2813</f>
        <v>1.0026999999999999</v>
      </c>
      <c r="P2813" s="2">
        <f>IFERROR(Data!$E2813/Data!$L2813,0)</f>
        <v>92.842592592592595</v>
      </c>
      <c r="Q2813" t="str">
        <f t="shared" si="172"/>
        <v>theater</v>
      </c>
      <c r="R2813" t="str">
        <f t="shared" si="173"/>
        <v>plays</v>
      </c>
      <c r="S2813" s="3">
        <f t="shared" si="174"/>
        <v>42058.246562500004</v>
      </c>
      <c r="T2813" s="3">
        <f t="shared" si="175"/>
        <v>42028.246562500004</v>
      </c>
    </row>
    <row r="2814" spans="1:20">
      <c r="A2814">
        <v>2812</v>
      </c>
      <c r="B2814" t="s">
        <v>5717</v>
      </c>
      <c r="C2814" t="s">
        <v>5718</v>
      </c>
      <c r="D2814">
        <v>5000</v>
      </c>
      <c r="E2814">
        <v>5665</v>
      </c>
      <c r="F2814" t="s">
        <v>22</v>
      </c>
      <c r="G2814" t="s">
        <v>165</v>
      </c>
      <c r="H2814" t="s">
        <v>166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1092</v>
      </c>
      <c r="O2814" s="8">
        <f>Data!$E2814/Data!$D2814</f>
        <v>1.133</v>
      </c>
      <c r="P2814" s="2">
        <f>IFERROR(Data!$E2814/Data!$L2814,0)</f>
        <v>68.253012048192772</v>
      </c>
      <c r="Q2814" t="str">
        <f t="shared" si="172"/>
        <v>theater</v>
      </c>
      <c r="R2814" t="str">
        <f t="shared" si="173"/>
        <v>plays</v>
      </c>
      <c r="S2814" s="3">
        <f t="shared" si="174"/>
        <v>42099.916666666672</v>
      </c>
      <c r="T2814" s="3">
        <f t="shared" si="175"/>
        <v>42054.49418981481</v>
      </c>
    </row>
    <row r="2815" spans="1:20">
      <c r="A2815">
        <v>2813</v>
      </c>
      <c r="B2815" t="s">
        <v>5719</v>
      </c>
      <c r="C2815" t="s">
        <v>5720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1092</v>
      </c>
      <c r="O2815" s="8">
        <f>Data!$E2815/Data!$D2815</f>
        <v>1.2757571428571428</v>
      </c>
      <c r="P2815" s="2">
        <f>IFERROR(Data!$E2815/Data!$L2815,0)</f>
        <v>37.209583333333335</v>
      </c>
      <c r="Q2815" t="str">
        <f t="shared" si="172"/>
        <v>theater</v>
      </c>
      <c r="R2815" t="str">
        <f t="shared" si="173"/>
        <v>plays</v>
      </c>
      <c r="S2815" s="3">
        <f t="shared" si="174"/>
        <v>42718.492604166662</v>
      </c>
      <c r="T2815" s="3">
        <f t="shared" si="175"/>
        <v>42693.492604166662</v>
      </c>
    </row>
    <row r="2816" spans="1:20">
      <c r="A2816">
        <v>2814</v>
      </c>
      <c r="B2816" t="s">
        <v>5721</v>
      </c>
      <c r="C2816" t="s">
        <v>5722</v>
      </c>
      <c r="D2816">
        <v>1500</v>
      </c>
      <c r="E2816">
        <v>1616</v>
      </c>
      <c r="F2816" t="s">
        <v>22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1092</v>
      </c>
      <c r="O2816" s="8">
        <f>Data!$E2816/Data!$D2816</f>
        <v>1.0773333333333333</v>
      </c>
      <c r="P2816" s="2">
        <f>IFERROR(Data!$E2816/Data!$L2816,0)</f>
        <v>25.25</v>
      </c>
      <c r="Q2816" t="str">
        <f t="shared" si="172"/>
        <v>theater</v>
      </c>
      <c r="R2816" t="str">
        <f t="shared" si="173"/>
        <v>plays</v>
      </c>
      <c r="S2816" s="3">
        <f t="shared" si="174"/>
        <v>42133.149479166663</v>
      </c>
      <c r="T2816" s="3">
        <f t="shared" si="175"/>
        <v>42103.149479166663</v>
      </c>
    </row>
    <row r="2817" spans="1:20">
      <c r="A2817">
        <v>2815</v>
      </c>
      <c r="B2817" t="s">
        <v>5723</v>
      </c>
      <c r="C2817" t="s">
        <v>5724</v>
      </c>
      <c r="D2817">
        <v>250</v>
      </c>
      <c r="E2817">
        <v>605</v>
      </c>
      <c r="F2817" t="s">
        <v>22</v>
      </c>
      <c r="G2817" t="s">
        <v>165</v>
      </c>
      <c r="H2817" t="s">
        <v>166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1092</v>
      </c>
      <c r="O2817" s="8">
        <f>Data!$E2817/Data!$D2817</f>
        <v>2.42</v>
      </c>
      <c r="P2817" s="2">
        <f>IFERROR(Data!$E2817/Data!$L2817,0)</f>
        <v>43.214285714285715</v>
      </c>
      <c r="Q2817" t="str">
        <f t="shared" si="172"/>
        <v>theater</v>
      </c>
      <c r="R2817" t="str">
        <f t="shared" si="173"/>
        <v>plays</v>
      </c>
      <c r="S2817" s="3">
        <f t="shared" si="174"/>
        <v>42589.526724537034</v>
      </c>
      <c r="T2817" s="3">
        <f t="shared" si="175"/>
        <v>42559.526724537034</v>
      </c>
    </row>
    <row r="2818" spans="1:20">
      <c r="A2818">
        <v>2816</v>
      </c>
      <c r="B2818" t="s">
        <v>5725</v>
      </c>
      <c r="C2818" t="s">
        <v>5726</v>
      </c>
      <c r="D2818">
        <v>3000</v>
      </c>
      <c r="E2818">
        <v>4247</v>
      </c>
      <c r="F2818" t="s">
        <v>22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1092</v>
      </c>
      <c r="O2818" s="8">
        <f>Data!$E2818/Data!$D2818</f>
        <v>1.4156666666666666</v>
      </c>
      <c r="P2818" s="2">
        <f>IFERROR(Data!$E2818/Data!$L2818,0)</f>
        <v>25.130177514792898</v>
      </c>
      <c r="Q2818" t="str">
        <f t="shared" si="172"/>
        <v>theater</v>
      </c>
      <c r="R2818" t="str">
        <f t="shared" si="173"/>
        <v>plays</v>
      </c>
      <c r="S2818" s="3">
        <f t="shared" si="174"/>
        <v>42218.416666666672</v>
      </c>
      <c r="T2818" s="3">
        <f t="shared" si="175"/>
        <v>42188.217499999999</v>
      </c>
    </row>
    <row r="2819" spans="1:20">
      <c r="A2819">
        <v>2817</v>
      </c>
      <c r="B2819" t="s">
        <v>5727</v>
      </c>
      <c r="C2819" t="s">
        <v>5728</v>
      </c>
      <c r="D2819">
        <v>600</v>
      </c>
      <c r="E2819">
        <v>780</v>
      </c>
      <c r="F2819" t="s">
        <v>22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1092</v>
      </c>
      <c r="O2819" s="8">
        <f>Data!$E2819/Data!$D2819</f>
        <v>1.3</v>
      </c>
      <c r="P2819" s="2">
        <f>IFERROR(Data!$E2819/Data!$L2819,0)</f>
        <v>23.636363636363637</v>
      </c>
      <c r="Q2819" t="str">
        <f t="shared" ref="Q2819:Q2882" si="176">LEFT(N2819,SEARCH("/",N2819,1)-1)</f>
        <v>theater</v>
      </c>
      <c r="R2819" t="str">
        <f t="shared" ref="R2819:R2882" si="177">RIGHT(N2819,LEN(N2819)-SEARCH("/",N2819,1))</f>
        <v>plays</v>
      </c>
      <c r="S2819" s="3">
        <f t="shared" ref="S2819:S2882" si="178">(((I2819/60)/60)/24)+DATE(1970,1,1)+(-6/24)</f>
        <v>42063.384976851856</v>
      </c>
      <c r="T2819" s="3">
        <f t="shared" ref="T2819:T2882" si="179">(((J2819/60)/60)/24)+DATE(1970,1,1)+(-6/24)</f>
        <v>42023.384976851856</v>
      </c>
    </row>
    <row r="2820" spans="1:20">
      <c r="A2820">
        <v>2818</v>
      </c>
      <c r="B2820" t="s">
        <v>5729</v>
      </c>
      <c r="C2820" t="s">
        <v>5730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1092</v>
      </c>
      <c r="O2820" s="8">
        <f>Data!$E2820/Data!$D2820</f>
        <v>1.0603</v>
      </c>
      <c r="P2820" s="2">
        <f>IFERROR(Data!$E2820/Data!$L2820,0)</f>
        <v>103.95098039215686</v>
      </c>
      <c r="Q2820" t="str">
        <f t="shared" si="176"/>
        <v>theater</v>
      </c>
      <c r="R2820" t="str">
        <f t="shared" si="177"/>
        <v>plays</v>
      </c>
      <c r="S2820" s="3">
        <f t="shared" si="178"/>
        <v>42270.348217592589</v>
      </c>
      <c r="T2820" s="3">
        <f t="shared" si="179"/>
        <v>42250.348217592589</v>
      </c>
    </row>
    <row r="2821" spans="1:20">
      <c r="A2821">
        <v>2819</v>
      </c>
      <c r="B2821" t="s">
        <v>5731</v>
      </c>
      <c r="C2821" t="s">
        <v>5732</v>
      </c>
      <c r="D2821">
        <v>5000</v>
      </c>
      <c r="E2821">
        <v>5240</v>
      </c>
      <c r="F2821" t="s">
        <v>22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1092</v>
      </c>
      <c r="O2821" s="8">
        <f>Data!$E2821/Data!$D2821</f>
        <v>1.048</v>
      </c>
      <c r="P2821" s="2">
        <f>IFERROR(Data!$E2821/Data!$L2821,0)</f>
        <v>50.384615384615387</v>
      </c>
      <c r="Q2821" t="str">
        <f t="shared" si="176"/>
        <v>theater</v>
      </c>
      <c r="R2821" t="str">
        <f t="shared" si="177"/>
        <v>plays</v>
      </c>
      <c r="S2821" s="3">
        <f t="shared" si="178"/>
        <v>42169.275567129633</v>
      </c>
      <c r="T2821" s="3">
        <f t="shared" si="179"/>
        <v>42139.275567129633</v>
      </c>
    </row>
    <row r="2822" spans="1:20">
      <c r="A2822">
        <v>2820</v>
      </c>
      <c r="B2822" t="s">
        <v>5733</v>
      </c>
      <c r="C2822" t="s">
        <v>5734</v>
      </c>
      <c r="D2822">
        <v>200</v>
      </c>
      <c r="E2822">
        <v>272</v>
      </c>
      <c r="F2822" t="s">
        <v>22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1092</v>
      </c>
      <c r="O2822" s="8">
        <f>Data!$E2822/Data!$D2822</f>
        <v>1.36</v>
      </c>
      <c r="P2822" s="2">
        <f>IFERROR(Data!$E2822/Data!$L2822,0)</f>
        <v>13.6</v>
      </c>
      <c r="Q2822" t="str">
        <f t="shared" si="176"/>
        <v>theater</v>
      </c>
      <c r="R2822" t="str">
        <f t="shared" si="177"/>
        <v>plays</v>
      </c>
      <c r="S2822" s="3">
        <f t="shared" si="178"/>
        <v>42425.75</v>
      </c>
      <c r="T2822" s="3">
        <f t="shared" si="179"/>
        <v>42401.360983796301</v>
      </c>
    </row>
    <row r="2823" spans="1:20">
      <c r="A2823">
        <v>2821</v>
      </c>
      <c r="B2823" t="s">
        <v>5735</v>
      </c>
      <c r="C2823" t="s">
        <v>5736</v>
      </c>
      <c r="D2823">
        <v>1000</v>
      </c>
      <c r="E2823">
        <v>1000</v>
      </c>
      <c r="F2823" t="s">
        <v>22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1092</v>
      </c>
      <c r="O2823" s="8">
        <f>Data!$E2823/Data!$D2823</f>
        <v>1</v>
      </c>
      <c r="P2823" s="2">
        <f>IFERROR(Data!$E2823/Data!$L2823,0)</f>
        <v>28.571428571428573</v>
      </c>
      <c r="Q2823" t="str">
        <f t="shared" si="176"/>
        <v>theater</v>
      </c>
      <c r="R2823" t="str">
        <f t="shared" si="177"/>
        <v>plays</v>
      </c>
      <c r="S2823" s="3">
        <f t="shared" si="178"/>
        <v>41905.672858796301</v>
      </c>
      <c r="T2823" s="3">
        <f t="shared" si="179"/>
        <v>41875.672858796301</v>
      </c>
    </row>
    <row r="2824" spans="1:20">
      <c r="A2824">
        <v>2822</v>
      </c>
      <c r="B2824" t="s">
        <v>5737</v>
      </c>
      <c r="C2824" t="s">
        <v>5738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1092</v>
      </c>
      <c r="O2824" s="8">
        <f>Data!$E2824/Data!$D2824</f>
        <v>1</v>
      </c>
      <c r="P2824" s="2">
        <f>IFERROR(Data!$E2824/Data!$L2824,0)</f>
        <v>63.829787234042556</v>
      </c>
      <c r="Q2824" t="str">
        <f t="shared" si="176"/>
        <v>theater</v>
      </c>
      <c r="R2824" t="str">
        <f t="shared" si="177"/>
        <v>plays</v>
      </c>
      <c r="S2824" s="3">
        <f t="shared" si="178"/>
        <v>42090.392268518524</v>
      </c>
      <c r="T2824" s="3">
        <f t="shared" si="179"/>
        <v>42060.433935185181</v>
      </c>
    </row>
    <row r="2825" spans="1:20">
      <c r="A2825">
        <v>2823</v>
      </c>
      <c r="B2825" t="s">
        <v>5739</v>
      </c>
      <c r="C2825" t="s">
        <v>5740</v>
      </c>
      <c r="D2825">
        <v>100</v>
      </c>
      <c r="E2825">
        <v>124</v>
      </c>
      <c r="F2825" t="s">
        <v>22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1092</v>
      </c>
      <c r="O2825" s="8">
        <f>Data!$E2825/Data!$D2825</f>
        <v>1.24</v>
      </c>
      <c r="P2825" s="2">
        <f>IFERROR(Data!$E2825/Data!$L2825,0)</f>
        <v>8.8571428571428577</v>
      </c>
      <c r="Q2825" t="str">
        <f t="shared" si="176"/>
        <v>theater</v>
      </c>
      <c r="R2825" t="str">
        <f t="shared" si="177"/>
        <v>plays</v>
      </c>
      <c r="S2825" s="3">
        <f t="shared" si="178"/>
        <v>42094.707638888889</v>
      </c>
      <c r="T2825" s="3">
        <f t="shared" si="179"/>
        <v>42066.761643518519</v>
      </c>
    </row>
    <row r="2826" spans="1:20">
      <c r="A2826">
        <v>2824</v>
      </c>
      <c r="B2826" t="s">
        <v>5741</v>
      </c>
      <c r="C2826" t="s">
        <v>5742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1092</v>
      </c>
      <c r="O2826" s="8">
        <f>Data!$E2826/Data!$D2826</f>
        <v>1.1692307692307693</v>
      </c>
      <c r="P2826" s="2">
        <f>IFERROR(Data!$E2826/Data!$L2826,0)</f>
        <v>50.666666666666664</v>
      </c>
      <c r="Q2826" t="str">
        <f t="shared" si="176"/>
        <v>theater</v>
      </c>
      <c r="R2826" t="str">
        <f t="shared" si="177"/>
        <v>plays</v>
      </c>
      <c r="S2826" s="3">
        <f t="shared" si="178"/>
        <v>42167.821527777778</v>
      </c>
      <c r="T2826" s="3">
        <f t="shared" si="179"/>
        <v>42136.020787037036</v>
      </c>
    </row>
    <row r="2827" spans="1:20">
      <c r="A2827">
        <v>2825</v>
      </c>
      <c r="B2827" t="s">
        <v>5743</v>
      </c>
      <c r="C2827" t="s">
        <v>5744</v>
      </c>
      <c r="D2827">
        <v>3000</v>
      </c>
      <c r="E2827">
        <v>3100</v>
      </c>
      <c r="F2827" t="s">
        <v>22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1092</v>
      </c>
      <c r="O2827" s="8">
        <f>Data!$E2827/Data!$D2827</f>
        <v>1.0333333333333334</v>
      </c>
      <c r="P2827" s="2">
        <f>IFERROR(Data!$E2827/Data!$L2827,0)</f>
        <v>60.784313725490193</v>
      </c>
      <c r="Q2827" t="str">
        <f t="shared" si="176"/>
        <v>theater</v>
      </c>
      <c r="R2827" t="str">
        <f t="shared" si="177"/>
        <v>plays</v>
      </c>
      <c r="S2827" s="3">
        <f t="shared" si="178"/>
        <v>42342.542662037042</v>
      </c>
      <c r="T2827" s="3">
        <f t="shared" si="179"/>
        <v>42312.542662037042</v>
      </c>
    </row>
    <row r="2828" spans="1:20">
      <c r="A2828">
        <v>2826</v>
      </c>
      <c r="B2828" t="s">
        <v>5745</v>
      </c>
      <c r="C2828" t="s">
        <v>5746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1092</v>
      </c>
      <c r="O2828" s="8">
        <f>Data!$E2828/Data!$D2828</f>
        <v>1.0774999999999999</v>
      </c>
      <c r="P2828" s="2">
        <f>IFERROR(Data!$E2828/Data!$L2828,0)</f>
        <v>113.42105263157895</v>
      </c>
      <c r="Q2828" t="str">
        <f t="shared" si="176"/>
        <v>theater</v>
      </c>
      <c r="R2828" t="str">
        <f t="shared" si="177"/>
        <v>plays</v>
      </c>
      <c r="S2828" s="3">
        <f t="shared" si="178"/>
        <v>42195.041666666672</v>
      </c>
      <c r="T2828" s="3">
        <f t="shared" si="179"/>
        <v>42170.784861111111</v>
      </c>
    </row>
    <row r="2829" spans="1:20">
      <c r="A2829">
        <v>2827</v>
      </c>
      <c r="B2829" t="s">
        <v>5747</v>
      </c>
      <c r="C2829" t="s">
        <v>5748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1092</v>
      </c>
      <c r="O2829" s="8">
        <f>Data!$E2829/Data!$D2829</f>
        <v>1.2024999999999999</v>
      </c>
      <c r="P2829" s="2">
        <f>IFERROR(Data!$E2829/Data!$L2829,0)</f>
        <v>104.56521739130434</v>
      </c>
      <c r="Q2829" t="str">
        <f t="shared" si="176"/>
        <v>theater</v>
      </c>
      <c r="R2829" t="str">
        <f t="shared" si="177"/>
        <v>plays</v>
      </c>
      <c r="S2829" s="3">
        <f t="shared" si="178"/>
        <v>42524.4375</v>
      </c>
      <c r="T2829" s="3">
        <f t="shared" si="179"/>
        <v>42494.433634259258</v>
      </c>
    </row>
    <row r="2830" spans="1:20">
      <c r="A2830">
        <v>2828</v>
      </c>
      <c r="B2830" t="s">
        <v>5749</v>
      </c>
      <c r="C2830" t="s">
        <v>5750</v>
      </c>
      <c r="D2830">
        <v>9500</v>
      </c>
      <c r="E2830">
        <v>9536</v>
      </c>
      <c r="F2830" t="s">
        <v>22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1092</v>
      </c>
      <c r="O2830" s="8">
        <f>Data!$E2830/Data!$D2830</f>
        <v>1.0037894736842106</v>
      </c>
      <c r="P2830" s="2">
        <f>IFERROR(Data!$E2830/Data!$L2830,0)</f>
        <v>98.30927835051547</v>
      </c>
      <c r="Q2830" t="str">
        <f t="shared" si="176"/>
        <v>theater</v>
      </c>
      <c r="R2830" t="str">
        <f t="shared" si="177"/>
        <v>plays</v>
      </c>
      <c r="S2830" s="3">
        <f t="shared" si="178"/>
        <v>42279.708333333328</v>
      </c>
      <c r="T2830" s="3">
        <f t="shared" si="179"/>
        <v>42254.014687499999</v>
      </c>
    </row>
    <row r="2831" spans="1:20">
      <c r="A2831">
        <v>2829</v>
      </c>
      <c r="B2831" t="s">
        <v>5751</v>
      </c>
      <c r="C2831" t="s">
        <v>5752</v>
      </c>
      <c r="D2831">
        <v>2500</v>
      </c>
      <c r="E2831">
        <v>2663</v>
      </c>
      <c r="F2831" t="s">
        <v>22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1092</v>
      </c>
      <c r="O2831" s="8">
        <f>Data!$E2831/Data!$D2831</f>
        <v>1.0651999999999999</v>
      </c>
      <c r="P2831" s="2">
        <f>IFERROR(Data!$E2831/Data!$L2831,0)</f>
        <v>35.039473684210527</v>
      </c>
      <c r="Q2831" t="str">
        <f t="shared" si="176"/>
        <v>theater</v>
      </c>
      <c r="R2831" t="str">
        <f t="shared" si="177"/>
        <v>plays</v>
      </c>
      <c r="S2831" s="3">
        <f t="shared" si="178"/>
        <v>42523.184236111112</v>
      </c>
      <c r="T2831" s="3">
        <f t="shared" si="179"/>
        <v>42495.184236111112</v>
      </c>
    </row>
    <row r="2832" spans="1:20">
      <c r="A2832">
        <v>2830</v>
      </c>
      <c r="B2832" t="s">
        <v>5753</v>
      </c>
      <c r="C2832" t="s">
        <v>5754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1092</v>
      </c>
      <c r="O2832" s="8">
        <f>Data!$E2832/Data!$D2832</f>
        <v>1</v>
      </c>
      <c r="P2832" s="2">
        <f>IFERROR(Data!$E2832/Data!$L2832,0)</f>
        <v>272.72727272727275</v>
      </c>
      <c r="Q2832" t="str">
        <f t="shared" si="176"/>
        <v>theater</v>
      </c>
      <c r="R2832" t="str">
        <f t="shared" si="177"/>
        <v>plays</v>
      </c>
      <c r="S2832" s="3">
        <f t="shared" si="178"/>
        <v>41770.915972222225</v>
      </c>
      <c r="T2832" s="3">
        <f t="shared" si="179"/>
        <v>41758.589675925927</v>
      </c>
    </row>
    <row r="2833" spans="1:20">
      <c r="A2833">
        <v>2831</v>
      </c>
      <c r="B2833" t="s">
        <v>5755</v>
      </c>
      <c r="C2833" t="s">
        <v>5756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1092</v>
      </c>
      <c r="O2833" s="8">
        <f>Data!$E2833/Data!$D2833</f>
        <v>1.1066666666666667</v>
      </c>
      <c r="P2833" s="2">
        <f>IFERROR(Data!$E2833/Data!$L2833,0)</f>
        <v>63.846153846153847</v>
      </c>
      <c r="Q2833" t="str">
        <f t="shared" si="176"/>
        <v>theater</v>
      </c>
      <c r="R2833" t="str">
        <f t="shared" si="177"/>
        <v>plays</v>
      </c>
      <c r="S2833" s="3">
        <f t="shared" si="178"/>
        <v>42201.574884259258</v>
      </c>
      <c r="T2833" s="3">
        <f t="shared" si="179"/>
        <v>42171.574884259258</v>
      </c>
    </row>
    <row r="2834" spans="1:20">
      <c r="A2834">
        <v>2832</v>
      </c>
      <c r="B2834" t="s">
        <v>5757</v>
      </c>
      <c r="C2834" t="s">
        <v>5758</v>
      </c>
      <c r="D2834">
        <v>2500</v>
      </c>
      <c r="E2834">
        <v>2867.99</v>
      </c>
      <c r="F2834" t="s">
        <v>22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1092</v>
      </c>
      <c r="O2834" s="8">
        <f>Data!$E2834/Data!$D2834</f>
        <v>1.1471959999999999</v>
      </c>
      <c r="P2834" s="2">
        <f>IFERROR(Data!$E2834/Data!$L2834,0)</f>
        <v>30.189368421052631</v>
      </c>
      <c r="Q2834" t="str">
        <f t="shared" si="176"/>
        <v>theater</v>
      </c>
      <c r="R2834" t="str">
        <f t="shared" si="177"/>
        <v>plays</v>
      </c>
      <c r="S2834" s="3">
        <f t="shared" si="178"/>
        <v>41966.666666666672</v>
      </c>
      <c r="T2834" s="3">
        <f t="shared" si="179"/>
        <v>41938.459421296298</v>
      </c>
    </row>
    <row r="2835" spans="1:20">
      <c r="A2835">
        <v>2833</v>
      </c>
      <c r="B2835" t="s">
        <v>5759</v>
      </c>
      <c r="C2835" t="s">
        <v>5760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1092</v>
      </c>
      <c r="O2835" s="8">
        <f>Data!$E2835/Data!$D2835</f>
        <v>1.0825925925925926</v>
      </c>
      <c r="P2835" s="2">
        <f>IFERROR(Data!$E2835/Data!$L2835,0)</f>
        <v>83.51428571428572</v>
      </c>
      <c r="Q2835" t="str">
        <f t="shared" si="176"/>
        <v>theater</v>
      </c>
      <c r="R2835" t="str">
        <f t="shared" si="177"/>
        <v>plays</v>
      </c>
      <c r="S2835" s="3">
        <f t="shared" si="178"/>
        <v>42287.833333333328</v>
      </c>
      <c r="T2835" s="3">
        <f t="shared" si="179"/>
        <v>42267.877696759257</v>
      </c>
    </row>
    <row r="2836" spans="1:20">
      <c r="A2836">
        <v>2834</v>
      </c>
      <c r="B2836" t="s">
        <v>5761</v>
      </c>
      <c r="C2836" t="s">
        <v>5762</v>
      </c>
      <c r="D2836">
        <v>800</v>
      </c>
      <c r="E2836">
        <v>1360</v>
      </c>
      <c r="F2836" t="s">
        <v>22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1092</v>
      </c>
      <c r="O2836" s="8">
        <f>Data!$E2836/Data!$D2836</f>
        <v>1.7</v>
      </c>
      <c r="P2836" s="2">
        <f>IFERROR(Data!$E2836/Data!$L2836,0)</f>
        <v>64.761904761904759</v>
      </c>
      <c r="Q2836" t="str">
        <f t="shared" si="176"/>
        <v>theater</v>
      </c>
      <c r="R2836" t="str">
        <f t="shared" si="177"/>
        <v>plays</v>
      </c>
      <c r="S2836" s="3">
        <f t="shared" si="178"/>
        <v>42034.709837962961</v>
      </c>
      <c r="T2836" s="3">
        <f t="shared" si="179"/>
        <v>42019.709837962961</v>
      </c>
    </row>
    <row r="2837" spans="1:20">
      <c r="A2837">
        <v>2835</v>
      </c>
      <c r="B2837" t="s">
        <v>5763</v>
      </c>
      <c r="C2837" t="s">
        <v>5764</v>
      </c>
      <c r="D2837">
        <v>1000</v>
      </c>
      <c r="E2837">
        <v>1870.99</v>
      </c>
      <c r="F2837" t="s">
        <v>22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1092</v>
      </c>
      <c r="O2837" s="8">
        <f>Data!$E2837/Data!$D2837</f>
        <v>1.8709899999999999</v>
      </c>
      <c r="P2837" s="2">
        <f>IFERROR(Data!$E2837/Data!$L2837,0)</f>
        <v>20.118172043010752</v>
      </c>
      <c r="Q2837" t="str">
        <f t="shared" si="176"/>
        <v>theater</v>
      </c>
      <c r="R2837" t="str">
        <f t="shared" si="177"/>
        <v>plays</v>
      </c>
      <c r="S2837" s="3">
        <f t="shared" si="178"/>
        <v>42342.75</v>
      </c>
      <c r="T2837" s="3">
        <f t="shared" si="179"/>
        <v>42313.453900462962</v>
      </c>
    </row>
    <row r="2838" spans="1:20">
      <c r="A2838">
        <v>2836</v>
      </c>
      <c r="B2838" t="s">
        <v>5765</v>
      </c>
      <c r="C2838" t="s">
        <v>5766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1092</v>
      </c>
      <c r="O2838" s="8">
        <f>Data!$E2838/Data!$D2838</f>
        <v>1.0777777777777777</v>
      </c>
      <c r="P2838" s="2">
        <f>IFERROR(Data!$E2838/Data!$L2838,0)</f>
        <v>44.090909090909093</v>
      </c>
      <c r="Q2838" t="str">
        <f t="shared" si="176"/>
        <v>theater</v>
      </c>
      <c r="R2838" t="str">
        <f t="shared" si="177"/>
        <v>plays</v>
      </c>
      <c r="S2838" s="3">
        <f t="shared" si="178"/>
        <v>42783.957638888889</v>
      </c>
      <c r="T2838" s="3">
        <f t="shared" si="179"/>
        <v>42746.011782407411</v>
      </c>
    </row>
    <row r="2839" spans="1:20">
      <c r="A2839">
        <v>2837</v>
      </c>
      <c r="B2839" t="s">
        <v>5767</v>
      </c>
      <c r="C2839" t="s">
        <v>5768</v>
      </c>
      <c r="D2839">
        <v>850</v>
      </c>
      <c r="E2839">
        <v>850</v>
      </c>
      <c r="F2839" t="s">
        <v>22</v>
      </c>
      <c r="G2839" t="s">
        <v>165</v>
      </c>
      <c r="H2839" t="s">
        <v>166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1092</v>
      </c>
      <c r="O2839" s="8">
        <f>Data!$E2839/Data!$D2839</f>
        <v>1</v>
      </c>
      <c r="P2839" s="2">
        <f>IFERROR(Data!$E2839/Data!$L2839,0)</f>
        <v>40.476190476190474</v>
      </c>
      <c r="Q2839" t="str">
        <f t="shared" si="176"/>
        <v>theater</v>
      </c>
      <c r="R2839" t="str">
        <f t="shared" si="177"/>
        <v>plays</v>
      </c>
      <c r="S2839" s="3">
        <f t="shared" si="178"/>
        <v>42347.700046296297</v>
      </c>
      <c r="T2839" s="3">
        <f t="shared" si="179"/>
        <v>42307.658379629633</v>
      </c>
    </row>
    <row r="2840" spans="1:20">
      <c r="A2840">
        <v>2838</v>
      </c>
      <c r="B2840" t="s">
        <v>5769</v>
      </c>
      <c r="C2840" t="s">
        <v>5770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1092</v>
      </c>
      <c r="O2840" s="8">
        <f>Data!$E2840/Data!$D2840</f>
        <v>1.2024999999999999</v>
      </c>
      <c r="P2840" s="2">
        <f>IFERROR(Data!$E2840/Data!$L2840,0)</f>
        <v>44.537037037037038</v>
      </c>
      <c r="Q2840" t="str">
        <f t="shared" si="176"/>
        <v>theater</v>
      </c>
      <c r="R2840" t="str">
        <f t="shared" si="177"/>
        <v>plays</v>
      </c>
      <c r="S2840" s="3">
        <f t="shared" si="178"/>
        <v>41864.666666666664</v>
      </c>
      <c r="T2840" s="3">
        <f t="shared" si="179"/>
        <v>41842.357592592591</v>
      </c>
    </row>
    <row r="2841" spans="1:20">
      <c r="A2841">
        <v>2839</v>
      </c>
      <c r="B2841" t="s">
        <v>5771</v>
      </c>
      <c r="C2841" t="s">
        <v>5772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1092</v>
      </c>
      <c r="O2841" s="8">
        <f>Data!$E2841/Data!$D2841</f>
        <v>1.1142857142857143</v>
      </c>
      <c r="P2841" s="2">
        <f>IFERROR(Data!$E2841/Data!$L2841,0)</f>
        <v>125.80645161290323</v>
      </c>
      <c r="Q2841" t="str">
        <f t="shared" si="176"/>
        <v>theater</v>
      </c>
      <c r="R2841" t="str">
        <f t="shared" si="177"/>
        <v>plays</v>
      </c>
      <c r="S2841" s="3">
        <f t="shared" si="178"/>
        <v>41875.957638888889</v>
      </c>
      <c r="T2841" s="3">
        <f t="shared" si="179"/>
        <v>41852.990208333329</v>
      </c>
    </row>
    <row r="2842" spans="1:20">
      <c r="A2842">
        <v>2840</v>
      </c>
      <c r="B2842" t="s">
        <v>5773</v>
      </c>
      <c r="C2842" t="s">
        <v>5774</v>
      </c>
      <c r="D2842">
        <v>2500</v>
      </c>
      <c r="E2842">
        <v>2600</v>
      </c>
      <c r="F2842" t="s">
        <v>22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1092</v>
      </c>
      <c r="O2842" s="8">
        <f>Data!$E2842/Data!$D2842</f>
        <v>1.04</v>
      </c>
      <c r="P2842" s="2">
        <f>IFERROR(Data!$E2842/Data!$L2842,0)</f>
        <v>19.696969696969695</v>
      </c>
      <c r="Q2842" t="str">
        <f t="shared" si="176"/>
        <v>theater</v>
      </c>
      <c r="R2842" t="str">
        <f t="shared" si="177"/>
        <v>plays</v>
      </c>
      <c r="S2842" s="3">
        <f t="shared" si="178"/>
        <v>42081.458333333328</v>
      </c>
      <c r="T2842" s="3">
        <f t="shared" si="179"/>
        <v>42059.785636574074</v>
      </c>
    </row>
    <row r="2843" spans="1:20">
      <c r="A2843">
        <v>2841</v>
      </c>
      <c r="B2843" t="s">
        <v>5775</v>
      </c>
      <c r="C2843" t="s">
        <v>5776</v>
      </c>
      <c r="D2843">
        <v>1000</v>
      </c>
      <c r="E2843">
        <v>10</v>
      </c>
      <c r="F2843" t="s">
        <v>363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1092</v>
      </c>
      <c r="O2843" s="8">
        <f>Data!$E2843/Data!$D2843</f>
        <v>0.01</v>
      </c>
      <c r="P2843" s="2">
        <f>IFERROR(Data!$E2843/Data!$L2843,0)</f>
        <v>10</v>
      </c>
      <c r="Q2843" t="str">
        <f t="shared" si="176"/>
        <v>theater</v>
      </c>
      <c r="R2843" t="str">
        <f t="shared" si="177"/>
        <v>plays</v>
      </c>
      <c r="S2843" s="3">
        <f t="shared" si="178"/>
        <v>42351.531215277777</v>
      </c>
      <c r="T2843" s="3">
        <f t="shared" si="179"/>
        <v>42291.489548611105</v>
      </c>
    </row>
    <row r="2844" spans="1:20">
      <c r="A2844">
        <v>2842</v>
      </c>
      <c r="B2844" t="s">
        <v>5777</v>
      </c>
      <c r="C2844" t="s">
        <v>5778</v>
      </c>
      <c r="D2844">
        <v>1500</v>
      </c>
      <c r="E2844">
        <v>0</v>
      </c>
      <c r="F2844" t="s">
        <v>363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1092</v>
      </c>
      <c r="O2844" s="8">
        <f>Data!$E2844/Data!$D2844</f>
        <v>0</v>
      </c>
      <c r="P2844" s="2">
        <f>IFERROR(Data!$E2844/Data!$L2844,0)</f>
        <v>0</v>
      </c>
      <c r="Q2844" t="str">
        <f t="shared" si="176"/>
        <v>theater</v>
      </c>
      <c r="R2844" t="str">
        <f t="shared" si="177"/>
        <v>plays</v>
      </c>
      <c r="S2844" s="3">
        <f t="shared" si="178"/>
        <v>41811.208333333336</v>
      </c>
      <c r="T2844" s="3">
        <f t="shared" si="179"/>
        <v>41784.702488425923</v>
      </c>
    </row>
    <row r="2845" spans="1:20">
      <c r="A2845">
        <v>2843</v>
      </c>
      <c r="B2845" t="s">
        <v>5779</v>
      </c>
      <c r="C2845" t="s">
        <v>5780</v>
      </c>
      <c r="D2845">
        <v>1200</v>
      </c>
      <c r="E2845">
        <v>0</v>
      </c>
      <c r="F2845" t="s">
        <v>363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1092</v>
      </c>
      <c r="O2845" s="8">
        <f>Data!$E2845/Data!$D2845</f>
        <v>0</v>
      </c>
      <c r="P2845" s="2">
        <f>IFERROR(Data!$E2845/Data!$L2845,0)</f>
        <v>0</v>
      </c>
      <c r="Q2845" t="str">
        <f t="shared" si="176"/>
        <v>theater</v>
      </c>
      <c r="R2845" t="str">
        <f t="shared" si="177"/>
        <v>plays</v>
      </c>
      <c r="S2845" s="3">
        <f t="shared" si="178"/>
        <v>42533.916666666672</v>
      </c>
      <c r="T2845" s="3">
        <f t="shared" si="179"/>
        <v>42492.487847222219</v>
      </c>
    </row>
    <row r="2846" spans="1:20">
      <c r="A2846">
        <v>2844</v>
      </c>
      <c r="B2846" t="s">
        <v>5781</v>
      </c>
      <c r="C2846" t="s">
        <v>5782</v>
      </c>
      <c r="D2846">
        <v>550</v>
      </c>
      <c r="E2846">
        <v>30</v>
      </c>
      <c r="F2846" t="s">
        <v>363</v>
      </c>
      <c r="G2846" t="s">
        <v>2018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1092</v>
      </c>
      <c r="O2846" s="8">
        <f>Data!$E2846/Data!$D2846</f>
        <v>5.4545454545454543E-2</v>
      </c>
      <c r="P2846" s="2">
        <f>IFERROR(Data!$E2846/Data!$L2846,0)</f>
        <v>30</v>
      </c>
      <c r="Q2846" t="str">
        <f t="shared" si="176"/>
        <v>theater</v>
      </c>
      <c r="R2846" t="str">
        <f t="shared" si="177"/>
        <v>plays</v>
      </c>
      <c r="S2846" s="3">
        <f t="shared" si="178"/>
        <v>42739.296064814815</v>
      </c>
      <c r="T2846" s="3">
        <f t="shared" si="179"/>
        <v>42709.296064814815</v>
      </c>
    </row>
    <row r="2847" spans="1:20">
      <c r="A2847">
        <v>2845</v>
      </c>
      <c r="B2847" t="s">
        <v>5783</v>
      </c>
      <c r="C2847" t="s">
        <v>5784</v>
      </c>
      <c r="D2847">
        <v>7500</v>
      </c>
      <c r="E2847">
        <v>2366</v>
      </c>
      <c r="F2847" t="s">
        <v>363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1092</v>
      </c>
      <c r="O2847" s="8">
        <f>Data!$E2847/Data!$D2847</f>
        <v>0.31546666666666667</v>
      </c>
      <c r="P2847" s="2">
        <f>IFERROR(Data!$E2847/Data!$L2847,0)</f>
        <v>60.666666666666664</v>
      </c>
      <c r="Q2847" t="str">
        <f t="shared" si="176"/>
        <v>theater</v>
      </c>
      <c r="R2847" t="str">
        <f t="shared" si="177"/>
        <v>plays</v>
      </c>
      <c r="S2847" s="3">
        <f t="shared" si="178"/>
        <v>42162.766585648147</v>
      </c>
      <c r="T2847" s="3">
        <f t="shared" si="179"/>
        <v>42102.766585648147</v>
      </c>
    </row>
    <row r="2848" spans="1:20">
      <c r="A2848">
        <v>2846</v>
      </c>
      <c r="B2848" t="s">
        <v>5785</v>
      </c>
      <c r="C2848" t="s">
        <v>5786</v>
      </c>
      <c r="D2848">
        <v>8000</v>
      </c>
      <c r="E2848">
        <v>0</v>
      </c>
      <c r="F2848" t="s">
        <v>363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1092</v>
      </c>
      <c r="O2848" s="8">
        <f>Data!$E2848/Data!$D2848</f>
        <v>0</v>
      </c>
      <c r="P2848" s="2">
        <f>IFERROR(Data!$E2848/Data!$L2848,0)</f>
        <v>0</v>
      </c>
      <c r="Q2848" t="str">
        <f t="shared" si="176"/>
        <v>theater</v>
      </c>
      <c r="R2848" t="str">
        <f t="shared" si="177"/>
        <v>plays</v>
      </c>
      <c r="S2848" s="3">
        <f t="shared" si="178"/>
        <v>42153.442060185189</v>
      </c>
      <c r="T2848" s="3">
        <f t="shared" si="179"/>
        <v>42108.442060185189</v>
      </c>
    </row>
    <row r="2849" spans="1:20">
      <c r="A2849">
        <v>2847</v>
      </c>
      <c r="B2849" t="s">
        <v>5787</v>
      </c>
      <c r="C2849" t="s">
        <v>5788</v>
      </c>
      <c r="D2849">
        <v>2000</v>
      </c>
      <c r="E2849">
        <v>0</v>
      </c>
      <c r="F2849" t="s">
        <v>363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1092</v>
      </c>
      <c r="O2849" s="8">
        <f>Data!$E2849/Data!$D2849</f>
        <v>0</v>
      </c>
      <c r="P2849" s="2">
        <f>IFERROR(Data!$E2849/Data!$L2849,0)</f>
        <v>0</v>
      </c>
      <c r="Q2849" t="str">
        <f t="shared" si="176"/>
        <v>theater</v>
      </c>
      <c r="R2849" t="str">
        <f t="shared" si="177"/>
        <v>plays</v>
      </c>
      <c r="S2849" s="3">
        <f t="shared" si="178"/>
        <v>42513.556307870371</v>
      </c>
      <c r="T2849" s="3">
        <f t="shared" si="179"/>
        <v>42453.556307870371</v>
      </c>
    </row>
    <row r="2850" spans="1:20">
      <c r="A2850">
        <v>2848</v>
      </c>
      <c r="B2850" t="s">
        <v>5789</v>
      </c>
      <c r="C2850" t="s">
        <v>5790</v>
      </c>
      <c r="D2850">
        <v>35000</v>
      </c>
      <c r="E2850">
        <v>70</v>
      </c>
      <c r="F2850" t="s">
        <v>363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1092</v>
      </c>
      <c r="O2850" s="8">
        <f>Data!$E2850/Data!$D2850</f>
        <v>2E-3</v>
      </c>
      <c r="P2850" s="2">
        <f>IFERROR(Data!$E2850/Data!$L2850,0)</f>
        <v>23.333333333333332</v>
      </c>
      <c r="Q2850" t="str">
        <f t="shared" si="176"/>
        <v>theater</v>
      </c>
      <c r="R2850" t="str">
        <f t="shared" si="177"/>
        <v>plays</v>
      </c>
      <c r="S2850" s="3">
        <f t="shared" si="178"/>
        <v>42153.398831018523</v>
      </c>
      <c r="T2850" s="3">
        <f t="shared" si="179"/>
        <v>42123.398831018523</v>
      </c>
    </row>
    <row r="2851" spans="1:20">
      <c r="A2851">
        <v>2849</v>
      </c>
      <c r="B2851" t="s">
        <v>5791</v>
      </c>
      <c r="C2851" t="s">
        <v>5792</v>
      </c>
      <c r="D2851">
        <v>500</v>
      </c>
      <c r="E2851">
        <v>5</v>
      </c>
      <c r="F2851" t="s">
        <v>363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1092</v>
      </c>
      <c r="O2851" s="8">
        <f>Data!$E2851/Data!$D2851</f>
        <v>0.01</v>
      </c>
      <c r="P2851" s="2">
        <f>IFERROR(Data!$E2851/Data!$L2851,0)</f>
        <v>5</v>
      </c>
      <c r="Q2851" t="str">
        <f t="shared" si="176"/>
        <v>theater</v>
      </c>
      <c r="R2851" t="str">
        <f t="shared" si="177"/>
        <v>plays</v>
      </c>
      <c r="S2851" s="3">
        <f t="shared" si="178"/>
        <v>42483.178240740745</v>
      </c>
      <c r="T2851" s="3">
        <f t="shared" si="179"/>
        <v>42453.178240740745</v>
      </c>
    </row>
    <row r="2852" spans="1:20">
      <c r="A2852">
        <v>2850</v>
      </c>
      <c r="B2852" t="s">
        <v>5793</v>
      </c>
      <c r="C2852" t="s">
        <v>5794</v>
      </c>
      <c r="D2852">
        <v>8000</v>
      </c>
      <c r="E2852">
        <v>311</v>
      </c>
      <c r="F2852" t="s">
        <v>363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1092</v>
      </c>
      <c r="O2852" s="8">
        <f>Data!$E2852/Data!$D2852</f>
        <v>3.8875E-2</v>
      </c>
      <c r="P2852" s="2">
        <f>IFERROR(Data!$E2852/Data!$L2852,0)</f>
        <v>23.923076923076923</v>
      </c>
      <c r="Q2852" t="str">
        <f t="shared" si="176"/>
        <v>theater</v>
      </c>
      <c r="R2852" t="str">
        <f t="shared" si="177"/>
        <v>plays</v>
      </c>
      <c r="S2852" s="3">
        <f t="shared" si="178"/>
        <v>41887.757071759261</v>
      </c>
      <c r="T2852" s="3">
        <f t="shared" si="179"/>
        <v>41857.757071759261</v>
      </c>
    </row>
    <row r="2853" spans="1:20">
      <c r="A2853">
        <v>2851</v>
      </c>
      <c r="B2853" t="s">
        <v>5795</v>
      </c>
      <c r="C2853" t="s">
        <v>5796</v>
      </c>
      <c r="D2853">
        <v>4500</v>
      </c>
      <c r="E2853">
        <v>0</v>
      </c>
      <c r="F2853" t="s">
        <v>363</v>
      </c>
      <c r="G2853" t="s">
        <v>2461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1092</v>
      </c>
      <c r="O2853" s="8">
        <f>Data!$E2853/Data!$D2853</f>
        <v>0</v>
      </c>
      <c r="P2853" s="2">
        <f>IFERROR(Data!$E2853/Data!$L2853,0)</f>
        <v>0</v>
      </c>
      <c r="Q2853" t="str">
        <f t="shared" si="176"/>
        <v>theater</v>
      </c>
      <c r="R2853" t="str">
        <f t="shared" si="177"/>
        <v>plays</v>
      </c>
      <c r="S2853" s="3">
        <f t="shared" si="178"/>
        <v>42398.720138888893</v>
      </c>
      <c r="T2853" s="3">
        <f t="shared" si="179"/>
        <v>42389.752650462964</v>
      </c>
    </row>
    <row r="2854" spans="1:20">
      <c r="A2854">
        <v>2852</v>
      </c>
      <c r="B2854" t="s">
        <v>5797</v>
      </c>
      <c r="C2854" t="s">
        <v>5798</v>
      </c>
      <c r="D2854">
        <v>5000</v>
      </c>
      <c r="E2854">
        <v>95</v>
      </c>
      <c r="F2854" t="s">
        <v>363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1092</v>
      </c>
      <c r="O2854" s="8">
        <f>Data!$E2854/Data!$D2854</f>
        <v>1.9E-2</v>
      </c>
      <c r="P2854" s="2">
        <f>IFERROR(Data!$E2854/Data!$L2854,0)</f>
        <v>15.833333333333334</v>
      </c>
      <c r="Q2854" t="str">
        <f t="shared" si="176"/>
        <v>theater</v>
      </c>
      <c r="R2854" t="str">
        <f t="shared" si="177"/>
        <v>plays</v>
      </c>
      <c r="S2854" s="3">
        <f t="shared" si="178"/>
        <v>41810.795173611114</v>
      </c>
      <c r="T2854" s="3">
        <f t="shared" si="179"/>
        <v>41780.795173611114</v>
      </c>
    </row>
    <row r="2855" spans="1:20">
      <c r="A2855">
        <v>2853</v>
      </c>
      <c r="B2855" t="s">
        <v>5799</v>
      </c>
      <c r="C2855" t="s">
        <v>5800</v>
      </c>
      <c r="D2855">
        <v>9500</v>
      </c>
      <c r="E2855">
        <v>0</v>
      </c>
      <c r="F2855" t="s">
        <v>363</v>
      </c>
      <c r="G2855" t="s">
        <v>165</v>
      </c>
      <c r="H2855" t="s">
        <v>166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1092</v>
      </c>
      <c r="O2855" s="8">
        <f>Data!$E2855/Data!$D2855</f>
        <v>0</v>
      </c>
      <c r="P2855" s="2">
        <f>IFERROR(Data!$E2855/Data!$L2855,0)</f>
        <v>0</v>
      </c>
      <c r="Q2855" t="str">
        <f t="shared" si="176"/>
        <v>theater</v>
      </c>
      <c r="R2855" t="str">
        <f t="shared" si="177"/>
        <v>plays</v>
      </c>
      <c r="S2855" s="3">
        <f t="shared" si="178"/>
        <v>41895.940937499996</v>
      </c>
      <c r="T2855" s="3">
        <f t="shared" si="179"/>
        <v>41835.940937499996</v>
      </c>
    </row>
    <row r="2856" spans="1:20">
      <c r="A2856">
        <v>2854</v>
      </c>
      <c r="B2856" t="s">
        <v>5801</v>
      </c>
      <c r="C2856" t="s">
        <v>5802</v>
      </c>
      <c r="D2856">
        <v>1000</v>
      </c>
      <c r="E2856">
        <v>417</v>
      </c>
      <c r="F2856" t="s">
        <v>363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1092</v>
      </c>
      <c r="O2856" s="8">
        <f>Data!$E2856/Data!$D2856</f>
        <v>0.41699999999999998</v>
      </c>
      <c r="P2856" s="2">
        <f>IFERROR(Data!$E2856/Data!$L2856,0)</f>
        <v>29.785714285714285</v>
      </c>
      <c r="Q2856" t="str">
        <f t="shared" si="176"/>
        <v>theater</v>
      </c>
      <c r="R2856" t="str">
        <f t="shared" si="177"/>
        <v>plays</v>
      </c>
      <c r="S2856" s="3">
        <f t="shared" si="178"/>
        <v>42131.46665509259</v>
      </c>
      <c r="T2856" s="3">
        <f t="shared" si="179"/>
        <v>42111.46665509259</v>
      </c>
    </row>
    <row r="2857" spans="1:20">
      <c r="A2857">
        <v>2855</v>
      </c>
      <c r="B2857" t="s">
        <v>5803</v>
      </c>
      <c r="C2857" t="s">
        <v>5804</v>
      </c>
      <c r="D2857">
        <v>600</v>
      </c>
      <c r="E2857">
        <v>300</v>
      </c>
      <c r="F2857" t="s">
        <v>363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1092</v>
      </c>
      <c r="O2857" s="8">
        <f>Data!$E2857/Data!$D2857</f>
        <v>0.5</v>
      </c>
      <c r="P2857" s="2">
        <f>IFERROR(Data!$E2857/Data!$L2857,0)</f>
        <v>60</v>
      </c>
      <c r="Q2857" t="str">
        <f t="shared" si="176"/>
        <v>theater</v>
      </c>
      <c r="R2857" t="str">
        <f t="shared" si="177"/>
        <v>plays</v>
      </c>
      <c r="S2857" s="3">
        <f t="shared" si="178"/>
        <v>42398.731944444444</v>
      </c>
      <c r="T2857" s="3">
        <f t="shared" si="179"/>
        <v>42369.757766203707</v>
      </c>
    </row>
    <row r="2858" spans="1:20">
      <c r="A2858">
        <v>2856</v>
      </c>
      <c r="B2858" t="s">
        <v>5805</v>
      </c>
      <c r="C2858" t="s">
        <v>5806</v>
      </c>
      <c r="D2858">
        <v>3000</v>
      </c>
      <c r="E2858">
        <v>146</v>
      </c>
      <c r="F2858" t="s">
        <v>363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1092</v>
      </c>
      <c r="O2858" s="8">
        <f>Data!$E2858/Data!$D2858</f>
        <v>4.8666666666666664E-2</v>
      </c>
      <c r="P2858" s="2">
        <f>IFERROR(Data!$E2858/Data!$L2858,0)</f>
        <v>24.333333333333332</v>
      </c>
      <c r="Q2858" t="str">
        <f t="shared" si="176"/>
        <v>theater</v>
      </c>
      <c r="R2858" t="str">
        <f t="shared" si="177"/>
        <v>plays</v>
      </c>
      <c r="S2858" s="3">
        <f t="shared" si="178"/>
        <v>42224.648611111115</v>
      </c>
      <c r="T2858" s="3">
        <f t="shared" si="179"/>
        <v>42164.787581018521</v>
      </c>
    </row>
    <row r="2859" spans="1:20">
      <c r="A2859">
        <v>2857</v>
      </c>
      <c r="B2859" t="s">
        <v>5807</v>
      </c>
      <c r="C2859" t="s">
        <v>5808</v>
      </c>
      <c r="D2859">
        <v>38000</v>
      </c>
      <c r="E2859">
        <v>7500</v>
      </c>
      <c r="F2859" t="s">
        <v>363</v>
      </c>
      <c r="G2859" t="s">
        <v>1430</v>
      </c>
      <c r="H2859" t="s">
        <v>1431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1092</v>
      </c>
      <c r="O2859" s="8">
        <f>Data!$E2859/Data!$D2859</f>
        <v>0.19736842105263158</v>
      </c>
      <c r="P2859" s="2">
        <f>IFERROR(Data!$E2859/Data!$L2859,0)</f>
        <v>500</v>
      </c>
      <c r="Q2859" t="str">
        <f t="shared" si="176"/>
        <v>theater</v>
      </c>
      <c r="R2859" t="str">
        <f t="shared" si="177"/>
        <v>plays</v>
      </c>
      <c r="S2859" s="3">
        <f t="shared" si="178"/>
        <v>42786.5</v>
      </c>
      <c r="T2859" s="3">
        <f t="shared" si="179"/>
        <v>42726.670081018514</v>
      </c>
    </row>
    <row r="2860" spans="1:20">
      <c r="A2860">
        <v>2858</v>
      </c>
      <c r="B2860" t="s">
        <v>5809</v>
      </c>
      <c r="C2860" t="s">
        <v>5810</v>
      </c>
      <c r="D2860">
        <v>1000</v>
      </c>
      <c r="E2860">
        <v>0</v>
      </c>
      <c r="F2860" t="s">
        <v>363</v>
      </c>
      <c r="G2860" t="s">
        <v>393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1092</v>
      </c>
      <c r="O2860" s="8">
        <f>Data!$E2860/Data!$D2860</f>
        <v>0</v>
      </c>
      <c r="P2860" s="2">
        <f>IFERROR(Data!$E2860/Data!$L2860,0)</f>
        <v>0</v>
      </c>
      <c r="Q2860" t="str">
        <f t="shared" si="176"/>
        <v>theater</v>
      </c>
      <c r="R2860" t="str">
        <f t="shared" si="177"/>
        <v>plays</v>
      </c>
      <c r="S2860" s="3">
        <f t="shared" si="178"/>
        <v>41978.227777777778</v>
      </c>
      <c r="T2860" s="3">
        <f t="shared" si="179"/>
        <v>41954.295081018514</v>
      </c>
    </row>
    <row r="2861" spans="1:20">
      <c r="A2861">
        <v>2859</v>
      </c>
      <c r="B2861" t="s">
        <v>5811</v>
      </c>
      <c r="C2861" t="s">
        <v>5812</v>
      </c>
      <c r="D2861">
        <v>2000</v>
      </c>
      <c r="E2861">
        <v>35</v>
      </c>
      <c r="F2861" t="s">
        <v>363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1092</v>
      </c>
      <c r="O2861" s="8">
        <f>Data!$E2861/Data!$D2861</f>
        <v>1.7500000000000002E-2</v>
      </c>
      <c r="P2861" s="2">
        <f>IFERROR(Data!$E2861/Data!$L2861,0)</f>
        <v>35</v>
      </c>
      <c r="Q2861" t="str">
        <f t="shared" si="176"/>
        <v>theater</v>
      </c>
      <c r="R2861" t="str">
        <f t="shared" si="177"/>
        <v>plays</v>
      </c>
      <c r="S2861" s="3">
        <f t="shared" si="178"/>
        <v>42293.112314814818</v>
      </c>
      <c r="T2861" s="3">
        <f t="shared" si="179"/>
        <v>42233.112314814818</v>
      </c>
    </row>
    <row r="2862" spans="1:20">
      <c r="A2862">
        <v>2860</v>
      </c>
      <c r="B2862" t="s">
        <v>5813</v>
      </c>
      <c r="C2862" t="s">
        <v>5814</v>
      </c>
      <c r="D2862">
        <v>4000</v>
      </c>
      <c r="E2862">
        <v>266</v>
      </c>
      <c r="F2862" t="s">
        <v>363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1092</v>
      </c>
      <c r="O2862" s="8">
        <f>Data!$E2862/Data!$D2862</f>
        <v>6.6500000000000004E-2</v>
      </c>
      <c r="P2862" s="2">
        <f>IFERROR(Data!$E2862/Data!$L2862,0)</f>
        <v>29.555555555555557</v>
      </c>
      <c r="Q2862" t="str">
        <f t="shared" si="176"/>
        <v>theater</v>
      </c>
      <c r="R2862" t="str">
        <f t="shared" si="177"/>
        <v>plays</v>
      </c>
      <c r="S2862" s="3">
        <f t="shared" si="178"/>
        <v>42540.550648148142</v>
      </c>
      <c r="T2862" s="3">
        <f t="shared" si="179"/>
        <v>42480.550648148142</v>
      </c>
    </row>
    <row r="2863" spans="1:20">
      <c r="A2863">
        <v>2861</v>
      </c>
      <c r="B2863" t="s">
        <v>5815</v>
      </c>
      <c r="C2863" t="s">
        <v>5816</v>
      </c>
      <c r="D2863">
        <v>250</v>
      </c>
      <c r="E2863">
        <v>80</v>
      </c>
      <c r="F2863" t="s">
        <v>363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1092</v>
      </c>
      <c r="O2863" s="8">
        <f>Data!$E2863/Data!$D2863</f>
        <v>0.32</v>
      </c>
      <c r="P2863" s="2">
        <f>IFERROR(Data!$E2863/Data!$L2863,0)</f>
        <v>26.666666666666668</v>
      </c>
      <c r="Q2863" t="str">
        <f t="shared" si="176"/>
        <v>theater</v>
      </c>
      <c r="R2863" t="str">
        <f t="shared" si="177"/>
        <v>plays</v>
      </c>
      <c r="S2863" s="3">
        <f t="shared" si="178"/>
        <v>42271.340833333335</v>
      </c>
      <c r="T2863" s="3">
        <f t="shared" si="179"/>
        <v>42257.340833333335</v>
      </c>
    </row>
    <row r="2864" spans="1:20">
      <c r="A2864">
        <v>2862</v>
      </c>
      <c r="B2864" t="s">
        <v>5817</v>
      </c>
      <c r="C2864" t="s">
        <v>5818</v>
      </c>
      <c r="D2864">
        <v>12700</v>
      </c>
      <c r="E2864">
        <v>55</v>
      </c>
      <c r="F2864" t="s">
        <v>363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1092</v>
      </c>
      <c r="O2864" s="8">
        <f>Data!$E2864/Data!$D2864</f>
        <v>4.3307086614173228E-3</v>
      </c>
      <c r="P2864" s="2">
        <f>IFERROR(Data!$E2864/Data!$L2864,0)</f>
        <v>18.333333333333332</v>
      </c>
      <c r="Q2864" t="str">
        <f t="shared" si="176"/>
        <v>theater</v>
      </c>
      <c r="R2864" t="str">
        <f t="shared" si="177"/>
        <v>plays</v>
      </c>
      <c r="S2864" s="3">
        <f t="shared" si="178"/>
        <v>41814.539687500001</v>
      </c>
      <c r="T2864" s="3">
        <f t="shared" si="179"/>
        <v>41784.539687500001</v>
      </c>
    </row>
    <row r="2865" spans="1:20">
      <c r="A2865">
        <v>2863</v>
      </c>
      <c r="B2865" t="s">
        <v>5819</v>
      </c>
      <c r="C2865" t="s">
        <v>5820</v>
      </c>
      <c r="D2865">
        <v>50000</v>
      </c>
      <c r="E2865">
        <v>20</v>
      </c>
      <c r="F2865" t="s">
        <v>363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1092</v>
      </c>
      <c r="O2865" s="8">
        <f>Data!$E2865/Data!$D2865</f>
        <v>4.0000000000000002E-4</v>
      </c>
      <c r="P2865" s="2">
        <f>IFERROR(Data!$E2865/Data!$L2865,0)</f>
        <v>20</v>
      </c>
      <c r="Q2865" t="str">
        <f t="shared" si="176"/>
        <v>theater</v>
      </c>
      <c r="R2865" t="str">
        <f t="shared" si="177"/>
        <v>plays</v>
      </c>
      <c r="S2865" s="3">
        <f t="shared" si="178"/>
        <v>41891.425034722226</v>
      </c>
      <c r="T2865" s="3">
        <f t="shared" si="179"/>
        <v>41831.425034722226</v>
      </c>
    </row>
    <row r="2866" spans="1:20">
      <c r="A2866">
        <v>2864</v>
      </c>
      <c r="B2866" t="s">
        <v>5821</v>
      </c>
      <c r="C2866" t="s">
        <v>5822</v>
      </c>
      <c r="D2866">
        <v>2500</v>
      </c>
      <c r="E2866">
        <v>40</v>
      </c>
      <c r="F2866" t="s">
        <v>363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1092</v>
      </c>
      <c r="O2866" s="8">
        <f>Data!$E2866/Data!$D2866</f>
        <v>1.6E-2</v>
      </c>
      <c r="P2866" s="2">
        <f>IFERROR(Data!$E2866/Data!$L2866,0)</f>
        <v>13.333333333333334</v>
      </c>
      <c r="Q2866" t="str">
        <f t="shared" si="176"/>
        <v>theater</v>
      </c>
      <c r="R2866" t="str">
        <f t="shared" si="177"/>
        <v>plays</v>
      </c>
      <c r="S2866" s="3">
        <f t="shared" si="178"/>
        <v>42202.304166666669</v>
      </c>
      <c r="T2866" s="3">
        <f t="shared" si="179"/>
        <v>42172.363506944443</v>
      </c>
    </row>
    <row r="2867" spans="1:20">
      <c r="A2867">
        <v>2865</v>
      </c>
      <c r="B2867" t="s">
        <v>5823</v>
      </c>
      <c r="C2867" t="s">
        <v>5824</v>
      </c>
      <c r="D2867">
        <v>2888</v>
      </c>
      <c r="E2867">
        <v>0</v>
      </c>
      <c r="F2867" t="s">
        <v>363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1092</v>
      </c>
      <c r="O2867" s="8">
        <f>Data!$E2867/Data!$D2867</f>
        <v>0</v>
      </c>
      <c r="P2867" s="2">
        <f>IFERROR(Data!$E2867/Data!$L2867,0)</f>
        <v>0</v>
      </c>
      <c r="Q2867" t="str">
        <f t="shared" si="176"/>
        <v>theater</v>
      </c>
      <c r="R2867" t="str">
        <f t="shared" si="177"/>
        <v>plays</v>
      </c>
      <c r="S2867" s="3">
        <f t="shared" si="178"/>
        <v>42009.864108796297</v>
      </c>
      <c r="T2867" s="3">
        <f t="shared" si="179"/>
        <v>41949.864108796297</v>
      </c>
    </row>
    <row r="2868" spans="1:20">
      <c r="A2868">
        <v>2866</v>
      </c>
      <c r="B2868" t="s">
        <v>5825</v>
      </c>
      <c r="C2868" t="s">
        <v>5826</v>
      </c>
      <c r="D2868">
        <v>5000</v>
      </c>
      <c r="E2868">
        <v>45</v>
      </c>
      <c r="F2868" t="s">
        <v>363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1092</v>
      </c>
      <c r="O2868" s="8">
        <f>Data!$E2868/Data!$D2868</f>
        <v>8.9999999999999993E-3</v>
      </c>
      <c r="P2868" s="2">
        <f>IFERROR(Data!$E2868/Data!$L2868,0)</f>
        <v>22.5</v>
      </c>
      <c r="Q2868" t="str">
        <f t="shared" si="176"/>
        <v>theater</v>
      </c>
      <c r="R2868" t="str">
        <f t="shared" si="177"/>
        <v>plays</v>
      </c>
      <c r="S2868" s="3">
        <f t="shared" si="178"/>
        <v>42657.666666666672</v>
      </c>
      <c r="T2868" s="3">
        <f t="shared" si="179"/>
        <v>42627.705104166671</v>
      </c>
    </row>
    <row r="2869" spans="1:20">
      <c r="A2869">
        <v>2867</v>
      </c>
      <c r="B2869" t="s">
        <v>5827</v>
      </c>
      <c r="C2869" t="s">
        <v>5828</v>
      </c>
      <c r="D2869">
        <v>2500</v>
      </c>
      <c r="E2869">
        <v>504</v>
      </c>
      <c r="F2869" t="s">
        <v>363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1092</v>
      </c>
      <c r="O2869" s="8">
        <f>Data!$E2869/Data!$D2869</f>
        <v>0.2016</v>
      </c>
      <c r="P2869" s="2">
        <f>IFERROR(Data!$E2869/Data!$L2869,0)</f>
        <v>50.4</v>
      </c>
      <c r="Q2869" t="str">
        <f t="shared" si="176"/>
        <v>theater</v>
      </c>
      <c r="R2869" t="str">
        <f t="shared" si="177"/>
        <v>plays</v>
      </c>
      <c r="S2869" s="3">
        <f t="shared" si="178"/>
        <v>42554.916666666672</v>
      </c>
      <c r="T2869" s="3">
        <f t="shared" si="179"/>
        <v>42530.945277777777</v>
      </c>
    </row>
    <row r="2870" spans="1:20">
      <c r="A2870">
        <v>2868</v>
      </c>
      <c r="B2870" t="s">
        <v>5829</v>
      </c>
      <c r="C2870" t="s">
        <v>5830</v>
      </c>
      <c r="D2870">
        <v>15000</v>
      </c>
      <c r="E2870">
        <v>6301.76</v>
      </c>
      <c r="F2870" t="s">
        <v>363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1092</v>
      </c>
      <c r="O2870" s="8">
        <f>Data!$E2870/Data!$D2870</f>
        <v>0.42011733333333334</v>
      </c>
      <c r="P2870" s="2">
        <f>IFERROR(Data!$E2870/Data!$L2870,0)</f>
        <v>105.02933333333334</v>
      </c>
      <c r="Q2870" t="str">
        <f t="shared" si="176"/>
        <v>theater</v>
      </c>
      <c r="R2870" t="str">
        <f t="shared" si="177"/>
        <v>plays</v>
      </c>
      <c r="S2870" s="3">
        <f t="shared" si="178"/>
        <v>42648.577013888891</v>
      </c>
      <c r="T2870" s="3">
        <f t="shared" si="179"/>
        <v>42618.577013888891</v>
      </c>
    </row>
    <row r="2871" spans="1:20">
      <c r="A2871">
        <v>2869</v>
      </c>
      <c r="B2871" t="s">
        <v>5831</v>
      </c>
      <c r="C2871" t="s">
        <v>5832</v>
      </c>
      <c r="D2871">
        <v>20000</v>
      </c>
      <c r="E2871">
        <v>177</v>
      </c>
      <c r="F2871" t="s">
        <v>363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1092</v>
      </c>
      <c r="O2871" s="8">
        <f>Data!$E2871/Data!$D2871</f>
        <v>8.8500000000000002E-3</v>
      </c>
      <c r="P2871" s="2">
        <f>IFERROR(Data!$E2871/Data!$L2871,0)</f>
        <v>35.4</v>
      </c>
      <c r="Q2871" t="str">
        <f t="shared" si="176"/>
        <v>theater</v>
      </c>
      <c r="R2871" t="str">
        <f t="shared" si="177"/>
        <v>plays</v>
      </c>
      <c r="S2871" s="3">
        <f t="shared" si="178"/>
        <v>42570.343530092592</v>
      </c>
      <c r="T2871" s="3">
        <f t="shared" si="179"/>
        <v>42540.343530092592</v>
      </c>
    </row>
    <row r="2872" spans="1:20">
      <c r="A2872">
        <v>2870</v>
      </c>
      <c r="B2872" t="s">
        <v>5833</v>
      </c>
      <c r="C2872" t="s">
        <v>5834</v>
      </c>
      <c r="D2872">
        <v>5000</v>
      </c>
      <c r="E2872">
        <v>750</v>
      </c>
      <c r="F2872" t="s">
        <v>363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1092</v>
      </c>
      <c r="O2872" s="8">
        <f>Data!$E2872/Data!$D2872</f>
        <v>0.15</v>
      </c>
      <c r="P2872" s="2">
        <f>IFERROR(Data!$E2872/Data!$L2872,0)</f>
        <v>83.333333333333329</v>
      </c>
      <c r="Q2872" t="str">
        <f t="shared" si="176"/>
        <v>theater</v>
      </c>
      <c r="R2872" t="str">
        <f t="shared" si="177"/>
        <v>plays</v>
      </c>
      <c r="S2872" s="3">
        <f t="shared" si="178"/>
        <v>41775.939409722225</v>
      </c>
      <c r="T2872" s="3">
        <f t="shared" si="179"/>
        <v>41745.939409722225</v>
      </c>
    </row>
    <row r="2873" spans="1:20">
      <c r="A2873">
        <v>2871</v>
      </c>
      <c r="B2873" t="s">
        <v>5835</v>
      </c>
      <c r="C2873" t="s">
        <v>5836</v>
      </c>
      <c r="D2873">
        <v>10000</v>
      </c>
      <c r="E2873">
        <v>467</v>
      </c>
      <c r="F2873" t="s">
        <v>363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1092</v>
      </c>
      <c r="O2873" s="8">
        <f>Data!$E2873/Data!$D2873</f>
        <v>4.6699999999999998E-2</v>
      </c>
      <c r="P2873" s="2">
        <f>IFERROR(Data!$E2873/Data!$L2873,0)</f>
        <v>35.92307692307692</v>
      </c>
      <c r="Q2873" t="str">
        <f t="shared" si="176"/>
        <v>theater</v>
      </c>
      <c r="R2873" t="str">
        <f t="shared" si="177"/>
        <v>plays</v>
      </c>
      <c r="S2873" s="3">
        <f t="shared" si="178"/>
        <v>41994.488576388889</v>
      </c>
      <c r="T2873" s="3">
        <f t="shared" si="179"/>
        <v>41974.488576388889</v>
      </c>
    </row>
    <row r="2874" spans="1:20">
      <c r="A2874">
        <v>2872</v>
      </c>
      <c r="B2874" t="s">
        <v>5837</v>
      </c>
      <c r="C2874" t="s">
        <v>5838</v>
      </c>
      <c r="D2874">
        <v>3000</v>
      </c>
      <c r="E2874">
        <v>0</v>
      </c>
      <c r="F2874" t="s">
        <v>363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1092</v>
      </c>
      <c r="O2874" s="8">
        <f>Data!$E2874/Data!$D2874</f>
        <v>0</v>
      </c>
      <c r="P2874" s="2">
        <f>IFERROR(Data!$E2874/Data!$L2874,0)</f>
        <v>0</v>
      </c>
      <c r="Q2874" t="str">
        <f t="shared" si="176"/>
        <v>theater</v>
      </c>
      <c r="R2874" t="str">
        <f t="shared" si="177"/>
        <v>plays</v>
      </c>
      <c r="S2874" s="3">
        <f t="shared" si="178"/>
        <v>42174.86618055556</v>
      </c>
      <c r="T2874" s="3">
        <f t="shared" si="179"/>
        <v>42114.86618055556</v>
      </c>
    </row>
    <row r="2875" spans="1:20">
      <c r="A2875">
        <v>2873</v>
      </c>
      <c r="B2875" t="s">
        <v>5839</v>
      </c>
      <c r="C2875" t="s">
        <v>5840</v>
      </c>
      <c r="D2875">
        <v>2500</v>
      </c>
      <c r="E2875">
        <v>953</v>
      </c>
      <c r="F2875" t="s">
        <v>363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1092</v>
      </c>
      <c r="O2875" s="8">
        <f>Data!$E2875/Data!$D2875</f>
        <v>0.38119999999999998</v>
      </c>
      <c r="P2875" s="2">
        <f>IFERROR(Data!$E2875/Data!$L2875,0)</f>
        <v>119.125</v>
      </c>
      <c r="Q2875" t="str">
        <f t="shared" si="176"/>
        <v>theater</v>
      </c>
      <c r="R2875" t="str">
        <f t="shared" si="177"/>
        <v>plays</v>
      </c>
      <c r="S2875" s="3">
        <f t="shared" si="178"/>
        <v>42032.567488425921</v>
      </c>
      <c r="T2875" s="3">
        <f t="shared" si="179"/>
        <v>42002.567488425921</v>
      </c>
    </row>
    <row r="2876" spans="1:20">
      <c r="A2876">
        <v>2874</v>
      </c>
      <c r="B2876" t="s">
        <v>5841</v>
      </c>
      <c r="C2876" t="s">
        <v>5842</v>
      </c>
      <c r="D2876">
        <v>5000</v>
      </c>
      <c r="E2876">
        <v>271</v>
      </c>
      <c r="F2876" t="s">
        <v>363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1092</v>
      </c>
      <c r="O2876" s="8">
        <f>Data!$E2876/Data!$D2876</f>
        <v>5.4199999999999998E-2</v>
      </c>
      <c r="P2876" s="2">
        <f>IFERROR(Data!$E2876/Data!$L2876,0)</f>
        <v>90.333333333333329</v>
      </c>
      <c r="Q2876" t="str">
        <f t="shared" si="176"/>
        <v>theater</v>
      </c>
      <c r="R2876" t="str">
        <f t="shared" si="177"/>
        <v>plays</v>
      </c>
      <c r="S2876" s="3">
        <f t="shared" si="178"/>
        <v>42752.59474537037</v>
      </c>
      <c r="T2876" s="3">
        <f t="shared" si="179"/>
        <v>42722.59474537037</v>
      </c>
    </row>
    <row r="2877" spans="1:20">
      <c r="A2877">
        <v>2875</v>
      </c>
      <c r="B2877" t="s">
        <v>5843</v>
      </c>
      <c r="C2877" t="s">
        <v>5844</v>
      </c>
      <c r="D2877">
        <v>20000</v>
      </c>
      <c r="E2877">
        <v>7</v>
      </c>
      <c r="F2877" t="s">
        <v>363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1092</v>
      </c>
      <c r="O2877" s="8">
        <f>Data!$E2877/Data!$D2877</f>
        <v>3.5E-4</v>
      </c>
      <c r="P2877" s="2">
        <f>IFERROR(Data!$E2877/Data!$L2877,0)</f>
        <v>2.3333333333333335</v>
      </c>
      <c r="Q2877" t="str">
        <f t="shared" si="176"/>
        <v>theater</v>
      </c>
      <c r="R2877" t="str">
        <f t="shared" si="177"/>
        <v>plays</v>
      </c>
      <c r="S2877" s="3">
        <f t="shared" si="178"/>
        <v>42494.878391203703</v>
      </c>
      <c r="T2877" s="3">
        <f t="shared" si="179"/>
        <v>42464.878391203703</v>
      </c>
    </row>
    <row r="2878" spans="1:20">
      <c r="A2878">
        <v>2876</v>
      </c>
      <c r="B2878" t="s">
        <v>5845</v>
      </c>
      <c r="C2878" t="s">
        <v>5846</v>
      </c>
      <c r="D2878">
        <v>150000</v>
      </c>
      <c r="E2878">
        <v>0</v>
      </c>
      <c r="F2878" t="s">
        <v>363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1092</v>
      </c>
      <c r="O2878" s="8">
        <f>Data!$E2878/Data!$D2878</f>
        <v>0</v>
      </c>
      <c r="P2878" s="2">
        <f>IFERROR(Data!$E2878/Data!$L2878,0)</f>
        <v>0</v>
      </c>
      <c r="Q2878" t="str">
        <f t="shared" si="176"/>
        <v>theater</v>
      </c>
      <c r="R2878" t="str">
        <f t="shared" si="177"/>
        <v>plays</v>
      </c>
      <c r="S2878" s="3">
        <f t="shared" si="178"/>
        <v>42201.493969907402</v>
      </c>
      <c r="T2878" s="3">
        <f t="shared" si="179"/>
        <v>42171.493969907402</v>
      </c>
    </row>
    <row r="2879" spans="1:20">
      <c r="A2879">
        <v>2877</v>
      </c>
      <c r="B2879" t="s">
        <v>5847</v>
      </c>
      <c r="C2879" t="s">
        <v>5848</v>
      </c>
      <c r="D2879">
        <v>6000</v>
      </c>
      <c r="E2879">
        <v>650</v>
      </c>
      <c r="F2879" t="s">
        <v>363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1092</v>
      </c>
      <c r="O2879" s="8">
        <f>Data!$E2879/Data!$D2879</f>
        <v>0.10833333333333334</v>
      </c>
      <c r="P2879" s="2">
        <f>IFERROR(Data!$E2879/Data!$L2879,0)</f>
        <v>108.33333333333333</v>
      </c>
      <c r="Q2879" t="str">
        <f t="shared" si="176"/>
        <v>theater</v>
      </c>
      <c r="R2879" t="str">
        <f t="shared" si="177"/>
        <v>plays</v>
      </c>
      <c r="S2879" s="3">
        <f t="shared" si="178"/>
        <v>42704.458333333328</v>
      </c>
      <c r="T2879" s="3">
        <f t="shared" si="179"/>
        <v>42672.705138888887</v>
      </c>
    </row>
    <row r="2880" spans="1:20">
      <c r="A2880">
        <v>2878</v>
      </c>
      <c r="B2880" t="s">
        <v>5849</v>
      </c>
      <c r="C2880" t="s">
        <v>5850</v>
      </c>
      <c r="D2880">
        <v>3000</v>
      </c>
      <c r="E2880">
        <v>63</v>
      </c>
      <c r="F2880" t="s">
        <v>363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1092</v>
      </c>
      <c r="O2880" s="8">
        <f>Data!$E2880/Data!$D2880</f>
        <v>2.1000000000000001E-2</v>
      </c>
      <c r="P2880" s="2">
        <f>IFERROR(Data!$E2880/Data!$L2880,0)</f>
        <v>15.75</v>
      </c>
      <c r="Q2880" t="str">
        <f t="shared" si="176"/>
        <v>theater</v>
      </c>
      <c r="R2880" t="str">
        <f t="shared" si="177"/>
        <v>plays</v>
      </c>
      <c r="S2880" s="3">
        <f t="shared" si="178"/>
        <v>42188.365682870368</v>
      </c>
      <c r="T2880" s="3">
        <f t="shared" si="179"/>
        <v>42128.365682870368</v>
      </c>
    </row>
    <row r="2881" spans="1:20">
      <c r="A2881">
        <v>2879</v>
      </c>
      <c r="B2881" t="s">
        <v>5851</v>
      </c>
      <c r="C2881" t="s">
        <v>5852</v>
      </c>
      <c r="D2881">
        <v>11200</v>
      </c>
      <c r="E2881">
        <v>29</v>
      </c>
      <c r="F2881" t="s">
        <v>363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1092</v>
      </c>
      <c r="O2881" s="8">
        <f>Data!$E2881/Data!$D2881</f>
        <v>2.5892857142857141E-3</v>
      </c>
      <c r="P2881" s="2">
        <f>IFERROR(Data!$E2881/Data!$L2881,0)</f>
        <v>29</v>
      </c>
      <c r="Q2881" t="str">
        <f t="shared" si="176"/>
        <v>theater</v>
      </c>
      <c r="R2881" t="str">
        <f t="shared" si="177"/>
        <v>plays</v>
      </c>
      <c r="S2881" s="3">
        <f t="shared" si="178"/>
        <v>42389.475243055553</v>
      </c>
      <c r="T2881" s="3">
        <f t="shared" si="179"/>
        <v>42359.475243055553</v>
      </c>
    </row>
    <row r="2882" spans="1:20">
      <c r="A2882">
        <v>2880</v>
      </c>
      <c r="B2882" t="s">
        <v>5853</v>
      </c>
      <c r="C2882" t="s">
        <v>5854</v>
      </c>
      <c r="D2882">
        <v>12000</v>
      </c>
      <c r="E2882">
        <v>2800</v>
      </c>
      <c r="F2882" t="s">
        <v>363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1092</v>
      </c>
      <c r="O2882" s="8">
        <f>Data!$E2882/Data!$D2882</f>
        <v>0.23333333333333334</v>
      </c>
      <c r="P2882" s="2">
        <f>IFERROR(Data!$E2882/Data!$L2882,0)</f>
        <v>96.551724137931032</v>
      </c>
      <c r="Q2882" t="str">
        <f t="shared" si="176"/>
        <v>theater</v>
      </c>
      <c r="R2882" t="str">
        <f t="shared" si="177"/>
        <v>plays</v>
      </c>
      <c r="S2882" s="3">
        <f t="shared" si="178"/>
        <v>42236.461805555555</v>
      </c>
      <c r="T2882" s="3">
        <f t="shared" si="179"/>
        <v>42192.655694444446</v>
      </c>
    </row>
    <row r="2883" spans="1:20">
      <c r="A2883">
        <v>2881</v>
      </c>
      <c r="B2883" t="s">
        <v>5855</v>
      </c>
      <c r="C2883" t="s">
        <v>5856</v>
      </c>
      <c r="D2883">
        <v>5500</v>
      </c>
      <c r="E2883">
        <v>0</v>
      </c>
      <c r="F2883" t="s">
        <v>363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1092</v>
      </c>
      <c r="O2883" s="8">
        <f>Data!$E2883/Data!$D2883</f>
        <v>0</v>
      </c>
      <c r="P2883" s="2">
        <f>IFERROR(Data!$E2883/Data!$L2883,0)</f>
        <v>0</v>
      </c>
      <c r="Q2883" t="str">
        <f t="shared" ref="Q2883:Q2946" si="180">LEFT(N2883,SEARCH("/",N2883,1)-1)</f>
        <v>theater</v>
      </c>
      <c r="R2883" t="str">
        <f t="shared" ref="R2883:R2946" si="181">RIGHT(N2883,LEN(N2883)-SEARCH("/",N2883,1))</f>
        <v>plays</v>
      </c>
      <c r="S2883" s="3">
        <f t="shared" ref="S2883:S2946" si="182">(((I2883/60)/60)/24)+DATE(1970,1,1)+(-6/24)</f>
        <v>41976.389305555553</v>
      </c>
      <c r="T2883" s="3">
        <f t="shared" ref="T2883:T2946" si="183">(((J2883/60)/60)/24)+DATE(1970,1,1)+(-6/24)</f>
        <v>41916.347638888888</v>
      </c>
    </row>
    <row r="2884" spans="1:20">
      <c r="A2884">
        <v>2882</v>
      </c>
      <c r="B2884" t="s">
        <v>5857</v>
      </c>
      <c r="C2884" t="s">
        <v>5858</v>
      </c>
      <c r="D2884">
        <v>750</v>
      </c>
      <c r="E2884">
        <v>252</v>
      </c>
      <c r="F2884" t="s">
        <v>363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1092</v>
      </c>
      <c r="O2884" s="8">
        <f>Data!$E2884/Data!$D2884</f>
        <v>0.33600000000000002</v>
      </c>
      <c r="P2884" s="2">
        <f>IFERROR(Data!$E2884/Data!$L2884,0)</f>
        <v>63</v>
      </c>
      <c r="Q2884" t="str">
        <f t="shared" si="180"/>
        <v>theater</v>
      </c>
      <c r="R2884" t="str">
        <f t="shared" si="181"/>
        <v>plays</v>
      </c>
      <c r="S2884" s="3">
        <f t="shared" si="182"/>
        <v>42491.346273148149</v>
      </c>
      <c r="T2884" s="3">
        <f t="shared" si="183"/>
        <v>42461.346273148149</v>
      </c>
    </row>
    <row r="2885" spans="1:20">
      <c r="A2885">
        <v>2883</v>
      </c>
      <c r="B2885" t="s">
        <v>5859</v>
      </c>
      <c r="C2885" t="s">
        <v>5860</v>
      </c>
      <c r="D2885">
        <v>10000</v>
      </c>
      <c r="E2885">
        <v>1908</v>
      </c>
      <c r="F2885" t="s">
        <v>363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1092</v>
      </c>
      <c r="O2885" s="8">
        <f>Data!$E2885/Data!$D2885</f>
        <v>0.1908</v>
      </c>
      <c r="P2885" s="2">
        <f>IFERROR(Data!$E2885/Data!$L2885,0)</f>
        <v>381.6</v>
      </c>
      <c r="Q2885" t="str">
        <f t="shared" si="180"/>
        <v>theater</v>
      </c>
      <c r="R2885" t="str">
        <f t="shared" si="181"/>
        <v>plays</v>
      </c>
      <c r="S2885" s="3">
        <f t="shared" si="182"/>
        <v>42405.957638888889</v>
      </c>
      <c r="T2885" s="3">
        <f t="shared" si="183"/>
        <v>42370.65320601852</v>
      </c>
    </row>
    <row r="2886" spans="1:20">
      <c r="A2886">
        <v>2884</v>
      </c>
      <c r="B2886" t="s">
        <v>5861</v>
      </c>
      <c r="C2886" t="s">
        <v>5862</v>
      </c>
      <c r="D2886">
        <v>45000</v>
      </c>
      <c r="E2886">
        <v>185</v>
      </c>
      <c r="F2886" t="s">
        <v>363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1092</v>
      </c>
      <c r="O2886" s="8">
        <f>Data!$E2886/Data!$D2886</f>
        <v>4.1111111111111114E-3</v>
      </c>
      <c r="P2886" s="2">
        <f>IFERROR(Data!$E2886/Data!$L2886,0)</f>
        <v>46.25</v>
      </c>
      <c r="Q2886" t="str">
        <f t="shared" si="180"/>
        <v>theater</v>
      </c>
      <c r="R2886" t="str">
        <f t="shared" si="181"/>
        <v>plays</v>
      </c>
      <c r="S2886" s="3">
        <f t="shared" si="182"/>
        <v>41978.477256944447</v>
      </c>
      <c r="T2886" s="3">
        <f t="shared" si="183"/>
        <v>41948.477256944447</v>
      </c>
    </row>
    <row r="2887" spans="1:20">
      <c r="A2887">
        <v>2885</v>
      </c>
      <c r="B2887" t="s">
        <v>5863</v>
      </c>
      <c r="C2887" t="s">
        <v>5864</v>
      </c>
      <c r="D2887">
        <v>400</v>
      </c>
      <c r="E2887">
        <v>130</v>
      </c>
      <c r="F2887" t="s">
        <v>363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1092</v>
      </c>
      <c r="O2887" s="8">
        <f>Data!$E2887/Data!$D2887</f>
        <v>0.32500000000000001</v>
      </c>
      <c r="P2887" s="2">
        <f>IFERROR(Data!$E2887/Data!$L2887,0)</f>
        <v>26</v>
      </c>
      <c r="Q2887" t="str">
        <f t="shared" si="180"/>
        <v>theater</v>
      </c>
      <c r="R2887" t="str">
        <f t="shared" si="181"/>
        <v>plays</v>
      </c>
      <c r="S2887" s="3">
        <f t="shared" si="182"/>
        <v>42076.784733796296</v>
      </c>
      <c r="T2887" s="3">
        <f t="shared" si="183"/>
        <v>42046.82640046296</v>
      </c>
    </row>
    <row r="2888" spans="1:20">
      <c r="A2888">
        <v>2886</v>
      </c>
      <c r="B2888" t="s">
        <v>5865</v>
      </c>
      <c r="C2888" t="s">
        <v>5866</v>
      </c>
      <c r="D2888">
        <v>200</v>
      </c>
      <c r="E2888">
        <v>10</v>
      </c>
      <c r="F2888" t="s">
        <v>363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1092</v>
      </c>
      <c r="O2888" s="8">
        <f>Data!$E2888/Data!$D2888</f>
        <v>0.05</v>
      </c>
      <c r="P2888" s="2">
        <f>IFERROR(Data!$E2888/Data!$L2888,0)</f>
        <v>10</v>
      </c>
      <c r="Q2888" t="str">
        <f t="shared" si="180"/>
        <v>theater</v>
      </c>
      <c r="R2888" t="str">
        <f t="shared" si="181"/>
        <v>plays</v>
      </c>
      <c r="S2888" s="3">
        <f t="shared" si="182"/>
        <v>42265.915972222225</v>
      </c>
      <c r="T2888" s="3">
        <f t="shared" si="183"/>
        <v>42261.382916666669</v>
      </c>
    </row>
    <row r="2889" spans="1:20">
      <c r="A2889">
        <v>2887</v>
      </c>
      <c r="B2889" t="s">
        <v>5867</v>
      </c>
      <c r="C2889" t="s">
        <v>5868</v>
      </c>
      <c r="D2889">
        <v>3000</v>
      </c>
      <c r="E2889">
        <v>5</v>
      </c>
      <c r="F2889" t="s">
        <v>363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1092</v>
      </c>
      <c r="O2889" s="8">
        <f>Data!$E2889/Data!$D2889</f>
        <v>1.6666666666666668E-3</v>
      </c>
      <c r="P2889" s="2">
        <f>IFERROR(Data!$E2889/Data!$L2889,0)</f>
        <v>5</v>
      </c>
      <c r="Q2889" t="str">
        <f t="shared" si="180"/>
        <v>theater</v>
      </c>
      <c r="R2889" t="str">
        <f t="shared" si="181"/>
        <v>plays</v>
      </c>
      <c r="S2889" s="3">
        <f t="shared" si="182"/>
        <v>42015.177361111113</v>
      </c>
      <c r="T2889" s="3">
        <f t="shared" si="183"/>
        <v>41985.177361111113</v>
      </c>
    </row>
    <row r="2890" spans="1:20">
      <c r="A2890">
        <v>2888</v>
      </c>
      <c r="B2890" t="s">
        <v>5869</v>
      </c>
      <c r="C2890" t="s">
        <v>5870</v>
      </c>
      <c r="D2890">
        <v>30000</v>
      </c>
      <c r="E2890">
        <v>0</v>
      </c>
      <c r="F2890" t="s">
        <v>363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1092</v>
      </c>
      <c r="O2890" s="8">
        <f>Data!$E2890/Data!$D2890</f>
        <v>0</v>
      </c>
      <c r="P2890" s="2">
        <f>IFERROR(Data!$E2890/Data!$L2890,0)</f>
        <v>0</v>
      </c>
      <c r="Q2890" t="str">
        <f t="shared" si="180"/>
        <v>theater</v>
      </c>
      <c r="R2890" t="str">
        <f t="shared" si="181"/>
        <v>plays</v>
      </c>
      <c r="S2890" s="3">
        <f t="shared" si="182"/>
        <v>41929.957638888889</v>
      </c>
      <c r="T2890" s="3">
        <f t="shared" si="183"/>
        <v>41922.285185185188</v>
      </c>
    </row>
    <row r="2891" spans="1:20">
      <c r="A2891">
        <v>2889</v>
      </c>
      <c r="B2891" t="s">
        <v>5871</v>
      </c>
      <c r="C2891" t="s">
        <v>5872</v>
      </c>
      <c r="D2891">
        <v>3000</v>
      </c>
      <c r="E2891">
        <v>1142</v>
      </c>
      <c r="F2891" t="s">
        <v>363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1092</v>
      </c>
      <c r="O2891" s="8">
        <f>Data!$E2891/Data!$D2891</f>
        <v>0.38066666666666665</v>
      </c>
      <c r="P2891" s="2">
        <f>IFERROR(Data!$E2891/Data!$L2891,0)</f>
        <v>81.571428571428569</v>
      </c>
      <c r="Q2891" t="str">
        <f t="shared" si="180"/>
        <v>theater</v>
      </c>
      <c r="R2891" t="str">
        <f t="shared" si="181"/>
        <v>plays</v>
      </c>
      <c r="S2891" s="3">
        <f t="shared" si="182"/>
        <v>41880.613252314812</v>
      </c>
      <c r="T2891" s="3">
        <f t="shared" si="183"/>
        <v>41850.613252314812</v>
      </c>
    </row>
    <row r="2892" spans="1:20">
      <c r="A2892">
        <v>2890</v>
      </c>
      <c r="B2892" t="s">
        <v>5873</v>
      </c>
      <c r="C2892" t="s">
        <v>5874</v>
      </c>
      <c r="D2892">
        <v>2000</v>
      </c>
      <c r="E2892">
        <v>21</v>
      </c>
      <c r="F2892" t="s">
        <v>363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1092</v>
      </c>
      <c r="O2892" s="8">
        <f>Data!$E2892/Data!$D2892</f>
        <v>1.0500000000000001E-2</v>
      </c>
      <c r="P2892" s="2">
        <f>IFERROR(Data!$E2892/Data!$L2892,0)</f>
        <v>7</v>
      </c>
      <c r="Q2892" t="str">
        <f t="shared" si="180"/>
        <v>theater</v>
      </c>
      <c r="R2892" t="str">
        <f t="shared" si="181"/>
        <v>plays</v>
      </c>
      <c r="S2892" s="3">
        <f t="shared" si="182"/>
        <v>41859.875</v>
      </c>
      <c r="T2892" s="3">
        <f t="shared" si="183"/>
        <v>41831.492962962962</v>
      </c>
    </row>
    <row r="2893" spans="1:20">
      <c r="A2893">
        <v>2891</v>
      </c>
      <c r="B2893" t="s">
        <v>5875</v>
      </c>
      <c r="C2893" t="s">
        <v>5876</v>
      </c>
      <c r="D2893">
        <v>10000</v>
      </c>
      <c r="E2893">
        <v>273</v>
      </c>
      <c r="F2893" t="s">
        <v>363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1092</v>
      </c>
      <c r="O2893" s="8">
        <f>Data!$E2893/Data!$D2893</f>
        <v>2.7300000000000001E-2</v>
      </c>
      <c r="P2893" s="2">
        <f>IFERROR(Data!$E2893/Data!$L2893,0)</f>
        <v>27.3</v>
      </c>
      <c r="Q2893" t="str">
        <f t="shared" si="180"/>
        <v>theater</v>
      </c>
      <c r="R2893" t="str">
        <f t="shared" si="181"/>
        <v>plays</v>
      </c>
      <c r="S2893" s="3">
        <f t="shared" si="182"/>
        <v>42475.59175925926</v>
      </c>
      <c r="T2893" s="3">
        <f t="shared" si="183"/>
        <v>42415.633425925931</v>
      </c>
    </row>
    <row r="2894" spans="1:20">
      <c r="A2894">
        <v>2892</v>
      </c>
      <c r="B2894" t="s">
        <v>5877</v>
      </c>
      <c r="C2894" t="s">
        <v>5878</v>
      </c>
      <c r="D2894">
        <v>5500</v>
      </c>
      <c r="E2894">
        <v>500</v>
      </c>
      <c r="F2894" t="s">
        <v>363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1092</v>
      </c>
      <c r="O2894" s="8">
        <f>Data!$E2894/Data!$D2894</f>
        <v>9.0909090909090912E-2</v>
      </c>
      <c r="P2894" s="2">
        <f>IFERROR(Data!$E2894/Data!$L2894,0)</f>
        <v>29.411764705882351</v>
      </c>
      <c r="Q2894" t="str">
        <f t="shared" si="180"/>
        <v>theater</v>
      </c>
      <c r="R2894" t="str">
        <f t="shared" si="181"/>
        <v>plays</v>
      </c>
      <c r="S2894" s="3">
        <f t="shared" si="182"/>
        <v>41876.625</v>
      </c>
      <c r="T2894" s="3">
        <f t="shared" si="183"/>
        <v>41869.464166666665</v>
      </c>
    </row>
    <row r="2895" spans="1:20">
      <c r="A2895">
        <v>2893</v>
      </c>
      <c r="B2895" t="s">
        <v>5879</v>
      </c>
      <c r="C2895" t="s">
        <v>5880</v>
      </c>
      <c r="D2895">
        <v>5000</v>
      </c>
      <c r="E2895">
        <v>25</v>
      </c>
      <c r="F2895" t="s">
        <v>363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1092</v>
      </c>
      <c r="O2895" s="8">
        <f>Data!$E2895/Data!$D2895</f>
        <v>5.0000000000000001E-3</v>
      </c>
      <c r="P2895" s="2">
        <f>IFERROR(Data!$E2895/Data!$L2895,0)</f>
        <v>12.5</v>
      </c>
      <c r="Q2895" t="str">
        <f t="shared" si="180"/>
        <v>theater</v>
      </c>
      <c r="R2895" t="str">
        <f t="shared" si="181"/>
        <v>plays</v>
      </c>
      <c r="S2895" s="3">
        <f t="shared" si="182"/>
        <v>42012.833333333328</v>
      </c>
      <c r="T2895" s="3">
        <f t="shared" si="183"/>
        <v>41953.523090277777</v>
      </c>
    </row>
    <row r="2896" spans="1:20">
      <c r="A2896">
        <v>2894</v>
      </c>
      <c r="B2896" t="s">
        <v>5881</v>
      </c>
      <c r="C2896" t="s">
        <v>5882</v>
      </c>
      <c r="D2896">
        <v>50000</v>
      </c>
      <c r="E2896">
        <v>0</v>
      </c>
      <c r="F2896" t="s">
        <v>363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1092</v>
      </c>
      <c r="O2896" s="8">
        <f>Data!$E2896/Data!$D2896</f>
        <v>0</v>
      </c>
      <c r="P2896" s="2">
        <f>IFERROR(Data!$E2896/Data!$L2896,0)</f>
        <v>0</v>
      </c>
      <c r="Q2896" t="str">
        <f t="shared" si="180"/>
        <v>theater</v>
      </c>
      <c r="R2896" t="str">
        <f t="shared" si="181"/>
        <v>plays</v>
      </c>
      <c r="S2896" s="3">
        <f t="shared" si="182"/>
        <v>42097.694618055553</v>
      </c>
      <c r="T2896" s="3">
        <f t="shared" si="183"/>
        <v>42037.736284722225</v>
      </c>
    </row>
    <row r="2897" spans="1:20">
      <c r="A2897">
        <v>2895</v>
      </c>
      <c r="B2897" t="s">
        <v>5883</v>
      </c>
      <c r="C2897" t="s">
        <v>5884</v>
      </c>
      <c r="D2897">
        <v>500</v>
      </c>
      <c r="E2897">
        <v>23</v>
      </c>
      <c r="F2897" t="s">
        <v>363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1092</v>
      </c>
      <c r="O2897" s="8">
        <f>Data!$E2897/Data!$D2897</f>
        <v>4.5999999999999999E-2</v>
      </c>
      <c r="P2897" s="2">
        <f>IFERROR(Data!$E2897/Data!$L2897,0)</f>
        <v>5.75</v>
      </c>
      <c r="Q2897" t="str">
        <f t="shared" si="180"/>
        <v>theater</v>
      </c>
      <c r="R2897" t="str">
        <f t="shared" si="181"/>
        <v>plays</v>
      </c>
      <c r="S2897" s="3">
        <f t="shared" si="182"/>
        <v>41812.625</v>
      </c>
      <c r="T2897" s="3">
        <f t="shared" si="183"/>
        <v>41811.305462962962</v>
      </c>
    </row>
    <row r="2898" spans="1:20">
      <c r="A2898">
        <v>2896</v>
      </c>
      <c r="B2898" t="s">
        <v>5885</v>
      </c>
      <c r="C2898" t="s">
        <v>5886</v>
      </c>
      <c r="D2898">
        <v>3000</v>
      </c>
      <c r="E2898">
        <v>625</v>
      </c>
      <c r="F2898" t="s">
        <v>363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1092</v>
      </c>
      <c r="O2898" s="8">
        <f>Data!$E2898/Data!$D2898</f>
        <v>0.20833333333333334</v>
      </c>
      <c r="P2898" s="2">
        <f>IFERROR(Data!$E2898/Data!$L2898,0)</f>
        <v>52.083333333333336</v>
      </c>
      <c r="Q2898" t="str">
        <f t="shared" si="180"/>
        <v>theater</v>
      </c>
      <c r="R2898" t="str">
        <f t="shared" si="181"/>
        <v>plays</v>
      </c>
      <c r="S2898" s="3">
        <f t="shared" si="182"/>
        <v>42716</v>
      </c>
      <c r="T2898" s="3">
        <f t="shared" si="183"/>
        <v>42701.658807870372</v>
      </c>
    </row>
    <row r="2899" spans="1:20">
      <c r="A2899">
        <v>2897</v>
      </c>
      <c r="B2899" t="s">
        <v>5887</v>
      </c>
      <c r="C2899" t="s">
        <v>5888</v>
      </c>
      <c r="D2899">
        <v>12000</v>
      </c>
      <c r="E2899">
        <v>550</v>
      </c>
      <c r="F2899" t="s">
        <v>363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1092</v>
      </c>
      <c r="O2899" s="8">
        <f>Data!$E2899/Data!$D2899</f>
        <v>4.583333333333333E-2</v>
      </c>
      <c r="P2899" s="2">
        <f>IFERROR(Data!$E2899/Data!$L2899,0)</f>
        <v>183.33333333333334</v>
      </c>
      <c r="Q2899" t="str">
        <f t="shared" si="180"/>
        <v>theater</v>
      </c>
      <c r="R2899" t="str">
        <f t="shared" si="181"/>
        <v>plays</v>
      </c>
      <c r="S2899" s="3">
        <f t="shared" si="182"/>
        <v>42288.395196759258</v>
      </c>
      <c r="T2899" s="3">
        <f t="shared" si="183"/>
        <v>42258.396504629629</v>
      </c>
    </row>
    <row r="2900" spans="1:20">
      <c r="A2900">
        <v>2898</v>
      </c>
      <c r="B2900" t="s">
        <v>5889</v>
      </c>
      <c r="C2900" t="s">
        <v>5890</v>
      </c>
      <c r="D2900">
        <v>7500</v>
      </c>
      <c r="E2900">
        <v>316</v>
      </c>
      <c r="F2900" t="s">
        <v>363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1092</v>
      </c>
      <c r="O2900" s="8">
        <f>Data!$E2900/Data!$D2900</f>
        <v>4.2133333333333335E-2</v>
      </c>
      <c r="P2900" s="2">
        <f>IFERROR(Data!$E2900/Data!$L2900,0)</f>
        <v>26.333333333333332</v>
      </c>
      <c r="Q2900" t="str">
        <f t="shared" si="180"/>
        <v>theater</v>
      </c>
      <c r="R2900" t="str">
        <f t="shared" si="181"/>
        <v>plays</v>
      </c>
      <c r="S2900" s="3">
        <f t="shared" si="182"/>
        <v>42308.414965277778</v>
      </c>
      <c r="T2900" s="3">
        <f t="shared" si="183"/>
        <v>42278.414965277778</v>
      </c>
    </row>
    <row r="2901" spans="1:20">
      <c r="A2901">
        <v>2899</v>
      </c>
      <c r="B2901" t="s">
        <v>5891</v>
      </c>
      <c r="C2901" t="s">
        <v>5892</v>
      </c>
      <c r="D2901">
        <v>10000</v>
      </c>
      <c r="E2901">
        <v>0</v>
      </c>
      <c r="F2901" t="s">
        <v>363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1092</v>
      </c>
      <c r="O2901" s="8">
        <f>Data!$E2901/Data!$D2901</f>
        <v>0</v>
      </c>
      <c r="P2901" s="2">
        <f>IFERROR(Data!$E2901/Data!$L2901,0)</f>
        <v>0</v>
      </c>
      <c r="Q2901" t="str">
        <f t="shared" si="180"/>
        <v>theater</v>
      </c>
      <c r="R2901" t="str">
        <f t="shared" si="181"/>
        <v>plays</v>
      </c>
      <c r="S2901" s="3">
        <f t="shared" si="182"/>
        <v>42574.828217592592</v>
      </c>
      <c r="T2901" s="3">
        <f t="shared" si="183"/>
        <v>42514.828217592592</v>
      </c>
    </row>
    <row r="2902" spans="1:20">
      <c r="A2902">
        <v>2900</v>
      </c>
      <c r="B2902" t="s">
        <v>5893</v>
      </c>
      <c r="C2902" t="s">
        <v>5894</v>
      </c>
      <c r="D2902">
        <v>5500</v>
      </c>
      <c r="E2902">
        <v>3405</v>
      </c>
      <c r="F2902" t="s">
        <v>363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1092</v>
      </c>
      <c r="O2902" s="8">
        <f>Data!$E2902/Data!$D2902</f>
        <v>0.61909090909090914</v>
      </c>
      <c r="P2902" s="2">
        <f>IFERROR(Data!$E2902/Data!$L2902,0)</f>
        <v>486.42857142857144</v>
      </c>
      <c r="Q2902" t="str">
        <f t="shared" si="180"/>
        <v>theater</v>
      </c>
      <c r="R2902" t="str">
        <f t="shared" si="181"/>
        <v>plays</v>
      </c>
      <c r="S2902" s="3">
        <f t="shared" si="182"/>
        <v>41859.984166666669</v>
      </c>
      <c r="T2902" s="3">
        <f t="shared" si="183"/>
        <v>41829.984166666669</v>
      </c>
    </row>
    <row r="2903" spans="1:20">
      <c r="A2903">
        <v>2901</v>
      </c>
      <c r="B2903" t="s">
        <v>5895</v>
      </c>
      <c r="C2903" t="s">
        <v>5896</v>
      </c>
      <c r="D2903">
        <v>750</v>
      </c>
      <c r="E2903">
        <v>6</v>
      </c>
      <c r="F2903" t="s">
        <v>363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1092</v>
      </c>
      <c r="O2903" s="8">
        <f>Data!$E2903/Data!$D2903</f>
        <v>8.0000000000000002E-3</v>
      </c>
      <c r="P2903" s="2">
        <f>IFERROR(Data!$E2903/Data!$L2903,0)</f>
        <v>3</v>
      </c>
      <c r="Q2903" t="str">
        <f t="shared" si="180"/>
        <v>theater</v>
      </c>
      <c r="R2903" t="str">
        <f t="shared" si="181"/>
        <v>plays</v>
      </c>
      <c r="S2903" s="3">
        <f t="shared" si="182"/>
        <v>42042.654386574075</v>
      </c>
      <c r="T2903" s="3">
        <f t="shared" si="183"/>
        <v>41982.654386574075</v>
      </c>
    </row>
    <row r="2904" spans="1:20">
      <c r="A2904">
        <v>2902</v>
      </c>
      <c r="B2904" t="s">
        <v>5897</v>
      </c>
      <c r="C2904" t="s">
        <v>5898</v>
      </c>
      <c r="D2904">
        <v>150000</v>
      </c>
      <c r="E2904">
        <v>25</v>
      </c>
      <c r="F2904" t="s">
        <v>363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1092</v>
      </c>
      <c r="O2904" s="8">
        <f>Data!$E2904/Data!$D2904</f>
        <v>1.6666666666666666E-4</v>
      </c>
      <c r="P2904" s="2">
        <f>IFERROR(Data!$E2904/Data!$L2904,0)</f>
        <v>25</v>
      </c>
      <c r="Q2904" t="str">
        <f t="shared" si="180"/>
        <v>theater</v>
      </c>
      <c r="R2904" t="str">
        <f t="shared" si="181"/>
        <v>plays</v>
      </c>
      <c r="S2904" s="3">
        <f t="shared" si="182"/>
        <v>42240.189768518518</v>
      </c>
      <c r="T2904" s="3">
        <f t="shared" si="183"/>
        <v>42210.189768518518</v>
      </c>
    </row>
    <row r="2905" spans="1:20">
      <c r="A2905">
        <v>2903</v>
      </c>
      <c r="B2905" t="s">
        <v>5899</v>
      </c>
      <c r="C2905" t="s">
        <v>5900</v>
      </c>
      <c r="D2905">
        <v>5000</v>
      </c>
      <c r="E2905">
        <v>39</v>
      </c>
      <c r="F2905" t="s">
        <v>363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1092</v>
      </c>
      <c r="O2905" s="8">
        <f>Data!$E2905/Data!$D2905</f>
        <v>7.7999999999999996E-3</v>
      </c>
      <c r="P2905" s="2">
        <f>IFERROR(Data!$E2905/Data!$L2905,0)</f>
        <v>9.75</v>
      </c>
      <c r="Q2905" t="str">
        <f t="shared" si="180"/>
        <v>theater</v>
      </c>
      <c r="R2905" t="str">
        <f t="shared" si="181"/>
        <v>plays</v>
      </c>
      <c r="S2905" s="3">
        <f t="shared" si="182"/>
        <v>42255.916874999995</v>
      </c>
      <c r="T2905" s="3">
        <f t="shared" si="183"/>
        <v>42195.916874999995</v>
      </c>
    </row>
    <row r="2906" spans="1:20">
      <c r="A2906">
        <v>2904</v>
      </c>
      <c r="B2906" t="s">
        <v>5901</v>
      </c>
      <c r="C2906" t="s">
        <v>5902</v>
      </c>
      <c r="D2906">
        <v>1500</v>
      </c>
      <c r="E2906">
        <v>75</v>
      </c>
      <c r="F2906" t="s">
        <v>363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1092</v>
      </c>
      <c r="O2906" s="8">
        <f>Data!$E2906/Data!$D2906</f>
        <v>0.05</v>
      </c>
      <c r="P2906" s="2">
        <f>IFERROR(Data!$E2906/Data!$L2906,0)</f>
        <v>18.75</v>
      </c>
      <c r="Q2906" t="str">
        <f t="shared" si="180"/>
        <v>theater</v>
      </c>
      <c r="R2906" t="str">
        <f t="shared" si="181"/>
        <v>plays</v>
      </c>
      <c r="S2906" s="3">
        <f t="shared" si="182"/>
        <v>41952.25</v>
      </c>
      <c r="T2906" s="3">
        <f t="shared" si="183"/>
        <v>41940.717951388891</v>
      </c>
    </row>
    <row r="2907" spans="1:20">
      <c r="A2907">
        <v>2905</v>
      </c>
      <c r="B2907" t="s">
        <v>5903</v>
      </c>
      <c r="C2907" t="s">
        <v>5904</v>
      </c>
      <c r="D2907">
        <v>3500</v>
      </c>
      <c r="E2907">
        <v>622</v>
      </c>
      <c r="F2907" t="s">
        <v>363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1092</v>
      </c>
      <c r="O2907" s="8">
        <f>Data!$E2907/Data!$D2907</f>
        <v>0.17771428571428571</v>
      </c>
      <c r="P2907" s="2">
        <f>IFERROR(Data!$E2907/Data!$L2907,0)</f>
        <v>36.588235294117645</v>
      </c>
      <c r="Q2907" t="str">
        <f t="shared" si="180"/>
        <v>theater</v>
      </c>
      <c r="R2907" t="str">
        <f t="shared" si="181"/>
        <v>plays</v>
      </c>
      <c r="S2907" s="3">
        <f t="shared" si="182"/>
        <v>42619.806863425925</v>
      </c>
      <c r="T2907" s="3">
        <f t="shared" si="183"/>
        <v>42605.806863425925</v>
      </c>
    </row>
    <row r="2908" spans="1:20">
      <c r="A2908">
        <v>2906</v>
      </c>
      <c r="B2908" t="s">
        <v>5905</v>
      </c>
      <c r="C2908" t="s">
        <v>5906</v>
      </c>
      <c r="D2908">
        <v>6000</v>
      </c>
      <c r="E2908">
        <v>565</v>
      </c>
      <c r="F2908" t="s">
        <v>363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1092</v>
      </c>
      <c r="O2908" s="8">
        <f>Data!$E2908/Data!$D2908</f>
        <v>9.4166666666666662E-2</v>
      </c>
      <c r="P2908" s="2">
        <f>IFERROR(Data!$E2908/Data!$L2908,0)</f>
        <v>80.714285714285708</v>
      </c>
      <c r="Q2908" t="str">
        <f t="shared" si="180"/>
        <v>theater</v>
      </c>
      <c r="R2908" t="str">
        <f t="shared" si="181"/>
        <v>plays</v>
      </c>
      <c r="S2908" s="3">
        <f t="shared" si="182"/>
        <v>42216.791666666672</v>
      </c>
      <c r="T2908" s="3">
        <f t="shared" si="183"/>
        <v>42199.398912037039</v>
      </c>
    </row>
    <row r="2909" spans="1:20">
      <c r="A2909">
        <v>2907</v>
      </c>
      <c r="B2909" t="s">
        <v>5907</v>
      </c>
      <c r="C2909" t="s">
        <v>5908</v>
      </c>
      <c r="D2909">
        <v>2500</v>
      </c>
      <c r="E2909">
        <v>2</v>
      </c>
      <c r="F2909" t="s">
        <v>363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1092</v>
      </c>
      <c r="O2909" s="8">
        <f>Data!$E2909/Data!$D2909</f>
        <v>8.0000000000000004E-4</v>
      </c>
      <c r="P2909" s="2">
        <f>IFERROR(Data!$E2909/Data!$L2909,0)</f>
        <v>1</v>
      </c>
      <c r="Q2909" t="str">
        <f t="shared" si="180"/>
        <v>theater</v>
      </c>
      <c r="R2909" t="str">
        <f t="shared" si="181"/>
        <v>plays</v>
      </c>
      <c r="S2909" s="3">
        <f t="shared" si="182"/>
        <v>42504.627743055549</v>
      </c>
      <c r="T2909" s="3">
        <f t="shared" si="183"/>
        <v>42444.627743055549</v>
      </c>
    </row>
    <row r="2910" spans="1:20">
      <c r="A2910">
        <v>2908</v>
      </c>
      <c r="B2910" t="s">
        <v>5909</v>
      </c>
      <c r="C2910" t="s">
        <v>5910</v>
      </c>
      <c r="D2910">
        <v>9600</v>
      </c>
      <c r="E2910">
        <v>264</v>
      </c>
      <c r="F2910" t="s">
        <v>363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1092</v>
      </c>
      <c r="O2910" s="8">
        <f>Data!$E2910/Data!$D2910</f>
        <v>2.75E-2</v>
      </c>
      <c r="P2910" s="2">
        <f>IFERROR(Data!$E2910/Data!$L2910,0)</f>
        <v>52.8</v>
      </c>
      <c r="Q2910" t="str">
        <f t="shared" si="180"/>
        <v>theater</v>
      </c>
      <c r="R2910" t="str">
        <f t="shared" si="181"/>
        <v>plays</v>
      </c>
      <c r="S2910" s="3">
        <f t="shared" si="182"/>
        <v>42529.481701388882</v>
      </c>
      <c r="T2910" s="3">
        <f t="shared" si="183"/>
        <v>42499.481701388882</v>
      </c>
    </row>
    <row r="2911" spans="1:20">
      <c r="A2911">
        <v>2909</v>
      </c>
      <c r="B2911" t="s">
        <v>5911</v>
      </c>
      <c r="C2911" t="s">
        <v>5912</v>
      </c>
      <c r="D2911">
        <v>180000</v>
      </c>
      <c r="E2911">
        <v>20</v>
      </c>
      <c r="F2911" t="s">
        <v>363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1092</v>
      </c>
      <c r="O2911" s="8">
        <f>Data!$E2911/Data!$D2911</f>
        <v>1.1111111111111112E-4</v>
      </c>
      <c r="P2911" s="2">
        <f>IFERROR(Data!$E2911/Data!$L2911,0)</f>
        <v>20</v>
      </c>
      <c r="Q2911" t="str">
        <f t="shared" si="180"/>
        <v>theater</v>
      </c>
      <c r="R2911" t="str">
        <f t="shared" si="181"/>
        <v>plays</v>
      </c>
      <c r="S2911" s="3">
        <f t="shared" si="182"/>
        <v>41968.573611111111</v>
      </c>
      <c r="T2911" s="3">
        <f t="shared" si="183"/>
        <v>41929.016215277778</v>
      </c>
    </row>
    <row r="2912" spans="1:20">
      <c r="A2912">
        <v>2910</v>
      </c>
      <c r="B2912" t="s">
        <v>5913</v>
      </c>
      <c r="C2912" t="s">
        <v>5914</v>
      </c>
      <c r="D2912">
        <v>30000</v>
      </c>
      <c r="E2912">
        <v>1</v>
      </c>
      <c r="F2912" t="s">
        <v>363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1092</v>
      </c>
      <c r="O2912" s="8">
        <f>Data!$E2912/Data!$D2912</f>
        <v>3.3333333333333335E-5</v>
      </c>
      <c r="P2912" s="2">
        <f>IFERROR(Data!$E2912/Data!$L2912,0)</f>
        <v>1</v>
      </c>
      <c r="Q2912" t="str">
        <f t="shared" si="180"/>
        <v>theater</v>
      </c>
      <c r="R2912" t="str">
        <f t="shared" si="181"/>
        <v>plays</v>
      </c>
      <c r="S2912" s="3">
        <f t="shared" si="182"/>
        <v>42167.591284722221</v>
      </c>
      <c r="T2912" s="3">
        <f t="shared" si="183"/>
        <v>42107.591284722221</v>
      </c>
    </row>
    <row r="2913" spans="1:20">
      <c r="A2913">
        <v>2911</v>
      </c>
      <c r="B2913" t="s">
        <v>5915</v>
      </c>
      <c r="C2913" t="s">
        <v>5916</v>
      </c>
      <c r="D2913">
        <v>1800</v>
      </c>
      <c r="E2913">
        <v>657</v>
      </c>
      <c r="F2913" t="s">
        <v>363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1092</v>
      </c>
      <c r="O2913" s="8">
        <f>Data!$E2913/Data!$D2913</f>
        <v>0.36499999999999999</v>
      </c>
      <c r="P2913" s="2">
        <f>IFERROR(Data!$E2913/Data!$L2913,0)</f>
        <v>46.928571428571431</v>
      </c>
      <c r="Q2913" t="str">
        <f t="shared" si="180"/>
        <v>theater</v>
      </c>
      <c r="R2913" t="str">
        <f t="shared" si="181"/>
        <v>plays</v>
      </c>
      <c r="S2913" s="3">
        <f t="shared" si="182"/>
        <v>42182.518819444449</v>
      </c>
      <c r="T2913" s="3">
        <f t="shared" si="183"/>
        <v>42142.518819444449</v>
      </c>
    </row>
    <row r="2914" spans="1:20">
      <c r="A2914">
        <v>2912</v>
      </c>
      <c r="B2914" t="s">
        <v>5917</v>
      </c>
      <c r="C2914" t="s">
        <v>5918</v>
      </c>
      <c r="D2914">
        <v>14440</v>
      </c>
      <c r="E2914">
        <v>2030</v>
      </c>
      <c r="F2914" t="s">
        <v>363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1092</v>
      </c>
      <c r="O2914" s="8">
        <f>Data!$E2914/Data!$D2914</f>
        <v>0.14058171745152354</v>
      </c>
      <c r="P2914" s="2">
        <f>IFERROR(Data!$E2914/Data!$L2914,0)</f>
        <v>78.07692307692308</v>
      </c>
      <c r="Q2914" t="str">
        <f t="shared" si="180"/>
        <v>theater</v>
      </c>
      <c r="R2914" t="str">
        <f t="shared" si="181"/>
        <v>plays</v>
      </c>
      <c r="S2914" s="3">
        <f t="shared" si="182"/>
        <v>42383.881643518514</v>
      </c>
      <c r="T2914" s="3">
        <f t="shared" si="183"/>
        <v>42353.881643518514</v>
      </c>
    </row>
    <row r="2915" spans="1:20">
      <c r="A2915">
        <v>2913</v>
      </c>
      <c r="B2915" t="s">
        <v>5919</v>
      </c>
      <c r="C2915" t="s">
        <v>5920</v>
      </c>
      <c r="D2915">
        <v>10000</v>
      </c>
      <c r="E2915">
        <v>2</v>
      </c>
      <c r="F2915" t="s">
        <v>363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1092</v>
      </c>
      <c r="O2915" s="8">
        <f>Data!$E2915/Data!$D2915</f>
        <v>2.0000000000000001E-4</v>
      </c>
      <c r="P2915" s="2">
        <f>IFERROR(Data!$E2915/Data!$L2915,0)</f>
        <v>1</v>
      </c>
      <c r="Q2915" t="str">
        <f t="shared" si="180"/>
        <v>theater</v>
      </c>
      <c r="R2915" t="str">
        <f t="shared" si="181"/>
        <v>plays</v>
      </c>
      <c r="S2915" s="3">
        <f t="shared" si="182"/>
        <v>41888.672905092593</v>
      </c>
      <c r="T2915" s="3">
        <f t="shared" si="183"/>
        <v>41828.672905092593</v>
      </c>
    </row>
    <row r="2916" spans="1:20">
      <c r="A2916">
        <v>2914</v>
      </c>
      <c r="B2916" t="s">
        <v>5921</v>
      </c>
      <c r="C2916" t="s">
        <v>5922</v>
      </c>
      <c r="D2916">
        <v>25000</v>
      </c>
      <c r="E2916">
        <v>1</v>
      </c>
      <c r="F2916" t="s">
        <v>363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1092</v>
      </c>
      <c r="O2916" s="8">
        <f>Data!$E2916/Data!$D2916</f>
        <v>4.0000000000000003E-5</v>
      </c>
      <c r="P2916" s="2">
        <f>IFERROR(Data!$E2916/Data!$L2916,0)</f>
        <v>1</v>
      </c>
      <c r="Q2916" t="str">
        <f t="shared" si="180"/>
        <v>theater</v>
      </c>
      <c r="R2916" t="str">
        <f t="shared" si="181"/>
        <v>plays</v>
      </c>
      <c r="S2916" s="3">
        <f t="shared" si="182"/>
        <v>42077.615671296298</v>
      </c>
      <c r="T2916" s="3">
        <f t="shared" si="183"/>
        <v>42017.657337962963</v>
      </c>
    </row>
    <row r="2917" spans="1:20">
      <c r="A2917">
        <v>2915</v>
      </c>
      <c r="B2917" t="s">
        <v>5923</v>
      </c>
      <c r="C2917" t="s">
        <v>5924</v>
      </c>
      <c r="D2917">
        <v>1000</v>
      </c>
      <c r="E2917">
        <v>611</v>
      </c>
      <c r="F2917" t="s">
        <v>363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1092</v>
      </c>
      <c r="O2917" s="8">
        <f>Data!$E2917/Data!$D2917</f>
        <v>0.61099999999999999</v>
      </c>
      <c r="P2917" s="2">
        <f>IFERROR(Data!$E2917/Data!$L2917,0)</f>
        <v>203.66666666666666</v>
      </c>
      <c r="Q2917" t="str">
        <f t="shared" si="180"/>
        <v>theater</v>
      </c>
      <c r="R2917" t="str">
        <f t="shared" si="181"/>
        <v>plays</v>
      </c>
      <c r="S2917" s="3">
        <f t="shared" si="182"/>
        <v>42445.106365740736</v>
      </c>
      <c r="T2917" s="3">
        <f t="shared" si="183"/>
        <v>42415.148032407407</v>
      </c>
    </row>
    <row r="2918" spans="1:20">
      <c r="A2918">
        <v>2916</v>
      </c>
      <c r="B2918" t="s">
        <v>5925</v>
      </c>
      <c r="C2918" t="s">
        <v>5926</v>
      </c>
      <c r="D2918">
        <v>1850</v>
      </c>
      <c r="E2918">
        <v>145</v>
      </c>
      <c r="F2918" t="s">
        <v>363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1092</v>
      </c>
      <c r="O2918" s="8">
        <f>Data!$E2918/Data!$D2918</f>
        <v>7.8378378378378383E-2</v>
      </c>
      <c r="P2918" s="2">
        <f>IFERROR(Data!$E2918/Data!$L2918,0)</f>
        <v>20.714285714285715</v>
      </c>
      <c r="Q2918" t="str">
        <f t="shared" si="180"/>
        <v>theater</v>
      </c>
      <c r="R2918" t="str">
        <f t="shared" si="181"/>
        <v>plays</v>
      </c>
      <c r="S2918" s="3">
        <f t="shared" si="182"/>
        <v>41778.226724537039</v>
      </c>
      <c r="T2918" s="3">
        <f t="shared" si="183"/>
        <v>41755.226724537039</v>
      </c>
    </row>
    <row r="2919" spans="1:20">
      <c r="A2919">
        <v>2917</v>
      </c>
      <c r="B2919" t="s">
        <v>5927</v>
      </c>
      <c r="C2919" t="s">
        <v>5928</v>
      </c>
      <c r="D2919">
        <v>2000</v>
      </c>
      <c r="E2919">
        <v>437</v>
      </c>
      <c r="F2919" t="s">
        <v>363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1092</v>
      </c>
      <c r="O2919" s="8">
        <f>Data!$E2919/Data!$D2919</f>
        <v>0.2185</v>
      </c>
      <c r="P2919" s="2">
        <f>IFERROR(Data!$E2919/Data!$L2919,0)</f>
        <v>48.555555555555557</v>
      </c>
      <c r="Q2919" t="str">
        <f t="shared" si="180"/>
        <v>theater</v>
      </c>
      <c r="R2919" t="str">
        <f t="shared" si="181"/>
        <v>plays</v>
      </c>
      <c r="S2919" s="3">
        <f t="shared" si="182"/>
        <v>42262.984340277777</v>
      </c>
      <c r="T2919" s="3">
        <f t="shared" si="183"/>
        <v>42244.984340277777</v>
      </c>
    </row>
    <row r="2920" spans="1:20">
      <c r="A2920">
        <v>2918</v>
      </c>
      <c r="B2920" t="s">
        <v>5929</v>
      </c>
      <c r="C2920" t="s">
        <v>5930</v>
      </c>
      <c r="D2920">
        <v>5000</v>
      </c>
      <c r="E2920">
        <v>1362</v>
      </c>
      <c r="F2920" t="s">
        <v>363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1092</v>
      </c>
      <c r="O2920" s="8">
        <f>Data!$E2920/Data!$D2920</f>
        <v>0.27239999999999998</v>
      </c>
      <c r="P2920" s="2">
        <f>IFERROR(Data!$E2920/Data!$L2920,0)</f>
        <v>68.099999999999994</v>
      </c>
      <c r="Q2920" t="str">
        <f t="shared" si="180"/>
        <v>theater</v>
      </c>
      <c r="R2920" t="str">
        <f t="shared" si="181"/>
        <v>plays</v>
      </c>
      <c r="S2920" s="3">
        <f t="shared" si="182"/>
        <v>42306.379710648151</v>
      </c>
      <c r="T2920" s="3">
        <f t="shared" si="183"/>
        <v>42278.379710648151</v>
      </c>
    </row>
    <row r="2921" spans="1:20">
      <c r="A2921">
        <v>2919</v>
      </c>
      <c r="B2921" t="s">
        <v>5931</v>
      </c>
      <c r="C2921" t="s">
        <v>5932</v>
      </c>
      <c r="D2921">
        <v>600</v>
      </c>
      <c r="E2921">
        <v>51</v>
      </c>
      <c r="F2921" t="s">
        <v>363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1092</v>
      </c>
      <c r="O2921" s="8">
        <f>Data!$E2921/Data!$D2921</f>
        <v>8.5000000000000006E-2</v>
      </c>
      <c r="P2921" s="2">
        <f>IFERROR(Data!$E2921/Data!$L2921,0)</f>
        <v>8.5</v>
      </c>
      <c r="Q2921" t="str">
        <f t="shared" si="180"/>
        <v>theater</v>
      </c>
      <c r="R2921" t="str">
        <f t="shared" si="181"/>
        <v>plays</v>
      </c>
      <c r="S2921" s="3">
        <f t="shared" si="182"/>
        <v>41856.36954861111</v>
      </c>
      <c r="T2921" s="3">
        <f t="shared" si="183"/>
        <v>41826.36954861111</v>
      </c>
    </row>
    <row r="2922" spans="1:20">
      <c r="A2922">
        <v>2920</v>
      </c>
      <c r="B2922" t="s">
        <v>5933</v>
      </c>
      <c r="C2922" t="s">
        <v>5934</v>
      </c>
      <c r="D2922">
        <v>2500</v>
      </c>
      <c r="E2922">
        <v>671</v>
      </c>
      <c r="F2922" t="s">
        <v>363</v>
      </c>
      <c r="G2922" t="s">
        <v>165</v>
      </c>
      <c r="H2922" t="s">
        <v>166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1092</v>
      </c>
      <c r="O2922" s="8">
        <f>Data!$E2922/Data!$D2922</f>
        <v>0.26840000000000003</v>
      </c>
      <c r="P2922" s="2">
        <f>IFERROR(Data!$E2922/Data!$L2922,0)</f>
        <v>51.615384615384613</v>
      </c>
      <c r="Q2922" t="str">
        <f t="shared" si="180"/>
        <v>theater</v>
      </c>
      <c r="R2922" t="str">
        <f t="shared" si="181"/>
        <v>plays</v>
      </c>
      <c r="S2922" s="3">
        <f t="shared" si="182"/>
        <v>42088.500810185185</v>
      </c>
      <c r="T2922" s="3">
        <f t="shared" si="183"/>
        <v>42058.542476851857</v>
      </c>
    </row>
    <row r="2923" spans="1:20">
      <c r="A2923">
        <v>2921</v>
      </c>
      <c r="B2923" t="s">
        <v>5935</v>
      </c>
      <c r="C2923" t="s">
        <v>5936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5937</v>
      </c>
      <c r="O2923" s="8">
        <f>Data!$E2923/Data!$D2923</f>
        <v>1.29</v>
      </c>
      <c r="P2923" s="2">
        <f>IFERROR(Data!$E2923/Data!$L2923,0)</f>
        <v>43</v>
      </c>
      <c r="Q2923" t="str">
        <f t="shared" si="180"/>
        <v>theater</v>
      </c>
      <c r="R2923" t="str">
        <f t="shared" si="181"/>
        <v>musical</v>
      </c>
      <c r="S2923" s="3">
        <f t="shared" si="182"/>
        <v>41907.636620370373</v>
      </c>
      <c r="T2923" s="3">
        <f t="shared" si="183"/>
        <v>41877.636620370373</v>
      </c>
    </row>
    <row r="2924" spans="1:20">
      <c r="A2924">
        <v>2922</v>
      </c>
      <c r="B2924" t="s">
        <v>5938</v>
      </c>
      <c r="C2924" t="s">
        <v>5939</v>
      </c>
      <c r="D2924">
        <v>500</v>
      </c>
      <c r="E2924">
        <v>500</v>
      </c>
      <c r="F2924" t="s">
        <v>22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5937</v>
      </c>
      <c r="O2924" s="8">
        <f>Data!$E2924/Data!$D2924</f>
        <v>1</v>
      </c>
      <c r="P2924" s="2">
        <f>IFERROR(Data!$E2924/Data!$L2924,0)</f>
        <v>83.333333333333329</v>
      </c>
      <c r="Q2924" t="str">
        <f t="shared" si="180"/>
        <v>theater</v>
      </c>
      <c r="R2924" t="str">
        <f t="shared" si="181"/>
        <v>musical</v>
      </c>
      <c r="S2924" s="3">
        <f t="shared" si="182"/>
        <v>42142.624155092592</v>
      </c>
      <c r="T2924" s="3">
        <f t="shared" si="183"/>
        <v>42097.624155092592</v>
      </c>
    </row>
    <row r="2925" spans="1:20">
      <c r="A2925">
        <v>2923</v>
      </c>
      <c r="B2925" t="s">
        <v>5940</v>
      </c>
      <c r="C2925" t="s">
        <v>5941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5937</v>
      </c>
      <c r="O2925" s="8">
        <f>Data!$E2925/Data!$D2925</f>
        <v>1</v>
      </c>
      <c r="P2925" s="2">
        <f>IFERROR(Data!$E2925/Data!$L2925,0)</f>
        <v>30</v>
      </c>
      <c r="Q2925" t="str">
        <f t="shared" si="180"/>
        <v>theater</v>
      </c>
      <c r="R2925" t="str">
        <f t="shared" si="181"/>
        <v>musical</v>
      </c>
      <c r="S2925" s="3">
        <f t="shared" si="182"/>
        <v>42027.875</v>
      </c>
      <c r="T2925" s="3">
        <f t="shared" si="183"/>
        <v>42012.90253472222</v>
      </c>
    </row>
    <row r="2926" spans="1:20">
      <c r="A2926">
        <v>2924</v>
      </c>
      <c r="B2926" t="s">
        <v>5942</v>
      </c>
      <c r="C2926" t="s">
        <v>5943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5937</v>
      </c>
      <c r="O2926" s="8">
        <f>Data!$E2926/Data!$D2926</f>
        <v>1.032</v>
      </c>
      <c r="P2926" s="2">
        <f>IFERROR(Data!$E2926/Data!$L2926,0)</f>
        <v>175.51020408163265</v>
      </c>
      <c r="Q2926" t="str">
        <f t="shared" si="180"/>
        <v>theater</v>
      </c>
      <c r="R2926" t="str">
        <f t="shared" si="181"/>
        <v>musical</v>
      </c>
      <c r="S2926" s="3">
        <f t="shared" si="182"/>
        <v>42132.915972222225</v>
      </c>
      <c r="T2926" s="3">
        <f t="shared" si="183"/>
        <v>42103.306828703702</v>
      </c>
    </row>
    <row r="2927" spans="1:20">
      <c r="A2927">
        <v>2925</v>
      </c>
      <c r="B2927" t="s">
        <v>5944</v>
      </c>
      <c r="C2927" t="s">
        <v>5945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5937</v>
      </c>
      <c r="O2927" s="8">
        <f>Data!$E2927/Data!$D2927</f>
        <v>1.0244597777777777</v>
      </c>
      <c r="P2927" s="2">
        <f>IFERROR(Data!$E2927/Data!$L2927,0)</f>
        <v>231.66175879396985</v>
      </c>
      <c r="Q2927" t="str">
        <f t="shared" si="180"/>
        <v>theater</v>
      </c>
      <c r="R2927" t="str">
        <f t="shared" si="181"/>
        <v>musical</v>
      </c>
      <c r="S2927" s="3">
        <f t="shared" si="182"/>
        <v>41893.334120370368</v>
      </c>
      <c r="T2927" s="3">
        <f t="shared" si="183"/>
        <v>41863.334120370368</v>
      </c>
    </row>
    <row r="2928" spans="1:20">
      <c r="A2928">
        <v>2926</v>
      </c>
      <c r="B2928" t="s">
        <v>5946</v>
      </c>
      <c r="C2928" t="s">
        <v>5947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5937</v>
      </c>
      <c r="O2928" s="8">
        <f>Data!$E2928/Data!$D2928</f>
        <v>1.25</v>
      </c>
      <c r="P2928" s="2">
        <f>IFERROR(Data!$E2928/Data!$L2928,0)</f>
        <v>75</v>
      </c>
      <c r="Q2928" t="str">
        <f t="shared" si="180"/>
        <v>theater</v>
      </c>
      <c r="R2928" t="str">
        <f t="shared" si="181"/>
        <v>musical</v>
      </c>
      <c r="S2928" s="3">
        <f t="shared" si="182"/>
        <v>42058.515960648147</v>
      </c>
      <c r="T2928" s="3">
        <f t="shared" si="183"/>
        <v>42044.515960648147</v>
      </c>
    </row>
    <row r="2929" spans="1:20">
      <c r="A2929">
        <v>2927</v>
      </c>
      <c r="B2929" t="s">
        <v>5948</v>
      </c>
      <c r="C2929" t="s">
        <v>5949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5937</v>
      </c>
      <c r="O2929" s="8">
        <f>Data!$E2929/Data!$D2929</f>
        <v>1.3083333333333333</v>
      </c>
      <c r="P2929" s="2">
        <f>IFERROR(Data!$E2929/Data!$L2929,0)</f>
        <v>112.14285714285714</v>
      </c>
      <c r="Q2929" t="str">
        <f t="shared" si="180"/>
        <v>theater</v>
      </c>
      <c r="R2929" t="str">
        <f t="shared" si="181"/>
        <v>musical</v>
      </c>
      <c r="S2929" s="3">
        <f t="shared" si="182"/>
        <v>41834.958333333336</v>
      </c>
      <c r="T2929" s="3">
        <f t="shared" si="183"/>
        <v>41806.419317129628</v>
      </c>
    </row>
    <row r="2930" spans="1:20">
      <c r="A2930">
        <v>2928</v>
      </c>
      <c r="B2930" t="s">
        <v>5950</v>
      </c>
      <c r="C2930" t="s">
        <v>5951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5937</v>
      </c>
      <c r="O2930" s="8">
        <f>Data!$E2930/Data!$D2930</f>
        <v>1</v>
      </c>
      <c r="P2930" s="2">
        <f>IFERROR(Data!$E2930/Data!$L2930,0)</f>
        <v>41.666666666666664</v>
      </c>
      <c r="Q2930" t="str">
        <f t="shared" si="180"/>
        <v>theater</v>
      </c>
      <c r="R2930" t="str">
        <f t="shared" si="181"/>
        <v>musical</v>
      </c>
      <c r="S2930" s="3">
        <f t="shared" si="182"/>
        <v>42433.748217592598</v>
      </c>
      <c r="T2930" s="3">
        <f t="shared" si="183"/>
        <v>42403.748217592598</v>
      </c>
    </row>
    <row r="2931" spans="1:20">
      <c r="A2931">
        <v>2929</v>
      </c>
      <c r="B2931" t="s">
        <v>5952</v>
      </c>
      <c r="C2931" t="s">
        <v>5953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5937</v>
      </c>
      <c r="O2931" s="8">
        <f>Data!$E2931/Data!$D2931</f>
        <v>1.02069375</v>
      </c>
      <c r="P2931" s="2">
        <f>IFERROR(Data!$E2931/Data!$L2931,0)</f>
        <v>255.17343750000001</v>
      </c>
      <c r="Q2931" t="str">
        <f t="shared" si="180"/>
        <v>theater</v>
      </c>
      <c r="R2931" t="str">
        <f t="shared" si="181"/>
        <v>musical</v>
      </c>
      <c r="S2931" s="3">
        <f t="shared" si="182"/>
        <v>41784.314328703702</v>
      </c>
      <c r="T2931" s="3">
        <f t="shared" si="183"/>
        <v>41754.314328703702</v>
      </c>
    </row>
    <row r="2932" spans="1:20">
      <c r="A2932">
        <v>2930</v>
      </c>
      <c r="B2932" t="s">
        <v>5954</v>
      </c>
      <c r="C2932" t="s">
        <v>5955</v>
      </c>
      <c r="D2932">
        <v>10000</v>
      </c>
      <c r="E2932">
        <v>10092</v>
      </c>
      <c r="F2932" t="s">
        <v>22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5937</v>
      </c>
      <c r="O2932" s="8">
        <f>Data!$E2932/Data!$D2932</f>
        <v>1.0092000000000001</v>
      </c>
      <c r="P2932" s="2">
        <f>IFERROR(Data!$E2932/Data!$L2932,0)</f>
        <v>162.7741935483871</v>
      </c>
      <c r="Q2932" t="str">
        <f t="shared" si="180"/>
        <v>theater</v>
      </c>
      <c r="R2932" t="str">
        <f t="shared" si="181"/>
        <v>musical</v>
      </c>
      <c r="S2932" s="3">
        <f t="shared" si="182"/>
        <v>42131.334074074075</v>
      </c>
      <c r="T2932" s="3">
        <f t="shared" si="183"/>
        <v>42101.334074074075</v>
      </c>
    </row>
    <row r="2933" spans="1:20">
      <c r="A2933">
        <v>2931</v>
      </c>
      <c r="B2933" t="s">
        <v>5956</v>
      </c>
      <c r="C2933" t="s">
        <v>5957</v>
      </c>
      <c r="D2933">
        <v>750</v>
      </c>
      <c r="E2933">
        <v>795</v>
      </c>
      <c r="F2933" t="s">
        <v>22</v>
      </c>
      <c r="G2933" t="s">
        <v>165</v>
      </c>
      <c r="H2933" t="s">
        <v>166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5937</v>
      </c>
      <c r="O2933" s="8">
        <f>Data!$E2933/Data!$D2933</f>
        <v>1.06</v>
      </c>
      <c r="P2933" s="2">
        <f>IFERROR(Data!$E2933/Data!$L2933,0)</f>
        <v>88.333333333333329</v>
      </c>
      <c r="Q2933" t="str">
        <f t="shared" si="180"/>
        <v>theater</v>
      </c>
      <c r="R2933" t="str">
        <f t="shared" si="181"/>
        <v>musical</v>
      </c>
      <c r="S2933" s="3">
        <f t="shared" si="182"/>
        <v>41897.005555555559</v>
      </c>
      <c r="T2933" s="3">
        <f t="shared" si="183"/>
        <v>41872.041238425925</v>
      </c>
    </row>
    <row r="2934" spans="1:20">
      <c r="A2934">
        <v>2932</v>
      </c>
      <c r="B2934" t="s">
        <v>5958</v>
      </c>
      <c r="C2934" t="s">
        <v>5959</v>
      </c>
      <c r="D2934">
        <v>3100</v>
      </c>
      <c r="E2934">
        <v>3258</v>
      </c>
      <c r="F2934" t="s">
        <v>22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5937</v>
      </c>
      <c r="O2934" s="8">
        <f>Data!$E2934/Data!$D2934</f>
        <v>1.0509677419354839</v>
      </c>
      <c r="P2934" s="2">
        <f>IFERROR(Data!$E2934/Data!$L2934,0)</f>
        <v>85.736842105263165</v>
      </c>
      <c r="Q2934" t="str">
        <f t="shared" si="180"/>
        <v>theater</v>
      </c>
      <c r="R2934" t="str">
        <f t="shared" si="181"/>
        <v>musical</v>
      </c>
      <c r="S2934" s="3">
        <f t="shared" si="182"/>
        <v>42056.208333333328</v>
      </c>
      <c r="T2934" s="3">
        <f t="shared" si="183"/>
        <v>42024.914780092593</v>
      </c>
    </row>
    <row r="2935" spans="1:20">
      <c r="A2935">
        <v>2933</v>
      </c>
      <c r="B2935" t="s">
        <v>5960</v>
      </c>
      <c r="C2935" t="s">
        <v>5961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5937</v>
      </c>
      <c r="O2935" s="8">
        <f>Data!$E2935/Data!$D2935</f>
        <v>1.0276000000000001</v>
      </c>
      <c r="P2935" s="2">
        <f>IFERROR(Data!$E2935/Data!$L2935,0)</f>
        <v>47.574074074074076</v>
      </c>
      <c r="Q2935" t="str">
        <f t="shared" si="180"/>
        <v>theater</v>
      </c>
      <c r="R2935" t="str">
        <f t="shared" si="181"/>
        <v>musical</v>
      </c>
      <c r="S2935" s="3">
        <f t="shared" si="182"/>
        <v>42525.706631944442</v>
      </c>
      <c r="T2935" s="3">
        <f t="shared" si="183"/>
        <v>42495.706631944442</v>
      </c>
    </row>
    <row r="2936" spans="1:20">
      <c r="A2936">
        <v>2934</v>
      </c>
      <c r="B2936" t="s">
        <v>5962</v>
      </c>
      <c r="C2936" t="s">
        <v>5963</v>
      </c>
      <c r="D2936">
        <v>2500</v>
      </c>
      <c r="E2936">
        <v>2700</v>
      </c>
      <c r="F2936" t="s">
        <v>22</v>
      </c>
      <c r="G2936" t="s">
        <v>165</v>
      </c>
      <c r="H2936" t="s">
        <v>166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5937</v>
      </c>
      <c r="O2936" s="8">
        <f>Data!$E2936/Data!$D2936</f>
        <v>1.08</v>
      </c>
      <c r="P2936" s="2">
        <f>IFERROR(Data!$E2936/Data!$L2936,0)</f>
        <v>72.972972972972968</v>
      </c>
      <c r="Q2936" t="str">
        <f t="shared" si="180"/>
        <v>theater</v>
      </c>
      <c r="R2936" t="str">
        <f t="shared" si="181"/>
        <v>musical</v>
      </c>
      <c r="S2936" s="3">
        <f t="shared" si="182"/>
        <v>41805.386157407411</v>
      </c>
      <c r="T2936" s="3">
        <f t="shared" si="183"/>
        <v>41775.386157407411</v>
      </c>
    </row>
    <row r="2937" spans="1:20">
      <c r="A2937">
        <v>2935</v>
      </c>
      <c r="B2937" t="s">
        <v>5964</v>
      </c>
      <c r="C2937" t="s">
        <v>5965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5937</v>
      </c>
      <c r="O2937" s="8">
        <f>Data!$E2937/Data!$D2937</f>
        <v>1.0088571428571429</v>
      </c>
      <c r="P2937" s="2">
        <f>IFERROR(Data!$E2937/Data!$L2937,0)</f>
        <v>90.538461538461533</v>
      </c>
      <c r="Q2937" t="str">
        <f t="shared" si="180"/>
        <v>theater</v>
      </c>
      <c r="R2937" t="str">
        <f t="shared" si="181"/>
        <v>musical</v>
      </c>
      <c r="S2937" s="3">
        <f t="shared" si="182"/>
        <v>42611.458333333328</v>
      </c>
      <c r="T2937" s="3">
        <f t="shared" si="183"/>
        <v>42553.333425925928</v>
      </c>
    </row>
    <row r="2938" spans="1:20">
      <c r="A2938">
        <v>2936</v>
      </c>
      <c r="B2938" t="s">
        <v>5966</v>
      </c>
      <c r="C2938" t="s">
        <v>5967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5937</v>
      </c>
      <c r="O2938" s="8">
        <f>Data!$E2938/Data!$D2938</f>
        <v>1.28</v>
      </c>
      <c r="P2938" s="2">
        <f>IFERROR(Data!$E2938/Data!$L2938,0)</f>
        <v>37.647058823529413</v>
      </c>
      <c r="Q2938" t="str">
        <f t="shared" si="180"/>
        <v>theater</v>
      </c>
      <c r="R2938" t="str">
        <f t="shared" si="181"/>
        <v>musical</v>
      </c>
      <c r="S2938" s="3">
        <f t="shared" si="182"/>
        <v>41924.957638888889</v>
      </c>
      <c r="T2938" s="3">
        <f t="shared" si="183"/>
        <v>41912.400729166664</v>
      </c>
    </row>
    <row r="2939" spans="1:20">
      <c r="A2939">
        <v>2937</v>
      </c>
      <c r="B2939" t="s">
        <v>5968</v>
      </c>
      <c r="C2939" t="s">
        <v>5969</v>
      </c>
      <c r="D2939">
        <v>1500</v>
      </c>
      <c r="E2939">
        <v>2000</v>
      </c>
      <c r="F2939" t="s">
        <v>22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5937</v>
      </c>
      <c r="O2939" s="8">
        <f>Data!$E2939/Data!$D2939</f>
        <v>1.3333333333333333</v>
      </c>
      <c r="P2939" s="2">
        <f>IFERROR(Data!$E2939/Data!$L2939,0)</f>
        <v>36.363636363636367</v>
      </c>
      <c r="Q2939" t="str">
        <f t="shared" si="180"/>
        <v>theater</v>
      </c>
      <c r="R2939" t="str">
        <f t="shared" si="181"/>
        <v>musical</v>
      </c>
      <c r="S2939" s="3">
        <f t="shared" si="182"/>
        <v>41833.207326388889</v>
      </c>
      <c r="T2939" s="3">
        <f t="shared" si="183"/>
        <v>41803.207326388889</v>
      </c>
    </row>
    <row r="2940" spans="1:20">
      <c r="A2940">
        <v>2938</v>
      </c>
      <c r="B2940" t="s">
        <v>5970</v>
      </c>
      <c r="C2940" t="s">
        <v>5971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5937</v>
      </c>
      <c r="O2940" s="8">
        <f>Data!$E2940/Data!$D2940</f>
        <v>1.0137499999999999</v>
      </c>
      <c r="P2940" s="2">
        <f>IFERROR(Data!$E2940/Data!$L2940,0)</f>
        <v>126.71875</v>
      </c>
      <c r="Q2940" t="str">
        <f t="shared" si="180"/>
        <v>theater</v>
      </c>
      <c r="R2940" t="str">
        <f t="shared" si="181"/>
        <v>musical</v>
      </c>
      <c r="S2940" s="3">
        <f t="shared" si="182"/>
        <v>42034.453865740739</v>
      </c>
      <c r="T2940" s="3">
        <f t="shared" si="183"/>
        <v>42004.453865740739</v>
      </c>
    </row>
    <row r="2941" spans="1:20">
      <c r="A2941">
        <v>2939</v>
      </c>
      <c r="B2941" t="s">
        <v>5972</v>
      </c>
      <c r="C2941" t="s">
        <v>5973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5937</v>
      </c>
      <c r="O2941" s="8">
        <f>Data!$E2941/Data!$D2941</f>
        <v>1.0287500000000001</v>
      </c>
      <c r="P2941" s="2">
        <f>IFERROR(Data!$E2941/Data!$L2941,0)</f>
        <v>329.2</v>
      </c>
      <c r="Q2941" t="str">
        <f t="shared" si="180"/>
        <v>theater</v>
      </c>
      <c r="R2941" t="str">
        <f t="shared" si="181"/>
        <v>musical</v>
      </c>
      <c r="S2941" s="3">
        <f t="shared" si="182"/>
        <v>41878.791666666664</v>
      </c>
      <c r="T2941" s="3">
        <f t="shared" si="183"/>
        <v>41845.559166666666</v>
      </c>
    </row>
    <row r="2942" spans="1:20">
      <c r="A2942">
        <v>2940</v>
      </c>
      <c r="B2942" t="s">
        <v>5974</v>
      </c>
      <c r="C2942" t="s">
        <v>5975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5937</v>
      </c>
      <c r="O2942" s="8">
        <f>Data!$E2942/Data!$D2942</f>
        <v>1.0724</v>
      </c>
      <c r="P2942" s="2">
        <f>IFERROR(Data!$E2942/Data!$L2942,0)</f>
        <v>81.242424242424249</v>
      </c>
      <c r="Q2942" t="str">
        <f t="shared" si="180"/>
        <v>theater</v>
      </c>
      <c r="R2942" t="str">
        <f t="shared" si="181"/>
        <v>musical</v>
      </c>
      <c r="S2942" s="3">
        <f t="shared" si="182"/>
        <v>42022.523356481484</v>
      </c>
      <c r="T2942" s="3">
        <f t="shared" si="183"/>
        <v>41982.523356481484</v>
      </c>
    </row>
    <row r="2943" spans="1:20">
      <c r="A2943">
        <v>2941</v>
      </c>
      <c r="B2943" t="s">
        <v>5976</v>
      </c>
      <c r="C2943" t="s">
        <v>5977</v>
      </c>
      <c r="D2943">
        <v>25000</v>
      </c>
      <c r="E2943">
        <v>1</v>
      </c>
      <c r="F2943" t="s">
        <v>363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5495</v>
      </c>
      <c r="O2943" s="8">
        <f>Data!$E2943/Data!$D2943</f>
        <v>4.0000000000000003E-5</v>
      </c>
      <c r="P2943" s="2">
        <f>IFERROR(Data!$E2943/Data!$L2943,0)</f>
        <v>1</v>
      </c>
      <c r="Q2943" t="str">
        <f t="shared" si="180"/>
        <v>theater</v>
      </c>
      <c r="R2943" t="str">
        <f t="shared" si="181"/>
        <v>spaces</v>
      </c>
      <c r="S2943" s="3">
        <f t="shared" si="182"/>
        <v>42064.710127314815</v>
      </c>
      <c r="T2943" s="3">
        <f t="shared" si="183"/>
        <v>42034.710127314815</v>
      </c>
    </row>
    <row r="2944" spans="1:20">
      <c r="A2944">
        <v>2942</v>
      </c>
      <c r="B2944" t="s">
        <v>5978</v>
      </c>
      <c r="C2944" t="s">
        <v>5979</v>
      </c>
      <c r="D2944">
        <v>200000</v>
      </c>
      <c r="E2944">
        <v>40850</v>
      </c>
      <c r="F2944" t="s">
        <v>363</v>
      </c>
      <c r="G2944" t="s">
        <v>165</v>
      </c>
      <c r="H2944" t="s">
        <v>166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5495</v>
      </c>
      <c r="O2944" s="8">
        <f>Data!$E2944/Data!$D2944</f>
        <v>0.20424999999999999</v>
      </c>
      <c r="P2944" s="2">
        <f>IFERROR(Data!$E2944/Data!$L2944,0)</f>
        <v>202.22772277227722</v>
      </c>
      <c r="Q2944" t="str">
        <f t="shared" si="180"/>
        <v>theater</v>
      </c>
      <c r="R2944" t="str">
        <f t="shared" si="181"/>
        <v>spaces</v>
      </c>
      <c r="S2944" s="3">
        <f t="shared" si="182"/>
        <v>42354.595833333333</v>
      </c>
      <c r="T2944" s="3">
        <f t="shared" si="183"/>
        <v>42334.553923611107</v>
      </c>
    </row>
    <row r="2945" spans="1:20">
      <c r="A2945">
        <v>2943</v>
      </c>
      <c r="B2945" t="s">
        <v>5980</v>
      </c>
      <c r="C2945" t="s">
        <v>5981</v>
      </c>
      <c r="D2945">
        <v>3000</v>
      </c>
      <c r="E2945">
        <v>0</v>
      </c>
      <c r="F2945" t="s">
        <v>363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5495</v>
      </c>
      <c r="O2945" s="8">
        <f>Data!$E2945/Data!$D2945</f>
        <v>0</v>
      </c>
      <c r="P2945" s="2">
        <f>IFERROR(Data!$E2945/Data!$L2945,0)</f>
        <v>0</v>
      </c>
      <c r="Q2945" t="str">
        <f t="shared" si="180"/>
        <v>theater</v>
      </c>
      <c r="R2945" t="str">
        <f t="shared" si="181"/>
        <v>spaces</v>
      </c>
      <c r="S2945" s="3">
        <f t="shared" si="182"/>
        <v>42106.879398148143</v>
      </c>
      <c r="T2945" s="3">
        <f t="shared" si="183"/>
        <v>42076.879398148143</v>
      </c>
    </row>
    <row r="2946" spans="1:20">
      <c r="A2946">
        <v>2944</v>
      </c>
      <c r="B2946" t="s">
        <v>5982</v>
      </c>
      <c r="C2946" t="s">
        <v>5983</v>
      </c>
      <c r="D2946">
        <v>10000</v>
      </c>
      <c r="E2946">
        <v>100</v>
      </c>
      <c r="F2946" t="s">
        <v>363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5495</v>
      </c>
      <c r="O2946" s="8">
        <f>Data!$E2946/Data!$D2946</f>
        <v>0.01</v>
      </c>
      <c r="P2946" s="2">
        <f>IFERROR(Data!$E2946/Data!$L2946,0)</f>
        <v>100</v>
      </c>
      <c r="Q2946" t="str">
        <f t="shared" si="180"/>
        <v>theater</v>
      </c>
      <c r="R2946" t="str">
        <f t="shared" si="181"/>
        <v>spaces</v>
      </c>
      <c r="S2946" s="3">
        <f t="shared" si="182"/>
        <v>42162.6643287037</v>
      </c>
      <c r="T2946" s="3">
        <f t="shared" si="183"/>
        <v>42132.6643287037</v>
      </c>
    </row>
    <row r="2947" spans="1:20">
      <c r="A2947">
        <v>2945</v>
      </c>
      <c r="B2947" t="s">
        <v>5984</v>
      </c>
      <c r="C2947" t="s">
        <v>5985</v>
      </c>
      <c r="D2947">
        <v>50000</v>
      </c>
      <c r="E2947">
        <v>0</v>
      </c>
      <c r="F2947" t="s">
        <v>363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5495</v>
      </c>
      <c r="O2947" s="8">
        <f>Data!$E2947/Data!$D2947</f>
        <v>0</v>
      </c>
      <c r="P2947" s="2">
        <f>IFERROR(Data!$E2947/Data!$L2947,0)</f>
        <v>0</v>
      </c>
      <c r="Q2947" t="str">
        <f t="shared" ref="Q2947:Q3010" si="184">LEFT(N2947,SEARCH("/",N2947,1)-1)</f>
        <v>theater</v>
      </c>
      <c r="R2947" t="str">
        <f t="shared" ref="R2947:R3010" si="185">RIGHT(N2947,LEN(N2947)-SEARCH("/",N2947,1))</f>
        <v>spaces</v>
      </c>
      <c r="S2947" s="3">
        <f t="shared" ref="S2947:S3010" si="186">(((I2947/60)/60)/24)+DATE(1970,1,1)+(-6/24)</f>
        <v>42147.889583333337</v>
      </c>
      <c r="T2947" s="3">
        <f t="shared" ref="T2947:T3010" si="187">(((J2947/60)/60)/24)+DATE(1970,1,1)+(-6/24)</f>
        <v>42117.889583333337</v>
      </c>
    </row>
    <row r="2948" spans="1:20">
      <c r="A2948">
        <v>2946</v>
      </c>
      <c r="B2948" t="s">
        <v>5986</v>
      </c>
      <c r="C2948" t="s">
        <v>5987</v>
      </c>
      <c r="D2948">
        <v>2000</v>
      </c>
      <c r="E2948">
        <v>2</v>
      </c>
      <c r="F2948" t="s">
        <v>363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5495</v>
      </c>
      <c r="O2948" s="8">
        <f>Data!$E2948/Data!$D2948</f>
        <v>1E-3</v>
      </c>
      <c r="P2948" s="2">
        <f>IFERROR(Data!$E2948/Data!$L2948,0)</f>
        <v>1</v>
      </c>
      <c r="Q2948" t="str">
        <f t="shared" si="184"/>
        <v>theater</v>
      </c>
      <c r="R2948" t="str">
        <f t="shared" si="185"/>
        <v>spaces</v>
      </c>
      <c r="S2948" s="3">
        <f t="shared" si="186"/>
        <v>42597.281157407408</v>
      </c>
      <c r="T2948" s="3">
        <f t="shared" si="187"/>
        <v>42567.281157407408</v>
      </c>
    </row>
    <row r="2949" spans="1:20">
      <c r="A2949">
        <v>2947</v>
      </c>
      <c r="B2949" t="s">
        <v>5988</v>
      </c>
      <c r="C2949" t="s">
        <v>5989</v>
      </c>
      <c r="D2949">
        <v>25000</v>
      </c>
      <c r="E2949">
        <v>1072</v>
      </c>
      <c r="F2949" t="s">
        <v>363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5495</v>
      </c>
      <c r="O2949" s="8">
        <f>Data!$E2949/Data!$D2949</f>
        <v>4.2880000000000001E-2</v>
      </c>
      <c r="P2949" s="2">
        <f>IFERROR(Data!$E2949/Data!$L2949,0)</f>
        <v>82.461538461538467</v>
      </c>
      <c r="Q2949" t="str">
        <f t="shared" si="184"/>
        <v>theater</v>
      </c>
      <c r="R2949" t="str">
        <f t="shared" si="185"/>
        <v>spaces</v>
      </c>
      <c r="S2949" s="3">
        <f t="shared" si="186"/>
        <v>42698.465972222228</v>
      </c>
      <c r="T2949" s="3">
        <f t="shared" si="187"/>
        <v>42649.312118055561</v>
      </c>
    </row>
    <row r="2950" spans="1:20">
      <c r="A2950">
        <v>2948</v>
      </c>
      <c r="B2950" t="s">
        <v>5990</v>
      </c>
      <c r="C2950" t="s">
        <v>5991</v>
      </c>
      <c r="D2950">
        <v>500000</v>
      </c>
      <c r="E2950">
        <v>24</v>
      </c>
      <c r="F2950" t="s">
        <v>363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5495</v>
      </c>
      <c r="O2950" s="8">
        <f>Data!$E2950/Data!$D2950</f>
        <v>4.8000000000000001E-5</v>
      </c>
      <c r="P2950" s="2">
        <f>IFERROR(Data!$E2950/Data!$L2950,0)</f>
        <v>2.6666666666666665</v>
      </c>
      <c r="Q2950" t="str">
        <f t="shared" si="184"/>
        <v>theater</v>
      </c>
      <c r="R2950" t="str">
        <f t="shared" si="185"/>
        <v>spaces</v>
      </c>
      <c r="S2950" s="3">
        <f t="shared" si="186"/>
        <v>42157.399224537032</v>
      </c>
      <c r="T2950" s="3">
        <f t="shared" si="187"/>
        <v>42097.399224537032</v>
      </c>
    </row>
    <row r="2951" spans="1:20">
      <c r="A2951">
        <v>2949</v>
      </c>
      <c r="B2951" t="s">
        <v>5992</v>
      </c>
      <c r="C2951" t="s">
        <v>5993</v>
      </c>
      <c r="D2951">
        <v>1000</v>
      </c>
      <c r="E2951">
        <v>25</v>
      </c>
      <c r="F2951" t="s">
        <v>363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5495</v>
      </c>
      <c r="O2951" s="8">
        <f>Data!$E2951/Data!$D2951</f>
        <v>2.5000000000000001E-2</v>
      </c>
      <c r="P2951" s="2">
        <f>IFERROR(Data!$E2951/Data!$L2951,0)</f>
        <v>12.5</v>
      </c>
      <c r="Q2951" t="str">
        <f t="shared" si="184"/>
        <v>theater</v>
      </c>
      <c r="R2951" t="str">
        <f t="shared" si="185"/>
        <v>spaces</v>
      </c>
      <c r="S2951" s="3">
        <f t="shared" si="186"/>
        <v>42327.614780092597</v>
      </c>
      <c r="T2951" s="3">
        <f t="shared" si="187"/>
        <v>42297.573113425926</v>
      </c>
    </row>
    <row r="2952" spans="1:20">
      <c r="A2952">
        <v>2950</v>
      </c>
      <c r="B2952" t="s">
        <v>5994</v>
      </c>
      <c r="C2952" t="s">
        <v>5995</v>
      </c>
      <c r="D2952">
        <v>5000000</v>
      </c>
      <c r="E2952">
        <v>0</v>
      </c>
      <c r="F2952" t="s">
        <v>363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5495</v>
      </c>
      <c r="O2952" s="8">
        <f>Data!$E2952/Data!$D2952</f>
        <v>0</v>
      </c>
      <c r="P2952" s="2">
        <f>IFERROR(Data!$E2952/Data!$L2952,0)</f>
        <v>0</v>
      </c>
      <c r="Q2952" t="str">
        <f t="shared" si="184"/>
        <v>theater</v>
      </c>
      <c r="R2952" t="str">
        <f t="shared" si="185"/>
        <v>spaces</v>
      </c>
      <c r="S2952" s="3">
        <f t="shared" si="186"/>
        <v>42392.11518518519</v>
      </c>
      <c r="T2952" s="3">
        <f t="shared" si="187"/>
        <v>42362.11518518519</v>
      </c>
    </row>
    <row r="2953" spans="1:20">
      <c r="A2953">
        <v>2951</v>
      </c>
      <c r="B2953" t="s">
        <v>5996</v>
      </c>
      <c r="C2953" t="s">
        <v>5997</v>
      </c>
      <c r="D2953">
        <v>50000</v>
      </c>
      <c r="E2953">
        <v>1096</v>
      </c>
      <c r="F2953" t="s">
        <v>278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5495</v>
      </c>
      <c r="O2953" s="8">
        <f>Data!$E2953/Data!$D2953</f>
        <v>2.1919999999999999E-2</v>
      </c>
      <c r="P2953" s="2">
        <f>IFERROR(Data!$E2953/Data!$L2953,0)</f>
        <v>18.896551724137932</v>
      </c>
      <c r="Q2953" t="str">
        <f t="shared" si="184"/>
        <v>theater</v>
      </c>
      <c r="R2953" t="str">
        <f t="shared" si="185"/>
        <v>spaces</v>
      </c>
      <c r="S2953" s="3">
        <f t="shared" si="186"/>
        <v>41917.552928240737</v>
      </c>
      <c r="T2953" s="3">
        <f t="shared" si="187"/>
        <v>41872.552928240737</v>
      </c>
    </row>
    <row r="2954" spans="1:20">
      <c r="A2954">
        <v>2952</v>
      </c>
      <c r="B2954" t="s">
        <v>5998</v>
      </c>
      <c r="C2954" t="s">
        <v>5999</v>
      </c>
      <c r="D2954">
        <v>20000</v>
      </c>
      <c r="E2954">
        <v>1605</v>
      </c>
      <c r="F2954" t="s">
        <v>278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5495</v>
      </c>
      <c r="O2954" s="8">
        <f>Data!$E2954/Data!$D2954</f>
        <v>8.0250000000000002E-2</v>
      </c>
      <c r="P2954" s="2">
        <f>IFERROR(Data!$E2954/Data!$L2954,0)</f>
        <v>200.625</v>
      </c>
      <c r="Q2954" t="str">
        <f t="shared" si="184"/>
        <v>theater</v>
      </c>
      <c r="R2954" t="str">
        <f t="shared" si="185"/>
        <v>spaces</v>
      </c>
      <c r="S2954" s="3">
        <f t="shared" si="186"/>
        <v>42659.916666666672</v>
      </c>
      <c r="T2954" s="3">
        <f t="shared" si="187"/>
        <v>42628.440266203703</v>
      </c>
    </row>
    <row r="2955" spans="1:20">
      <c r="A2955">
        <v>2953</v>
      </c>
      <c r="B2955" t="s">
        <v>6000</v>
      </c>
      <c r="C2955" t="s">
        <v>6001</v>
      </c>
      <c r="D2955">
        <v>400000</v>
      </c>
      <c r="E2955">
        <v>605</v>
      </c>
      <c r="F2955" t="s">
        <v>278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5495</v>
      </c>
      <c r="O2955" s="8">
        <f>Data!$E2955/Data!$D2955</f>
        <v>1.5125E-3</v>
      </c>
      <c r="P2955" s="2">
        <f>IFERROR(Data!$E2955/Data!$L2955,0)</f>
        <v>201.66666666666666</v>
      </c>
      <c r="Q2955" t="str">
        <f t="shared" si="184"/>
        <v>theater</v>
      </c>
      <c r="R2955" t="str">
        <f t="shared" si="185"/>
        <v>spaces</v>
      </c>
      <c r="S2955" s="3">
        <f t="shared" si="186"/>
        <v>42285.541909722218</v>
      </c>
      <c r="T2955" s="3">
        <f t="shared" si="187"/>
        <v>42255.541909722218</v>
      </c>
    </row>
    <row r="2956" spans="1:20">
      <c r="A2956">
        <v>2954</v>
      </c>
      <c r="B2956" t="s">
        <v>6002</v>
      </c>
      <c r="C2956" t="s">
        <v>6003</v>
      </c>
      <c r="D2956">
        <v>15000</v>
      </c>
      <c r="E2956">
        <v>0</v>
      </c>
      <c r="F2956" t="s">
        <v>278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5495</v>
      </c>
      <c r="O2956" s="8">
        <f>Data!$E2956/Data!$D2956</f>
        <v>0</v>
      </c>
      <c r="P2956" s="2">
        <f>IFERROR(Data!$E2956/Data!$L2956,0)</f>
        <v>0</v>
      </c>
      <c r="Q2956" t="str">
        <f t="shared" si="184"/>
        <v>theater</v>
      </c>
      <c r="R2956" t="str">
        <f t="shared" si="185"/>
        <v>spaces</v>
      </c>
      <c r="S2956" s="3">
        <f t="shared" si="186"/>
        <v>42810.291701388895</v>
      </c>
      <c r="T2956" s="3">
        <f t="shared" si="187"/>
        <v>42790.333368055552</v>
      </c>
    </row>
    <row r="2957" spans="1:20">
      <c r="A2957">
        <v>2955</v>
      </c>
      <c r="B2957" t="s">
        <v>6004</v>
      </c>
      <c r="C2957" t="s">
        <v>6005</v>
      </c>
      <c r="D2957">
        <v>1200</v>
      </c>
      <c r="E2957">
        <v>715</v>
      </c>
      <c r="F2957" t="s">
        <v>278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5495</v>
      </c>
      <c r="O2957" s="8">
        <f>Data!$E2957/Data!$D2957</f>
        <v>0.59583333333333333</v>
      </c>
      <c r="P2957" s="2">
        <f>IFERROR(Data!$E2957/Data!$L2957,0)</f>
        <v>65</v>
      </c>
      <c r="Q2957" t="str">
        <f t="shared" si="184"/>
        <v>theater</v>
      </c>
      <c r="R2957" t="str">
        <f t="shared" si="185"/>
        <v>spaces</v>
      </c>
      <c r="S2957" s="3">
        <f t="shared" si="186"/>
        <v>42171.491307870368</v>
      </c>
      <c r="T2957" s="3">
        <f t="shared" si="187"/>
        <v>42141.491307870368</v>
      </c>
    </row>
    <row r="2958" spans="1:20">
      <c r="A2958">
        <v>2956</v>
      </c>
      <c r="B2958" t="s">
        <v>6006</v>
      </c>
      <c r="C2958" t="s">
        <v>6007</v>
      </c>
      <c r="D2958">
        <v>7900</v>
      </c>
      <c r="E2958">
        <v>1322</v>
      </c>
      <c r="F2958" t="s">
        <v>278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5495</v>
      </c>
      <c r="O2958" s="8">
        <f>Data!$E2958/Data!$D2958</f>
        <v>0.16734177215189874</v>
      </c>
      <c r="P2958" s="2">
        <f>IFERROR(Data!$E2958/Data!$L2958,0)</f>
        <v>66.099999999999994</v>
      </c>
      <c r="Q2958" t="str">
        <f t="shared" si="184"/>
        <v>theater</v>
      </c>
      <c r="R2958" t="str">
        <f t="shared" si="185"/>
        <v>spaces</v>
      </c>
      <c r="S2958" s="3">
        <f t="shared" si="186"/>
        <v>42494.708912037036</v>
      </c>
      <c r="T2958" s="3">
        <f t="shared" si="187"/>
        <v>42464.708912037036</v>
      </c>
    </row>
    <row r="2959" spans="1:20">
      <c r="A2959">
        <v>2957</v>
      </c>
      <c r="B2959" t="s">
        <v>6008</v>
      </c>
      <c r="C2959" t="s">
        <v>6009</v>
      </c>
      <c r="D2959">
        <v>15000</v>
      </c>
      <c r="E2959">
        <v>280</v>
      </c>
      <c r="F2959" t="s">
        <v>278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5495</v>
      </c>
      <c r="O2959" s="8">
        <f>Data!$E2959/Data!$D2959</f>
        <v>1.8666666666666668E-2</v>
      </c>
      <c r="P2959" s="2">
        <f>IFERROR(Data!$E2959/Data!$L2959,0)</f>
        <v>93.333333333333329</v>
      </c>
      <c r="Q2959" t="str">
        <f t="shared" si="184"/>
        <v>theater</v>
      </c>
      <c r="R2959" t="str">
        <f t="shared" si="185"/>
        <v>spaces</v>
      </c>
      <c r="S2959" s="3">
        <f t="shared" si="186"/>
        <v>42090.719583333332</v>
      </c>
      <c r="T2959" s="3">
        <f t="shared" si="187"/>
        <v>42030.761249999996</v>
      </c>
    </row>
    <row r="2960" spans="1:20">
      <c r="A2960">
        <v>2958</v>
      </c>
      <c r="B2960" t="s">
        <v>6010</v>
      </c>
      <c r="C2960" t="s">
        <v>6011</v>
      </c>
      <c r="D2960">
        <v>80000</v>
      </c>
      <c r="E2960">
        <v>0</v>
      </c>
      <c r="F2960" t="s">
        <v>278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5495</v>
      </c>
      <c r="O2960" s="8">
        <f>Data!$E2960/Data!$D2960</f>
        <v>0</v>
      </c>
      <c r="P2960" s="2">
        <f>IFERROR(Data!$E2960/Data!$L2960,0)</f>
        <v>0</v>
      </c>
      <c r="Q2960" t="str">
        <f t="shared" si="184"/>
        <v>theater</v>
      </c>
      <c r="R2960" t="str">
        <f t="shared" si="185"/>
        <v>spaces</v>
      </c>
      <c r="S2960" s="3">
        <f t="shared" si="186"/>
        <v>42498.48746527778</v>
      </c>
      <c r="T2960" s="3">
        <f t="shared" si="187"/>
        <v>42438.529131944444</v>
      </c>
    </row>
    <row r="2961" spans="1:20">
      <c r="A2961">
        <v>2959</v>
      </c>
      <c r="B2961" t="s">
        <v>6012</v>
      </c>
      <c r="C2961" t="s">
        <v>6013</v>
      </c>
      <c r="D2961">
        <v>10000</v>
      </c>
      <c r="E2961">
        <v>0</v>
      </c>
      <c r="F2961" t="s">
        <v>278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5495</v>
      </c>
      <c r="O2961" s="8">
        <f>Data!$E2961/Data!$D2961</f>
        <v>0</v>
      </c>
      <c r="P2961" s="2">
        <f>IFERROR(Data!$E2961/Data!$L2961,0)</f>
        <v>0</v>
      </c>
      <c r="Q2961" t="str">
        <f t="shared" si="184"/>
        <v>theater</v>
      </c>
      <c r="R2961" t="str">
        <f t="shared" si="185"/>
        <v>spaces</v>
      </c>
      <c r="S2961" s="3">
        <f t="shared" si="186"/>
        <v>42527.758391203708</v>
      </c>
      <c r="T2961" s="3">
        <f t="shared" si="187"/>
        <v>42497.758391203708</v>
      </c>
    </row>
    <row r="2962" spans="1:20">
      <c r="A2962">
        <v>2960</v>
      </c>
      <c r="B2962" t="s">
        <v>6014</v>
      </c>
      <c r="C2962" t="s">
        <v>6015</v>
      </c>
      <c r="D2962">
        <v>30000000</v>
      </c>
      <c r="E2962">
        <v>0</v>
      </c>
      <c r="F2962" t="s">
        <v>278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5495</v>
      </c>
      <c r="O2962" s="8">
        <f>Data!$E2962/Data!$D2962</f>
        <v>0</v>
      </c>
      <c r="P2962" s="2">
        <f>IFERROR(Data!$E2962/Data!$L2962,0)</f>
        <v>0</v>
      </c>
      <c r="Q2962" t="str">
        <f t="shared" si="184"/>
        <v>theater</v>
      </c>
      <c r="R2962" t="str">
        <f t="shared" si="185"/>
        <v>spaces</v>
      </c>
      <c r="S2962" s="3">
        <f t="shared" si="186"/>
        <v>41893.507210648146</v>
      </c>
      <c r="T2962" s="3">
        <f t="shared" si="187"/>
        <v>41863.507210648146</v>
      </c>
    </row>
    <row r="2963" spans="1:20">
      <c r="A2963">
        <v>2961</v>
      </c>
      <c r="B2963" t="s">
        <v>6016</v>
      </c>
      <c r="C2963" t="s">
        <v>6017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1092</v>
      </c>
      <c r="O2963" s="8">
        <f>Data!$E2963/Data!$D2963</f>
        <v>1.0962000000000001</v>
      </c>
      <c r="P2963" s="2">
        <f>IFERROR(Data!$E2963/Data!$L2963,0)</f>
        <v>50.75</v>
      </c>
      <c r="Q2963" t="str">
        <f t="shared" si="184"/>
        <v>theater</v>
      </c>
      <c r="R2963" t="str">
        <f t="shared" si="185"/>
        <v>plays</v>
      </c>
      <c r="S2963" s="3">
        <f t="shared" si="186"/>
        <v>42088.916666666672</v>
      </c>
      <c r="T2963" s="3">
        <f t="shared" si="187"/>
        <v>42060.962488425925</v>
      </c>
    </row>
    <row r="2964" spans="1:20">
      <c r="A2964">
        <v>2962</v>
      </c>
      <c r="B2964" t="s">
        <v>6018</v>
      </c>
      <c r="C2964" t="s">
        <v>6019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1092</v>
      </c>
      <c r="O2964" s="8">
        <f>Data!$E2964/Data!$D2964</f>
        <v>1.218</v>
      </c>
      <c r="P2964" s="2">
        <f>IFERROR(Data!$E2964/Data!$L2964,0)</f>
        <v>60.9</v>
      </c>
      <c r="Q2964" t="str">
        <f t="shared" si="184"/>
        <v>theater</v>
      </c>
      <c r="R2964" t="str">
        <f t="shared" si="185"/>
        <v>plays</v>
      </c>
      <c r="S2964" s="3">
        <f t="shared" si="186"/>
        <v>42064.040972222225</v>
      </c>
      <c r="T2964" s="3">
        <f t="shared" si="187"/>
        <v>42035.99428240741</v>
      </c>
    </row>
    <row r="2965" spans="1:20">
      <c r="A2965">
        <v>2963</v>
      </c>
      <c r="B2965" t="s">
        <v>6020</v>
      </c>
      <c r="C2965" t="s">
        <v>6021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1092</v>
      </c>
      <c r="O2965" s="8">
        <f>Data!$E2965/Data!$D2965</f>
        <v>1.0685</v>
      </c>
      <c r="P2965" s="2">
        <f>IFERROR(Data!$E2965/Data!$L2965,0)</f>
        <v>109.03061224489795</v>
      </c>
      <c r="Q2965" t="str">
        <f t="shared" si="184"/>
        <v>theater</v>
      </c>
      <c r="R2965" t="str">
        <f t="shared" si="185"/>
        <v>plays</v>
      </c>
      <c r="S2965" s="3">
        <f t="shared" si="186"/>
        <v>42187.220185185186</v>
      </c>
      <c r="T2965" s="3">
        <f t="shared" si="187"/>
        <v>42157.220185185186</v>
      </c>
    </row>
    <row r="2966" spans="1:20">
      <c r="A2966">
        <v>2964</v>
      </c>
      <c r="B2966" t="s">
        <v>6022</v>
      </c>
      <c r="C2966" t="s">
        <v>6023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1092</v>
      </c>
      <c r="O2966" s="8">
        <f>Data!$E2966/Data!$D2966</f>
        <v>1.0071379999999999</v>
      </c>
      <c r="P2966" s="2">
        <f>IFERROR(Data!$E2966/Data!$L2966,0)</f>
        <v>25.692295918367346</v>
      </c>
      <c r="Q2966" t="str">
        <f t="shared" si="184"/>
        <v>theater</v>
      </c>
      <c r="R2966" t="str">
        <f t="shared" si="185"/>
        <v>plays</v>
      </c>
      <c r="S2966" s="3">
        <f t="shared" si="186"/>
        <v>41857.647222222222</v>
      </c>
      <c r="T2966" s="3">
        <f t="shared" si="187"/>
        <v>41827.659942129627</v>
      </c>
    </row>
    <row r="2967" spans="1:20">
      <c r="A2967">
        <v>2965</v>
      </c>
      <c r="B2967" t="s">
        <v>6024</v>
      </c>
      <c r="C2967" t="s">
        <v>6025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1092</v>
      </c>
      <c r="O2967" s="8">
        <f>Data!$E2967/Data!$D2967</f>
        <v>1.0900000000000001</v>
      </c>
      <c r="P2967" s="2">
        <f>IFERROR(Data!$E2967/Data!$L2967,0)</f>
        <v>41.92307692307692</v>
      </c>
      <c r="Q2967" t="str">
        <f t="shared" si="184"/>
        <v>theater</v>
      </c>
      <c r="R2967" t="str">
        <f t="shared" si="185"/>
        <v>plays</v>
      </c>
      <c r="S2967" s="3">
        <f t="shared" si="186"/>
        <v>42192.479548611111</v>
      </c>
      <c r="T2967" s="3">
        <f t="shared" si="187"/>
        <v>42162.479548611111</v>
      </c>
    </row>
    <row r="2968" spans="1:20">
      <c r="A2968">
        <v>2966</v>
      </c>
      <c r="B2968" t="s">
        <v>6026</v>
      </c>
      <c r="C2968" t="s">
        <v>6027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1092</v>
      </c>
      <c r="O2968" s="8">
        <f>Data!$E2968/Data!$D2968</f>
        <v>1.1363000000000001</v>
      </c>
      <c r="P2968" s="2">
        <f>IFERROR(Data!$E2968/Data!$L2968,0)</f>
        <v>88.7734375</v>
      </c>
      <c r="Q2968" t="str">
        <f t="shared" si="184"/>
        <v>theater</v>
      </c>
      <c r="R2968" t="str">
        <f t="shared" si="185"/>
        <v>plays</v>
      </c>
      <c r="S2968" s="3">
        <f t="shared" si="186"/>
        <v>42263.488564814819</v>
      </c>
      <c r="T2968" s="3">
        <f t="shared" si="187"/>
        <v>42233.488564814819</v>
      </c>
    </row>
    <row r="2969" spans="1:20">
      <c r="A2969">
        <v>2967</v>
      </c>
      <c r="B2969" t="s">
        <v>6028</v>
      </c>
      <c r="C2969" t="s">
        <v>6029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1092</v>
      </c>
      <c r="O2969" s="8">
        <f>Data!$E2969/Data!$D2969</f>
        <v>1.1392</v>
      </c>
      <c r="P2969" s="2">
        <f>IFERROR(Data!$E2969/Data!$L2969,0)</f>
        <v>80.225352112676063</v>
      </c>
      <c r="Q2969" t="str">
        <f t="shared" si="184"/>
        <v>theater</v>
      </c>
      <c r="R2969" t="str">
        <f t="shared" si="185"/>
        <v>plays</v>
      </c>
      <c r="S2969" s="3">
        <f t="shared" si="186"/>
        <v>42071.906157407408</v>
      </c>
      <c r="T2969" s="3">
        <f t="shared" si="187"/>
        <v>42041.947824074072</v>
      </c>
    </row>
    <row r="2970" spans="1:20">
      <c r="A2970">
        <v>2968</v>
      </c>
      <c r="B2970" t="s">
        <v>6030</v>
      </c>
      <c r="C2970" t="s">
        <v>6031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1092</v>
      </c>
      <c r="O2970" s="8">
        <f>Data!$E2970/Data!$D2970</f>
        <v>1.06</v>
      </c>
      <c r="P2970" s="2">
        <f>IFERROR(Data!$E2970/Data!$L2970,0)</f>
        <v>78.936170212765958</v>
      </c>
      <c r="Q2970" t="str">
        <f t="shared" si="184"/>
        <v>theater</v>
      </c>
      <c r="R2970" t="str">
        <f t="shared" si="185"/>
        <v>plays</v>
      </c>
      <c r="S2970" s="3">
        <f t="shared" si="186"/>
        <v>42598.915972222225</v>
      </c>
      <c r="T2970" s="3">
        <f t="shared" si="187"/>
        <v>42585.273842592593</v>
      </c>
    </row>
    <row r="2971" spans="1:20">
      <c r="A2971">
        <v>2969</v>
      </c>
      <c r="B2971" t="s">
        <v>6032</v>
      </c>
      <c r="C2971" t="s">
        <v>6033</v>
      </c>
      <c r="D2971">
        <v>1000</v>
      </c>
      <c r="E2971">
        <v>1625</v>
      </c>
      <c r="F2971" t="s">
        <v>22</v>
      </c>
      <c r="G2971" t="s">
        <v>165</v>
      </c>
      <c r="H2971" t="s">
        <v>166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1092</v>
      </c>
      <c r="O2971" s="8">
        <f>Data!$E2971/Data!$D2971</f>
        <v>1.625</v>
      </c>
      <c r="P2971" s="2">
        <f>IFERROR(Data!$E2971/Data!$L2971,0)</f>
        <v>95.588235294117652</v>
      </c>
      <c r="Q2971" t="str">
        <f t="shared" si="184"/>
        <v>theater</v>
      </c>
      <c r="R2971" t="str">
        <f t="shared" si="185"/>
        <v>plays</v>
      </c>
      <c r="S2971" s="3">
        <f t="shared" si="186"/>
        <v>42127.702083333337</v>
      </c>
      <c r="T2971" s="3">
        <f t="shared" si="187"/>
        <v>42097.536493055552</v>
      </c>
    </row>
    <row r="2972" spans="1:20">
      <c r="A2972">
        <v>2970</v>
      </c>
      <c r="B2972" t="s">
        <v>6034</v>
      </c>
      <c r="C2972" t="s">
        <v>6035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1092</v>
      </c>
      <c r="O2972" s="8">
        <f>Data!$E2972/Data!$D2972</f>
        <v>1.06</v>
      </c>
      <c r="P2972" s="2">
        <f>IFERROR(Data!$E2972/Data!$L2972,0)</f>
        <v>69.890109890109883</v>
      </c>
      <c r="Q2972" t="str">
        <f t="shared" si="184"/>
        <v>theater</v>
      </c>
      <c r="R2972" t="str">
        <f t="shared" si="185"/>
        <v>plays</v>
      </c>
      <c r="S2972" s="3">
        <f t="shared" si="186"/>
        <v>41838.419571759259</v>
      </c>
      <c r="T2972" s="3">
        <f t="shared" si="187"/>
        <v>41808.419571759259</v>
      </c>
    </row>
    <row r="2973" spans="1:20">
      <c r="A2973">
        <v>2971</v>
      </c>
      <c r="B2973" t="s">
        <v>6036</v>
      </c>
      <c r="C2973" t="s">
        <v>6037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1092</v>
      </c>
      <c r="O2973" s="8">
        <f>Data!$E2973/Data!$D2973</f>
        <v>1.0015624999999999</v>
      </c>
      <c r="P2973" s="2">
        <f>IFERROR(Data!$E2973/Data!$L2973,0)</f>
        <v>74.534883720930239</v>
      </c>
      <c r="Q2973" t="str">
        <f t="shared" si="184"/>
        <v>theater</v>
      </c>
      <c r="R2973" t="str">
        <f t="shared" si="185"/>
        <v>plays</v>
      </c>
      <c r="S2973" s="3">
        <f t="shared" si="186"/>
        <v>41882.408310185187</v>
      </c>
      <c r="T2973" s="3">
        <f t="shared" si="187"/>
        <v>41852.408310185187</v>
      </c>
    </row>
    <row r="2974" spans="1:20">
      <c r="A2974">
        <v>2972</v>
      </c>
      <c r="B2974" t="s">
        <v>6038</v>
      </c>
      <c r="C2974" t="s">
        <v>6039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1092</v>
      </c>
      <c r="O2974" s="8">
        <f>Data!$E2974/Data!$D2974</f>
        <v>1.0535000000000001</v>
      </c>
      <c r="P2974" s="2">
        <f>IFERROR(Data!$E2974/Data!$L2974,0)</f>
        <v>123.94117647058823</v>
      </c>
      <c r="Q2974" t="str">
        <f t="shared" si="184"/>
        <v>theater</v>
      </c>
      <c r="R2974" t="str">
        <f t="shared" si="185"/>
        <v>plays</v>
      </c>
      <c r="S2974" s="3">
        <f t="shared" si="186"/>
        <v>42708.791666666672</v>
      </c>
      <c r="T2974" s="3">
        <f t="shared" si="187"/>
        <v>42693.860185185185</v>
      </c>
    </row>
    <row r="2975" spans="1:20">
      <c r="A2975">
        <v>2973</v>
      </c>
      <c r="B2975" t="s">
        <v>6040</v>
      </c>
      <c r="C2975" t="s">
        <v>6041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1092</v>
      </c>
      <c r="O2975" s="8">
        <f>Data!$E2975/Data!$D2975</f>
        <v>1.748</v>
      </c>
      <c r="P2975" s="2">
        <f>IFERROR(Data!$E2975/Data!$L2975,0)</f>
        <v>264.84848484848487</v>
      </c>
      <c r="Q2975" t="str">
        <f t="shared" si="184"/>
        <v>theater</v>
      </c>
      <c r="R2975" t="str">
        <f t="shared" si="185"/>
        <v>plays</v>
      </c>
      <c r="S2975" s="3">
        <f t="shared" si="186"/>
        <v>42369.916666666672</v>
      </c>
      <c r="T2975" s="3">
        <f t="shared" si="187"/>
        <v>42341.568379629629</v>
      </c>
    </row>
    <row r="2976" spans="1:20">
      <c r="A2976">
        <v>2974</v>
      </c>
      <c r="B2976" t="s">
        <v>6042</v>
      </c>
      <c r="C2976" t="s">
        <v>6043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1092</v>
      </c>
      <c r="O2976" s="8">
        <f>Data!$E2976/Data!$D2976</f>
        <v>1.02</v>
      </c>
      <c r="P2976" s="2">
        <f>IFERROR(Data!$E2976/Data!$L2976,0)</f>
        <v>58.620689655172413</v>
      </c>
      <c r="Q2976" t="str">
        <f t="shared" si="184"/>
        <v>theater</v>
      </c>
      <c r="R2976" t="str">
        <f t="shared" si="185"/>
        <v>plays</v>
      </c>
      <c r="S2976" s="3">
        <f t="shared" si="186"/>
        <v>41907.815972222219</v>
      </c>
      <c r="T2976" s="3">
        <f t="shared" si="187"/>
        <v>41879.811006944445</v>
      </c>
    </row>
    <row r="2977" spans="1:20">
      <c r="A2977">
        <v>2975</v>
      </c>
      <c r="B2977" t="s">
        <v>6044</v>
      </c>
      <c r="C2977" t="s">
        <v>6045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1092</v>
      </c>
      <c r="O2977" s="8">
        <f>Data!$E2977/Data!$D2977</f>
        <v>1.00125</v>
      </c>
      <c r="P2977" s="2">
        <f>IFERROR(Data!$E2977/Data!$L2977,0)</f>
        <v>70.884955752212392</v>
      </c>
      <c r="Q2977" t="str">
        <f t="shared" si="184"/>
        <v>theater</v>
      </c>
      <c r="R2977" t="str">
        <f t="shared" si="185"/>
        <v>plays</v>
      </c>
      <c r="S2977" s="3">
        <f t="shared" si="186"/>
        <v>41969.875</v>
      </c>
      <c r="T2977" s="3">
        <f t="shared" si="187"/>
        <v>41941.433865740742</v>
      </c>
    </row>
    <row r="2978" spans="1:20">
      <c r="A2978">
        <v>2976</v>
      </c>
      <c r="B2978" t="s">
        <v>6046</v>
      </c>
      <c r="C2978" t="s">
        <v>6047</v>
      </c>
      <c r="D2978">
        <v>70</v>
      </c>
      <c r="E2978">
        <v>120</v>
      </c>
      <c r="F2978" t="s">
        <v>22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1092</v>
      </c>
      <c r="O2978" s="8">
        <f>Data!$E2978/Data!$D2978</f>
        <v>1.7142857142857142</v>
      </c>
      <c r="P2978" s="2">
        <f>IFERROR(Data!$E2978/Data!$L2978,0)</f>
        <v>8.5714285714285712</v>
      </c>
      <c r="Q2978" t="str">
        <f t="shared" si="184"/>
        <v>theater</v>
      </c>
      <c r="R2978" t="str">
        <f t="shared" si="185"/>
        <v>plays</v>
      </c>
      <c r="S2978" s="3">
        <f t="shared" si="186"/>
        <v>42442.25</v>
      </c>
      <c r="T2978" s="3">
        <f t="shared" si="187"/>
        <v>42425.480671296296</v>
      </c>
    </row>
    <row r="2979" spans="1:20">
      <c r="A2979">
        <v>2977</v>
      </c>
      <c r="B2979" t="s">
        <v>6048</v>
      </c>
      <c r="C2979" t="s">
        <v>6049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1092</v>
      </c>
      <c r="O2979" s="8">
        <f>Data!$E2979/Data!$D2979</f>
        <v>1.1356666666666666</v>
      </c>
      <c r="P2979" s="2">
        <f>IFERROR(Data!$E2979/Data!$L2979,0)</f>
        <v>113.56666666666666</v>
      </c>
      <c r="Q2979" t="str">
        <f t="shared" si="184"/>
        <v>theater</v>
      </c>
      <c r="R2979" t="str">
        <f t="shared" si="185"/>
        <v>plays</v>
      </c>
      <c r="S2979" s="3">
        <f t="shared" si="186"/>
        <v>42085.843055555553</v>
      </c>
      <c r="T2979" s="3">
        <f t="shared" si="187"/>
        <v>42026.63118055556</v>
      </c>
    </row>
    <row r="2980" spans="1:20">
      <c r="A2980">
        <v>2978</v>
      </c>
      <c r="B2980" t="s">
        <v>6050</v>
      </c>
      <c r="C2980" t="s">
        <v>6051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1092</v>
      </c>
      <c r="O2980" s="8">
        <f>Data!$E2980/Data!$D2980</f>
        <v>1.2946666666666666</v>
      </c>
      <c r="P2980" s="2">
        <f>IFERROR(Data!$E2980/Data!$L2980,0)</f>
        <v>60.6875</v>
      </c>
      <c r="Q2980" t="str">
        <f t="shared" si="184"/>
        <v>theater</v>
      </c>
      <c r="R2980" t="str">
        <f t="shared" si="185"/>
        <v>plays</v>
      </c>
      <c r="S2980" s="3">
        <f t="shared" si="186"/>
        <v>41931.999305555553</v>
      </c>
      <c r="T2980" s="3">
        <f t="shared" si="187"/>
        <v>41922.390590277777</v>
      </c>
    </row>
    <row r="2981" spans="1:20">
      <c r="A2981">
        <v>2979</v>
      </c>
      <c r="B2981" t="s">
        <v>6052</v>
      </c>
      <c r="C2981" t="s">
        <v>6053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1092</v>
      </c>
      <c r="O2981" s="8">
        <f>Data!$E2981/Data!$D2981</f>
        <v>1.014</v>
      </c>
      <c r="P2981" s="2">
        <f>IFERROR(Data!$E2981/Data!$L2981,0)</f>
        <v>110.21739130434783</v>
      </c>
      <c r="Q2981" t="str">
        <f t="shared" si="184"/>
        <v>theater</v>
      </c>
      <c r="R2981" t="str">
        <f t="shared" si="185"/>
        <v>plays</v>
      </c>
      <c r="S2981" s="3">
        <f t="shared" si="186"/>
        <v>42010</v>
      </c>
      <c r="T2981" s="3">
        <f t="shared" si="187"/>
        <v>41993.574340277773</v>
      </c>
    </row>
    <row r="2982" spans="1:20">
      <c r="A2982">
        <v>2980</v>
      </c>
      <c r="B2982" t="s">
        <v>6054</v>
      </c>
      <c r="C2982" t="s">
        <v>6055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1092</v>
      </c>
      <c r="O2982" s="8">
        <f>Data!$E2982/Data!$D2982</f>
        <v>1.0916666666666666</v>
      </c>
      <c r="P2982" s="2">
        <f>IFERROR(Data!$E2982/Data!$L2982,0)</f>
        <v>136.45833333333334</v>
      </c>
      <c r="Q2982" t="str">
        <f t="shared" si="184"/>
        <v>theater</v>
      </c>
      <c r="R2982" t="str">
        <f t="shared" si="185"/>
        <v>plays</v>
      </c>
      <c r="S2982" s="3">
        <f t="shared" si="186"/>
        <v>42239.833333333328</v>
      </c>
      <c r="T2982" s="3">
        <f t="shared" si="187"/>
        <v>42219.665856481486</v>
      </c>
    </row>
    <row r="2983" spans="1:20">
      <c r="A2983">
        <v>2981</v>
      </c>
      <c r="B2983" t="s">
        <v>6056</v>
      </c>
      <c r="C2983" t="s">
        <v>6057</v>
      </c>
      <c r="D2983">
        <v>4000</v>
      </c>
      <c r="E2983">
        <v>5157</v>
      </c>
      <c r="F2983" t="s">
        <v>22</v>
      </c>
      <c r="G2983" t="s">
        <v>2461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5495</v>
      </c>
      <c r="O2983" s="8">
        <f>Data!$E2983/Data!$D2983</f>
        <v>1.28925</v>
      </c>
      <c r="P2983" s="2">
        <f>IFERROR(Data!$E2983/Data!$L2983,0)</f>
        <v>53.164948453608247</v>
      </c>
      <c r="Q2983" t="str">
        <f t="shared" si="184"/>
        <v>theater</v>
      </c>
      <c r="R2983" t="str">
        <f t="shared" si="185"/>
        <v>spaces</v>
      </c>
      <c r="S2983" s="3">
        <f t="shared" si="186"/>
        <v>42270.309675925921</v>
      </c>
      <c r="T2983" s="3">
        <f t="shared" si="187"/>
        <v>42225.309675925921</v>
      </c>
    </row>
    <row r="2984" spans="1:20">
      <c r="A2984">
        <v>2982</v>
      </c>
      <c r="B2984" t="s">
        <v>6058</v>
      </c>
      <c r="C2984" t="s">
        <v>6059</v>
      </c>
      <c r="D2984">
        <v>5000</v>
      </c>
      <c r="E2984">
        <v>5103</v>
      </c>
      <c r="F2984" t="s">
        <v>22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5495</v>
      </c>
      <c r="O2984" s="8">
        <f>Data!$E2984/Data!$D2984</f>
        <v>1.0206</v>
      </c>
      <c r="P2984" s="2">
        <f>IFERROR(Data!$E2984/Data!$L2984,0)</f>
        <v>86.491525423728817</v>
      </c>
      <c r="Q2984" t="str">
        <f t="shared" si="184"/>
        <v>theater</v>
      </c>
      <c r="R2984" t="str">
        <f t="shared" si="185"/>
        <v>spaces</v>
      </c>
      <c r="S2984" s="3">
        <f t="shared" si="186"/>
        <v>42411.436840277776</v>
      </c>
      <c r="T2984" s="3">
        <f t="shared" si="187"/>
        <v>42381.436840277776</v>
      </c>
    </row>
    <row r="2985" spans="1:20">
      <c r="A2985">
        <v>2983</v>
      </c>
      <c r="B2985" t="s">
        <v>6060</v>
      </c>
      <c r="C2985" t="s">
        <v>6061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5495</v>
      </c>
      <c r="O2985" s="8">
        <f>Data!$E2985/Data!$D2985</f>
        <v>1.465395775862069</v>
      </c>
      <c r="P2985" s="2">
        <f>IFERROR(Data!$E2985/Data!$L2985,0)</f>
        <v>155.23827397260274</v>
      </c>
      <c r="Q2985" t="str">
        <f t="shared" si="184"/>
        <v>theater</v>
      </c>
      <c r="R2985" t="str">
        <f t="shared" si="185"/>
        <v>spaces</v>
      </c>
      <c r="S2985" s="3">
        <f t="shared" si="186"/>
        <v>41954.424027777779</v>
      </c>
      <c r="T2985" s="3">
        <f t="shared" si="187"/>
        <v>41894.382361111115</v>
      </c>
    </row>
    <row r="2986" spans="1:20">
      <c r="A2986">
        <v>2984</v>
      </c>
      <c r="B2986" t="s">
        <v>6062</v>
      </c>
      <c r="C2986" t="s">
        <v>6063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5495</v>
      </c>
      <c r="O2986" s="8">
        <f>Data!$E2986/Data!$D2986</f>
        <v>1.00352</v>
      </c>
      <c r="P2986" s="2">
        <f>IFERROR(Data!$E2986/Data!$L2986,0)</f>
        <v>115.08256880733946</v>
      </c>
      <c r="Q2986" t="str">
        <f t="shared" si="184"/>
        <v>theater</v>
      </c>
      <c r="R2986" t="str">
        <f t="shared" si="185"/>
        <v>spaces</v>
      </c>
      <c r="S2986" s="3">
        <f t="shared" si="186"/>
        <v>42606.028715277775</v>
      </c>
      <c r="T2986" s="3">
        <f t="shared" si="187"/>
        <v>42576.028715277775</v>
      </c>
    </row>
    <row r="2987" spans="1:20">
      <c r="A2987">
        <v>2985</v>
      </c>
      <c r="B2987" t="s">
        <v>6064</v>
      </c>
      <c r="C2987" t="s">
        <v>6065</v>
      </c>
      <c r="D2987">
        <v>10000</v>
      </c>
      <c r="E2987">
        <v>12165</v>
      </c>
      <c r="F2987" t="s">
        <v>22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5495</v>
      </c>
      <c r="O2987" s="8">
        <f>Data!$E2987/Data!$D2987</f>
        <v>1.2164999999999999</v>
      </c>
      <c r="P2987" s="2">
        <f>IFERROR(Data!$E2987/Data!$L2987,0)</f>
        <v>109.5945945945946</v>
      </c>
      <c r="Q2987" t="str">
        <f t="shared" si="184"/>
        <v>theater</v>
      </c>
      <c r="R2987" t="str">
        <f t="shared" si="185"/>
        <v>spaces</v>
      </c>
      <c r="S2987" s="3">
        <f t="shared" si="186"/>
        <v>42673.916666666672</v>
      </c>
      <c r="T2987" s="3">
        <f t="shared" si="187"/>
        <v>42654.723703703698</v>
      </c>
    </row>
    <row r="2988" spans="1:20">
      <c r="A2988">
        <v>2986</v>
      </c>
      <c r="B2988" t="s">
        <v>6066</v>
      </c>
      <c r="C2988" t="s">
        <v>6067</v>
      </c>
      <c r="D2988">
        <v>2400</v>
      </c>
      <c r="E2988">
        <v>2532</v>
      </c>
      <c r="F2988" t="s">
        <v>22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5495</v>
      </c>
      <c r="O2988" s="8">
        <f>Data!$E2988/Data!$D2988</f>
        <v>1.0549999999999999</v>
      </c>
      <c r="P2988" s="2">
        <f>IFERROR(Data!$E2988/Data!$L2988,0)</f>
        <v>45.214285714285715</v>
      </c>
      <c r="Q2988" t="str">
        <f t="shared" si="184"/>
        <v>theater</v>
      </c>
      <c r="R2988" t="str">
        <f t="shared" si="185"/>
        <v>spaces</v>
      </c>
      <c r="S2988" s="3">
        <f t="shared" si="186"/>
        <v>42491.208402777775</v>
      </c>
      <c r="T2988" s="3">
        <f t="shared" si="187"/>
        <v>42431.250069444446</v>
      </c>
    </row>
    <row r="2989" spans="1:20">
      <c r="A2989">
        <v>2987</v>
      </c>
      <c r="B2989" t="s">
        <v>6068</v>
      </c>
      <c r="C2989" t="s">
        <v>6069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5495</v>
      </c>
      <c r="O2989" s="8">
        <f>Data!$E2989/Data!$D2989</f>
        <v>1.1040080000000001</v>
      </c>
      <c r="P2989" s="2">
        <f>IFERROR(Data!$E2989/Data!$L2989,0)</f>
        <v>104.15169811320754</v>
      </c>
      <c r="Q2989" t="str">
        <f t="shared" si="184"/>
        <v>theater</v>
      </c>
      <c r="R2989" t="str">
        <f t="shared" si="185"/>
        <v>spaces</v>
      </c>
      <c r="S2989" s="3">
        <f t="shared" si="186"/>
        <v>42655.75</v>
      </c>
      <c r="T2989" s="3">
        <f t="shared" si="187"/>
        <v>42627.057303240741</v>
      </c>
    </row>
    <row r="2990" spans="1:20">
      <c r="A2990">
        <v>2988</v>
      </c>
      <c r="B2990" t="s">
        <v>6070</v>
      </c>
      <c r="C2990" t="s">
        <v>6071</v>
      </c>
      <c r="D2990">
        <v>1000</v>
      </c>
      <c r="E2990">
        <v>1000</v>
      </c>
      <c r="F2990" t="s">
        <v>22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5495</v>
      </c>
      <c r="O2990" s="8">
        <f>Data!$E2990/Data!$D2990</f>
        <v>1</v>
      </c>
      <c r="P2990" s="2">
        <f>IFERROR(Data!$E2990/Data!$L2990,0)</f>
        <v>35.714285714285715</v>
      </c>
      <c r="Q2990" t="str">
        <f t="shared" si="184"/>
        <v>theater</v>
      </c>
      <c r="R2990" t="str">
        <f t="shared" si="185"/>
        <v>spaces</v>
      </c>
      <c r="S2990" s="3">
        <f t="shared" si="186"/>
        <v>42541.112048611118</v>
      </c>
      <c r="T2990" s="3">
        <f t="shared" si="187"/>
        <v>42511.112048611118</v>
      </c>
    </row>
    <row r="2991" spans="1:20">
      <c r="A2991">
        <v>2989</v>
      </c>
      <c r="B2991" t="s">
        <v>6072</v>
      </c>
      <c r="C2991" t="s">
        <v>6073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5495</v>
      </c>
      <c r="O2991" s="8">
        <f>Data!$E2991/Data!$D2991</f>
        <v>1.76535</v>
      </c>
      <c r="P2991" s="2">
        <f>IFERROR(Data!$E2991/Data!$L2991,0)</f>
        <v>96.997252747252745</v>
      </c>
      <c r="Q2991" t="str">
        <f t="shared" si="184"/>
        <v>theater</v>
      </c>
      <c r="R2991" t="str">
        <f t="shared" si="185"/>
        <v>spaces</v>
      </c>
      <c r="S2991" s="3">
        <f t="shared" si="186"/>
        <v>42358.957638888889</v>
      </c>
      <c r="T2991" s="3">
        <f t="shared" si="187"/>
        <v>42336.77039351852</v>
      </c>
    </row>
    <row r="2992" spans="1:20">
      <c r="A2992">
        <v>2990</v>
      </c>
      <c r="B2992" t="s">
        <v>6074</v>
      </c>
      <c r="C2992" t="s">
        <v>6075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5495</v>
      </c>
      <c r="O2992" s="8">
        <f>Data!$E2992/Data!$D2992</f>
        <v>1</v>
      </c>
      <c r="P2992" s="2">
        <f>IFERROR(Data!$E2992/Data!$L2992,0)</f>
        <v>370.37037037037038</v>
      </c>
      <c r="Q2992" t="str">
        <f t="shared" si="184"/>
        <v>theater</v>
      </c>
      <c r="R2992" t="str">
        <f t="shared" si="185"/>
        <v>spaces</v>
      </c>
      <c r="S2992" s="3">
        <f t="shared" si="186"/>
        <v>42376.32430555555</v>
      </c>
      <c r="T2992" s="3">
        <f t="shared" si="187"/>
        <v>42341.32430555555</v>
      </c>
    </row>
    <row r="2993" spans="1:20">
      <c r="A2993">
        <v>2991</v>
      </c>
      <c r="B2993" t="s">
        <v>6076</v>
      </c>
      <c r="C2993" t="s">
        <v>6077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5495</v>
      </c>
      <c r="O2993" s="8">
        <f>Data!$E2993/Data!$D2993</f>
        <v>1.0329411764705883</v>
      </c>
      <c r="P2993" s="2">
        <f>IFERROR(Data!$E2993/Data!$L2993,0)</f>
        <v>94.408602150537632</v>
      </c>
      <c r="Q2993" t="str">
        <f t="shared" si="184"/>
        <v>theater</v>
      </c>
      <c r="R2993" t="str">
        <f t="shared" si="185"/>
        <v>spaces</v>
      </c>
      <c r="S2993" s="3">
        <f t="shared" si="186"/>
        <v>42762.587152777778</v>
      </c>
      <c r="T2993" s="3">
        <f t="shared" si="187"/>
        <v>42740.587152777778</v>
      </c>
    </row>
    <row r="2994" spans="1:20">
      <c r="A2994">
        <v>2992</v>
      </c>
      <c r="B2994" t="s">
        <v>6078</v>
      </c>
      <c r="C2994" t="s">
        <v>6079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5495</v>
      </c>
      <c r="O2994" s="8">
        <f>Data!$E2994/Data!$D2994</f>
        <v>1.0449999999999999</v>
      </c>
      <c r="P2994" s="2">
        <f>IFERROR(Data!$E2994/Data!$L2994,0)</f>
        <v>48.984375</v>
      </c>
      <c r="Q2994" t="str">
        <f t="shared" si="184"/>
        <v>theater</v>
      </c>
      <c r="R2994" t="str">
        <f t="shared" si="185"/>
        <v>spaces</v>
      </c>
      <c r="S2994" s="3">
        <f t="shared" si="186"/>
        <v>42652.517476851848</v>
      </c>
      <c r="T2994" s="3">
        <f t="shared" si="187"/>
        <v>42622.517476851848</v>
      </c>
    </row>
    <row r="2995" spans="1:20">
      <c r="A2995">
        <v>2993</v>
      </c>
      <c r="B2995" t="s">
        <v>6080</v>
      </c>
      <c r="C2995" t="s">
        <v>6081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5495</v>
      </c>
      <c r="O2995" s="8">
        <f>Data!$E2995/Data!$D2995</f>
        <v>1.0029999999999999</v>
      </c>
      <c r="P2995" s="2">
        <f>IFERROR(Data!$E2995/Data!$L2995,0)</f>
        <v>45.590909090909093</v>
      </c>
      <c r="Q2995" t="str">
        <f t="shared" si="184"/>
        <v>theater</v>
      </c>
      <c r="R2995" t="str">
        <f t="shared" si="185"/>
        <v>spaces</v>
      </c>
      <c r="S2995" s="3">
        <f t="shared" si="186"/>
        <v>42420.588738425926</v>
      </c>
      <c r="T2995" s="3">
        <f t="shared" si="187"/>
        <v>42390.588738425926</v>
      </c>
    </row>
    <row r="2996" spans="1:20">
      <c r="A2996">
        <v>2994</v>
      </c>
      <c r="B2996" t="s">
        <v>6082</v>
      </c>
      <c r="C2996" t="s">
        <v>6083</v>
      </c>
      <c r="D2996">
        <v>300</v>
      </c>
      <c r="E2996">
        <v>1373.24</v>
      </c>
      <c r="F2996" t="s">
        <v>22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5495</v>
      </c>
      <c r="O2996" s="8">
        <f>Data!$E2996/Data!$D2996</f>
        <v>4.577466666666667</v>
      </c>
      <c r="P2996" s="2">
        <f>IFERROR(Data!$E2996/Data!$L2996,0)</f>
        <v>23.275254237288134</v>
      </c>
      <c r="Q2996" t="str">
        <f t="shared" si="184"/>
        <v>theater</v>
      </c>
      <c r="R2996" t="str">
        <f t="shared" si="185"/>
        <v>spaces</v>
      </c>
      <c r="S2996" s="3">
        <f t="shared" si="186"/>
        <v>41915.228842592594</v>
      </c>
      <c r="T2996" s="3">
        <f t="shared" si="187"/>
        <v>41885.228842592594</v>
      </c>
    </row>
    <row r="2997" spans="1:20">
      <c r="A2997">
        <v>2995</v>
      </c>
      <c r="B2997" t="s">
        <v>6084</v>
      </c>
      <c r="C2997" t="s">
        <v>6085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5495</v>
      </c>
      <c r="O2997" s="8">
        <f>Data!$E2997/Data!$D2997</f>
        <v>1.0496000000000001</v>
      </c>
      <c r="P2997" s="2">
        <f>IFERROR(Data!$E2997/Data!$L2997,0)</f>
        <v>63.2289156626506</v>
      </c>
      <c r="Q2997" t="str">
        <f t="shared" si="184"/>
        <v>theater</v>
      </c>
      <c r="R2997" t="str">
        <f t="shared" si="185"/>
        <v>spaces</v>
      </c>
      <c r="S2997" s="3">
        <f t="shared" si="186"/>
        <v>42754.415173611109</v>
      </c>
      <c r="T2997" s="3">
        <f t="shared" si="187"/>
        <v>42724.415173611109</v>
      </c>
    </row>
    <row r="2998" spans="1:20">
      <c r="A2998">
        <v>2996</v>
      </c>
      <c r="B2998" t="s">
        <v>6086</v>
      </c>
      <c r="C2998" t="s">
        <v>6087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5495</v>
      </c>
      <c r="O2998" s="8">
        <f>Data!$E2998/Data!$D2998</f>
        <v>1.7194285714285715</v>
      </c>
      <c r="P2998" s="2">
        <f>IFERROR(Data!$E2998/Data!$L2998,0)</f>
        <v>153.5204081632653</v>
      </c>
      <c r="Q2998" t="str">
        <f t="shared" si="184"/>
        <v>theater</v>
      </c>
      <c r="R2998" t="str">
        <f t="shared" si="185"/>
        <v>spaces</v>
      </c>
      <c r="S2998" s="3">
        <f t="shared" si="186"/>
        <v>42150.662500000006</v>
      </c>
      <c r="T2998" s="3">
        <f t="shared" si="187"/>
        <v>42090.662500000006</v>
      </c>
    </row>
    <row r="2999" spans="1:20">
      <c r="A2999">
        <v>2997</v>
      </c>
      <c r="B2999" t="s">
        <v>6088</v>
      </c>
      <c r="C2999" t="s">
        <v>6089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5495</v>
      </c>
      <c r="O2999" s="8">
        <f>Data!$E2999/Data!$D2999</f>
        <v>1.0373000000000001</v>
      </c>
      <c r="P2999" s="2">
        <f>IFERROR(Data!$E2999/Data!$L2999,0)</f>
        <v>90.2</v>
      </c>
      <c r="Q2999" t="str">
        <f t="shared" si="184"/>
        <v>theater</v>
      </c>
      <c r="R2999" t="str">
        <f t="shared" si="185"/>
        <v>spaces</v>
      </c>
      <c r="S2999" s="3">
        <f t="shared" si="186"/>
        <v>42792.957638888889</v>
      </c>
      <c r="T2999" s="3">
        <f t="shared" si="187"/>
        <v>42775.483715277776</v>
      </c>
    </row>
    <row r="3000" spans="1:20">
      <c r="A3000">
        <v>2998</v>
      </c>
      <c r="B3000" t="s">
        <v>6090</v>
      </c>
      <c r="C3000" t="s">
        <v>6091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5495</v>
      </c>
      <c r="O3000" s="8">
        <f>Data!$E3000/Data!$D3000</f>
        <v>1.0302899999999999</v>
      </c>
      <c r="P3000" s="2">
        <f>IFERROR(Data!$E3000/Data!$L3000,0)</f>
        <v>118.97113163972287</v>
      </c>
      <c r="Q3000" t="str">
        <f t="shared" si="184"/>
        <v>theater</v>
      </c>
      <c r="R3000" t="str">
        <f t="shared" si="185"/>
        <v>spaces</v>
      </c>
      <c r="S3000" s="3">
        <f t="shared" si="186"/>
        <v>41805.934027777781</v>
      </c>
      <c r="T3000" s="3">
        <f t="shared" si="187"/>
        <v>41777.943622685183</v>
      </c>
    </row>
    <row r="3001" spans="1:20">
      <c r="A3001">
        <v>2999</v>
      </c>
      <c r="B3001" t="s">
        <v>6092</v>
      </c>
      <c r="C3001" t="s">
        <v>6093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5495</v>
      </c>
      <c r="O3001" s="8">
        <f>Data!$E3001/Data!$D3001</f>
        <v>1.1888888888888889</v>
      </c>
      <c r="P3001" s="2">
        <f>IFERROR(Data!$E3001/Data!$L3001,0)</f>
        <v>80.25</v>
      </c>
      <c r="Q3001" t="str">
        <f t="shared" si="184"/>
        <v>theater</v>
      </c>
      <c r="R3001" t="str">
        <f t="shared" si="185"/>
        <v>spaces</v>
      </c>
      <c r="S3001" s="3">
        <f t="shared" si="186"/>
        <v>42794.833333333328</v>
      </c>
      <c r="T3001" s="3">
        <f t="shared" si="187"/>
        <v>42780.490277777775</v>
      </c>
    </row>
    <row r="3002" spans="1:20">
      <c r="A3002">
        <v>3000</v>
      </c>
      <c r="B3002" t="s">
        <v>6094</v>
      </c>
      <c r="C3002" t="s">
        <v>6095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5495</v>
      </c>
      <c r="O3002" s="8">
        <f>Data!$E3002/Data!$D3002</f>
        <v>1</v>
      </c>
      <c r="P3002" s="2">
        <f>IFERROR(Data!$E3002/Data!$L3002,0)</f>
        <v>62.5</v>
      </c>
      <c r="Q3002" t="str">
        <f t="shared" si="184"/>
        <v>theater</v>
      </c>
      <c r="R3002" t="str">
        <f t="shared" si="185"/>
        <v>spaces</v>
      </c>
      <c r="S3002" s="3">
        <f t="shared" si="186"/>
        <v>42766.5</v>
      </c>
      <c r="T3002" s="3">
        <f t="shared" si="187"/>
        <v>42752.577199074076</v>
      </c>
    </row>
    <row r="3003" spans="1:20">
      <c r="A3003">
        <v>3001</v>
      </c>
      <c r="B3003" t="s">
        <v>6096</v>
      </c>
      <c r="C3003" t="s">
        <v>6097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5495</v>
      </c>
      <c r="O3003" s="8">
        <f>Data!$E3003/Data!$D3003</f>
        <v>3.1869988910451896</v>
      </c>
      <c r="P3003" s="2">
        <f>IFERROR(Data!$E3003/Data!$L3003,0)</f>
        <v>131.37719999999999</v>
      </c>
      <c r="Q3003" t="str">
        <f t="shared" si="184"/>
        <v>theater</v>
      </c>
      <c r="R3003" t="str">
        <f t="shared" si="185"/>
        <v>spaces</v>
      </c>
      <c r="S3003" s="3">
        <f t="shared" si="186"/>
        <v>42564.645625000005</v>
      </c>
      <c r="T3003" s="3">
        <f t="shared" si="187"/>
        <v>42534.645625000005</v>
      </c>
    </row>
    <row r="3004" spans="1:20">
      <c r="A3004">
        <v>3002</v>
      </c>
      <c r="B3004" t="s">
        <v>6098</v>
      </c>
      <c r="C3004" t="s">
        <v>6099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5495</v>
      </c>
      <c r="O3004" s="8">
        <f>Data!$E3004/Data!$D3004</f>
        <v>1.0850614285714286</v>
      </c>
      <c r="P3004" s="2">
        <f>IFERROR(Data!$E3004/Data!$L3004,0)</f>
        <v>73.032980769230775</v>
      </c>
      <c r="Q3004" t="str">
        <f t="shared" si="184"/>
        <v>theater</v>
      </c>
      <c r="R3004" t="str">
        <f t="shared" si="185"/>
        <v>spaces</v>
      </c>
      <c r="S3004" s="3">
        <f t="shared" si="186"/>
        <v>41269.58625</v>
      </c>
      <c r="T3004" s="3">
        <f t="shared" si="187"/>
        <v>41239.58625</v>
      </c>
    </row>
    <row r="3005" spans="1:20">
      <c r="A3005">
        <v>3003</v>
      </c>
      <c r="B3005" t="s">
        <v>6100</v>
      </c>
      <c r="C3005" t="s">
        <v>6101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5495</v>
      </c>
      <c r="O3005" s="8">
        <f>Data!$E3005/Data!$D3005</f>
        <v>1.0116666666666667</v>
      </c>
      <c r="P3005" s="2">
        <f>IFERROR(Data!$E3005/Data!$L3005,0)</f>
        <v>178.52941176470588</v>
      </c>
      <c r="Q3005" t="str">
        <f t="shared" si="184"/>
        <v>theater</v>
      </c>
      <c r="R3005" t="str">
        <f t="shared" si="185"/>
        <v>spaces</v>
      </c>
      <c r="S3005" s="3">
        <f t="shared" si="186"/>
        <v>42429.999305555553</v>
      </c>
      <c r="T3005" s="3">
        <f t="shared" si="187"/>
        <v>42398.599259259259</v>
      </c>
    </row>
    <row r="3006" spans="1:20">
      <c r="A3006">
        <v>3004</v>
      </c>
      <c r="B3006" t="s">
        <v>6102</v>
      </c>
      <c r="C3006" t="s">
        <v>6103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5495</v>
      </c>
      <c r="O3006" s="8">
        <f>Data!$E3006/Data!$D3006</f>
        <v>1.12815</v>
      </c>
      <c r="P3006" s="2">
        <f>IFERROR(Data!$E3006/Data!$L3006,0)</f>
        <v>162.90974729241879</v>
      </c>
      <c r="Q3006" t="str">
        <f t="shared" si="184"/>
        <v>theater</v>
      </c>
      <c r="R3006" t="str">
        <f t="shared" si="185"/>
        <v>spaces</v>
      </c>
      <c r="S3006" s="3">
        <f t="shared" si="186"/>
        <v>41958.672731481478</v>
      </c>
      <c r="T3006" s="3">
        <f t="shared" si="187"/>
        <v>41928.631064814814</v>
      </c>
    </row>
    <row r="3007" spans="1:20">
      <c r="A3007">
        <v>3005</v>
      </c>
      <c r="B3007" t="s">
        <v>6104</v>
      </c>
      <c r="C3007" t="s">
        <v>6105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5495</v>
      </c>
      <c r="O3007" s="8">
        <f>Data!$E3007/Data!$D3007</f>
        <v>1.2049622641509434</v>
      </c>
      <c r="P3007" s="2">
        <f>IFERROR(Data!$E3007/Data!$L3007,0)</f>
        <v>108.24237288135593</v>
      </c>
      <c r="Q3007" t="str">
        <f t="shared" si="184"/>
        <v>theater</v>
      </c>
      <c r="R3007" t="str">
        <f t="shared" si="185"/>
        <v>spaces</v>
      </c>
      <c r="S3007" s="3">
        <f t="shared" si="186"/>
        <v>41918.424826388888</v>
      </c>
      <c r="T3007" s="3">
        <f t="shared" si="187"/>
        <v>41888.424826388888</v>
      </c>
    </row>
    <row r="3008" spans="1:20">
      <c r="A3008">
        <v>3006</v>
      </c>
      <c r="B3008" t="s">
        <v>6106</v>
      </c>
      <c r="C3008" t="s">
        <v>6107</v>
      </c>
      <c r="D3008">
        <v>8000</v>
      </c>
      <c r="E3008">
        <v>8620</v>
      </c>
      <c r="F3008" t="s">
        <v>22</v>
      </c>
      <c r="G3008" t="s">
        <v>165</v>
      </c>
      <c r="H3008" t="s">
        <v>166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5495</v>
      </c>
      <c r="O3008" s="8">
        <f>Data!$E3008/Data!$D3008</f>
        <v>1.0774999999999999</v>
      </c>
      <c r="P3008" s="2">
        <f>IFERROR(Data!$E3008/Data!$L3008,0)</f>
        <v>88.865979381443296</v>
      </c>
      <c r="Q3008" t="str">
        <f t="shared" si="184"/>
        <v>theater</v>
      </c>
      <c r="R3008" t="str">
        <f t="shared" si="185"/>
        <v>spaces</v>
      </c>
      <c r="S3008" s="3">
        <f t="shared" si="186"/>
        <v>41987.506840277783</v>
      </c>
      <c r="T3008" s="3">
        <f t="shared" si="187"/>
        <v>41957.506840277783</v>
      </c>
    </row>
    <row r="3009" spans="1:20">
      <c r="A3009">
        <v>3007</v>
      </c>
      <c r="B3009" t="s">
        <v>6108</v>
      </c>
      <c r="C3009" t="s">
        <v>6109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5495</v>
      </c>
      <c r="O3009" s="8">
        <f>Data!$E3009/Data!$D3009</f>
        <v>1.8</v>
      </c>
      <c r="P3009" s="2">
        <f>IFERROR(Data!$E3009/Data!$L3009,0)</f>
        <v>54</v>
      </c>
      <c r="Q3009" t="str">
        <f t="shared" si="184"/>
        <v>theater</v>
      </c>
      <c r="R3009" t="str">
        <f t="shared" si="185"/>
        <v>spaces</v>
      </c>
      <c r="S3009" s="3">
        <f t="shared" si="186"/>
        <v>42118.966238425928</v>
      </c>
      <c r="T3009" s="3">
        <f t="shared" si="187"/>
        <v>42097.966238425928</v>
      </c>
    </row>
    <row r="3010" spans="1:20">
      <c r="A3010">
        <v>3008</v>
      </c>
      <c r="B3010" t="s">
        <v>6110</v>
      </c>
      <c r="C3010" t="s">
        <v>6111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5495</v>
      </c>
      <c r="O3010" s="8">
        <f>Data!$E3010/Data!$D3010</f>
        <v>1.0116666666666667</v>
      </c>
      <c r="P3010" s="2">
        <f>IFERROR(Data!$E3010/Data!$L3010,0)</f>
        <v>116.73076923076923</v>
      </c>
      <c r="Q3010" t="str">
        <f t="shared" si="184"/>
        <v>theater</v>
      </c>
      <c r="R3010" t="str">
        <f t="shared" si="185"/>
        <v>spaces</v>
      </c>
      <c r="S3010" s="3">
        <f t="shared" si="186"/>
        <v>42389.962025462963</v>
      </c>
      <c r="T3010" s="3">
        <f t="shared" si="187"/>
        <v>42359.962025462963</v>
      </c>
    </row>
    <row r="3011" spans="1:20">
      <c r="A3011">
        <v>3009</v>
      </c>
      <c r="B3011" t="s">
        <v>6112</v>
      </c>
      <c r="C3011" t="s">
        <v>6113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5495</v>
      </c>
      <c r="O3011" s="8">
        <f>Data!$E3011/Data!$D3011</f>
        <v>1.19756</v>
      </c>
      <c r="P3011" s="2">
        <f>IFERROR(Data!$E3011/Data!$L3011,0)</f>
        <v>233.8984375</v>
      </c>
      <c r="Q3011" t="str">
        <f t="shared" ref="Q3011:Q3074" si="188">LEFT(N3011,SEARCH("/",N3011,1)-1)</f>
        <v>theater</v>
      </c>
      <c r="R3011" t="str">
        <f t="shared" ref="R3011:R3074" si="189">RIGHT(N3011,LEN(N3011)-SEARCH("/",N3011,1))</f>
        <v>spaces</v>
      </c>
      <c r="S3011" s="3">
        <f t="shared" ref="S3011:S3074" si="190">(((I3011/60)/60)/24)+DATE(1970,1,1)+(-6/24)</f>
        <v>41969.361574074079</v>
      </c>
      <c r="T3011" s="3">
        <f t="shared" ref="T3011:T3074" si="191">(((J3011/60)/60)/24)+DATE(1970,1,1)+(-6/24)</f>
        <v>41939.319907407407</v>
      </c>
    </row>
    <row r="3012" spans="1:20">
      <c r="A3012">
        <v>3010</v>
      </c>
      <c r="B3012" t="s">
        <v>6114</v>
      </c>
      <c r="C3012" t="s">
        <v>6115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5495</v>
      </c>
      <c r="O3012" s="8">
        <f>Data!$E3012/Data!$D3012</f>
        <v>1.58</v>
      </c>
      <c r="P3012" s="2">
        <f>IFERROR(Data!$E3012/Data!$L3012,0)</f>
        <v>158</v>
      </c>
      <c r="Q3012" t="str">
        <f t="shared" si="188"/>
        <v>theater</v>
      </c>
      <c r="R3012" t="str">
        <f t="shared" si="189"/>
        <v>spaces</v>
      </c>
      <c r="S3012" s="3">
        <f t="shared" si="190"/>
        <v>42056.582395833335</v>
      </c>
      <c r="T3012" s="3">
        <f t="shared" si="191"/>
        <v>41996.582395833335</v>
      </c>
    </row>
    <row r="3013" spans="1:20">
      <c r="A3013">
        <v>3011</v>
      </c>
      <c r="B3013" t="s">
        <v>6116</v>
      </c>
      <c r="C3013" t="s">
        <v>6117</v>
      </c>
      <c r="D3013">
        <v>300</v>
      </c>
      <c r="E3013">
        <v>371</v>
      </c>
      <c r="F3013" t="s">
        <v>22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5495</v>
      </c>
      <c r="O3013" s="8">
        <f>Data!$E3013/Data!$D3013</f>
        <v>1.2366666666666666</v>
      </c>
      <c r="P3013" s="2">
        <f>IFERROR(Data!$E3013/Data!$L3013,0)</f>
        <v>14.84</v>
      </c>
      <c r="Q3013" t="str">
        <f t="shared" si="188"/>
        <v>theater</v>
      </c>
      <c r="R3013" t="str">
        <f t="shared" si="189"/>
        <v>spaces</v>
      </c>
      <c r="S3013" s="3">
        <f t="shared" si="190"/>
        <v>42361.707638888889</v>
      </c>
      <c r="T3013" s="3">
        <f t="shared" si="191"/>
        <v>42334.218935185185</v>
      </c>
    </row>
    <row r="3014" spans="1:20">
      <c r="A3014">
        <v>3012</v>
      </c>
      <c r="B3014" t="s">
        <v>6118</v>
      </c>
      <c r="C3014" t="s">
        <v>6119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5495</v>
      </c>
      <c r="O3014" s="8">
        <f>Data!$E3014/Data!$D3014</f>
        <v>1.1712499999999999</v>
      </c>
      <c r="P3014" s="2">
        <f>IFERROR(Data!$E3014/Data!$L3014,0)</f>
        <v>85.181818181818187</v>
      </c>
      <c r="Q3014" t="str">
        <f t="shared" si="188"/>
        <v>theater</v>
      </c>
      <c r="R3014" t="str">
        <f t="shared" si="189"/>
        <v>spaces</v>
      </c>
      <c r="S3014" s="3">
        <f t="shared" si="190"/>
        <v>42045.452893518523</v>
      </c>
      <c r="T3014" s="3">
        <f t="shared" si="191"/>
        <v>42024.452893518523</v>
      </c>
    </row>
    <row r="3015" spans="1:20">
      <c r="A3015">
        <v>3013</v>
      </c>
      <c r="B3015" t="s">
        <v>6120</v>
      </c>
      <c r="C3015" t="s">
        <v>6121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5495</v>
      </c>
      <c r="O3015" s="8">
        <f>Data!$E3015/Data!$D3015</f>
        <v>1.5696000000000001</v>
      </c>
      <c r="P3015" s="2">
        <f>IFERROR(Data!$E3015/Data!$L3015,0)</f>
        <v>146.69158878504672</v>
      </c>
      <c r="Q3015" t="str">
        <f t="shared" si="188"/>
        <v>theater</v>
      </c>
      <c r="R3015" t="str">
        <f t="shared" si="189"/>
        <v>spaces</v>
      </c>
      <c r="S3015" s="3">
        <f t="shared" si="190"/>
        <v>42176.586215277777</v>
      </c>
      <c r="T3015" s="3">
        <f t="shared" si="191"/>
        <v>42146.586215277777</v>
      </c>
    </row>
    <row r="3016" spans="1:20">
      <c r="A3016">
        <v>3014</v>
      </c>
      <c r="B3016" t="s">
        <v>6122</v>
      </c>
      <c r="C3016" t="s">
        <v>6123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5495</v>
      </c>
      <c r="O3016" s="8">
        <f>Data!$E3016/Data!$D3016</f>
        <v>1.13104</v>
      </c>
      <c r="P3016" s="2">
        <f>IFERROR(Data!$E3016/Data!$L3016,0)</f>
        <v>50.764811490125673</v>
      </c>
      <c r="Q3016" t="str">
        <f t="shared" si="188"/>
        <v>theater</v>
      </c>
      <c r="R3016" t="str">
        <f t="shared" si="189"/>
        <v>spaces</v>
      </c>
      <c r="S3016" s="3">
        <f t="shared" si="190"/>
        <v>41947.958333333336</v>
      </c>
      <c r="T3016" s="3">
        <f t="shared" si="191"/>
        <v>41919.873611111114</v>
      </c>
    </row>
    <row r="3017" spans="1:20">
      <c r="A3017">
        <v>3015</v>
      </c>
      <c r="B3017" t="s">
        <v>6124</v>
      </c>
      <c r="C3017" t="s">
        <v>6125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5495</v>
      </c>
      <c r="O3017" s="8">
        <f>Data!$E3017/Data!$D3017</f>
        <v>1.0317647058823529</v>
      </c>
      <c r="P3017" s="2">
        <f>IFERROR(Data!$E3017/Data!$L3017,0)</f>
        <v>87.7</v>
      </c>
      <c r="Q3017" t="str">
        <f t="shared" si="188"/>
        <v>theater</v>
      </c>
      <c r="R3017" t="str">
        <f t="shared" si="189"/>
        <v>spaces</v>
      </c>
      <c r="S3017" s="3">
        <f t="shared" si="190"/>
        <v>41800.916666666664</v>
      </c>
      <c r="T3017" s="3">
        <f t="shared" si="191"/>
        <v>41785.47729166667</v>
      </c>
    </row>
    <row r="3018" spans="1:20">
      <c r="A3018">
        <v>3016</v>
      </c>
      <c r="B3018" t="s">
        <v>6126</v>
      </c>
      <c r="C3018" t="s">
        <v>6127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5495</v>
      </c>
      <c r="O3018" s="8">
        <f>Data!$E3018/Data!$D3018</f>
        <v>1.0261176470588236</v>
      </c>
      <c r="P3018" s="2">
        <f>IFERROR(Data!$E3018/Data!$L3018,0)</f>
        <v>242.27777777777777</v>
      </c>
      <c r="Q3018" t="str">
        <f t="shared" si="188"/>
        <v>theater</v>
      </c>
      <c r="R3018" t="str">
        <f t="shared" si="189"/>
        <v>spaces</v>
      </c>
      <c r="S3018" s="3">
        <f t="shared" si="190"/>
        <v>41838.298055555555</v>
      </c>
      <c r="T3018" s="3">
        <f t="shared" si="191"/>
        <v>41778.298055555555</v>
      </c>
    </row>
    <row r="3019" spans="1:20">
      <c r="A3019">
        <v>3017</v>
      </c>
      <c r="B3019" t="s">
        <v>6128</v>
      </c>
      <c r="C3019" t="s">
        <v>6129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5495</v>
      </c>
      <c r="O3019" s="8">
        <f>Data!$E3019/Data!$D3019</f>
        <v>1.0584090909090909</v>
      </c>
      <c r="P3019" s="2">
        <f>IFERROR(Data!$E3019/Data!$L3019,0)</f>
        <v>146.44654088050314</v>
      </c>
      <c r="Q3019" t="str">
        <f t="shared" si="188"/>
        <v>theater</v>
      </c>
      <c r="R3019" t="str">
        <f t="shared" si="189"/>
        <v>spaces</v>
      </c>
      <c r="S3019" s="3">
        <f t="shared" si="190"/>
        <v>41871.600034722222</v>
      </c>
      <c r="T3019" s="3">
        <f t="shared" si="191"/>
        <v>41841.600034722222</v>
      </c>
    </row>
    <row r="3020" spans="1:20">
      <c r="A3020">
        <v>3018</v>
      </c>
      <c r="B3020" t="s">
        <v>6130</v>
      </c>
      <c r="C3020" t="s">
        <v>6131</v>
      </c>
      <c r="D3020">
        <v>4200</v>
      </c>
      <c r="E3020">
        <v>4230</v>
      </c>
      <c r="F3020" t="s">
        <v>22</v>
      </c>
      <c r="G3020" t="s">
        <v>185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5495</v>
      </c>
      <c r="O3020" s="8">
        <f>Data!$E3020/Data!$D3020</f>
        <v>1.0071428571428571</v>
      </c>
      <c r="P3020" s="2">
        <f>IFERROR(Data!$E3020/Data!$L3020,0)</f>
        <v>103.17073170731707</v>
      </c>
      <c r="Q3020" t="str">
        <f t="shared" si="188"/>
        <v>theater</v>
      </c>
      <c r="R3020" t="str">
        <f t="shared" si="189"/>
        <v>spaces</v>
      </c>
      <c r="S3020" s="3">
        <f t="shared" si="190"/>
        <v>42205.666666666672</v>
      </c>
      <c r="T3020" s="3">
        <f t="shared" si="191"/>
        <v>42163.04833333334</v>
      </c>
    </row>
    <row r="3021" spans="1:20">
      <c r="A3021">
        <v>3019</v>
      </c>
      <c r="B3021" t="s">
        <v>6132</v>
      </c>
      <c r="C3021" t="s">
        <v>6133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5495</v>
      </c>
      <c r="O3021" s="8">
        <f>Data!$E3021/Data!$D3021</f>
        <v>1.2123333333333333</v>
      </c>
      <c r="P3021" s="2">
        <f>IFERROR(Data!$E3021/Data!$L3021,0)</f>
        <v>80.464601769911511</v>
      </c>
      <c r="Q3021" t="str">
        <f t="shared" si="188"/>
        <v>theater</v>
      </c>
      <c r="R3021" t="str">
        <f t="shared" si="189"/>
        <v>spaces</v>
      </c>
      <c r="S3021" s="3">
        <f t="shared" si="190"/>
        <v>41785.875</v>
      </c>
      <c r="T3021" s="3">
        <f t="shared" si="191"/>
        <v>41758.583564814813</v>
      </c>
    </row>
    <row r="3022" spans="1:20">
      <c r="A3022">
        <v>3020</v>
      </c>
      <c r="B3022" t="s">
        <v>6134</v>
      </c>
      <c r="C3022" t="s">
        <v>6135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5495</v>
      </c>
      <c r="O3022" s="8">
        <f>Data!$E3022/Data!$D3022</f>
        <v>1.0057142857142858</v>
      </c>
      <c r="P3022" s="2">
        <f>IFERROR(Data!$E3022/Data!$L3022,0)</f>
        <v>234.66666666666666</v>
      </c>
      <c r="Q3022" t="str">
        <f t="shared" si="188"/>
        <v>theater</v>
      </c>
      <c r="R3022" t="str">
        <f t="shared" si="189"/>
        <v>spaces</v>
      </c>
      <c r="S3022" s="3">
        <f t="shared" si="190"/>
        <v>42230.596446759257</v>
      </c>
      <c r="T3022" s="3">
        <f t="shared" si="191"/>
        <v>42170.596446759257</v>
      </c>
    </row>
    <row r="3023" spans="1:20">
      <c r="A3023">
        <v>3021</v>
      </c>
      <c r="B3023" t="s">
        <v>6136</v>
      </c>
      <c r="C3023" t="s">
        <v>6137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5495</v>
      </c>
      <c r="O3023" s="8">
        <f>Data!$E3023/Data!$D3023</f>
        <v>1.1602222222222223</v>
      </c>
      <c r="P3023" s="2">
        <f>IFERROR(Data!$E3023/Data!$L3023,0)</f>
        <v>50.689320388349515</v>
      </c>
      <c r="Q3023" t="str">
        <f t="shared" si="188"/>
        <v>theater</v>
      </c>
      <c r="R3023" t="str">
        <f t="shared" si="189"/>
        <v>spaces</v>
      </c>
      <c r="S3023" s="3">
        <f t="shared" si="190"/>
        <v>42695.999305555553</v>
      </c>
      <c r="T3023" s="3">
        <f t="shared" si="191"/>
        <v>42660.368854166663</v>
      </c>
    </row>
    <row r="3024" spans="1:20">
      <c r="A3024">
        <v>3022</v>
      </c>
      <c r="B3024" t="s">
        <v>6138</v>
      </c>
      <c r="C3024" t="s">
        <v>6139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5495</v>
      </c>
      <c r="O3024" s="8">
        <f>Data!$E3024/Data!$D3024</f>
        <v>1.0087999999999999</v>
      </c>
      <c r="P3024" s="2">
        <f>IFERROR(Data!$E3024/Data!$L3024,0)</f>
        <v>162.70967741935485</v>
      </c>
      <c r="Q3024" t="str">
        <f t="shared" si="188"/>
        <v>theater</v>
      </c>
      <c r="R3024" t="str">
        <f t="shared" si="189"/>
        <v>spaces</v>
      </c>
      <c r="S3024" s="3">
        <f t="shared" si="190"/>
        <v>42609.70380787037</v>
      </c>
      <c r="T3024" s="3">
        <f t="shared" si="191"/>
        <v>42564.70380787037</v>
      </c>
    </row>
    <row r="3025" spans="1:20">
      <c r="A3025">
        <v>3023</v>
      </c>
      <c r="B3025" t="s">
        <v>6140</v>
      </c>
      <c r="C3025" t="s">
        <v>6141</v>
      </c>
      <c r="D3025">
        <v>700</v>
      </c>
      <c r="E3025">
        <v>721</v>
      </c>
      <c r="F3025" t="s">
        <v>22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5495</v>
      </c>
      <c r="O3025" s="8">
        <f>Data!$E3025/Data!$D3025</f>
        <v>1.03</v>
      </c>
      <c r="P3025" s="2">
        <f>IFERROR(Data!$E3025/Data!$L3025,0)</f>
        <v>120.16666666666667</v>
      </c>
      <c r="Q3025" t="str">
        <f t="shared" si="188"/>
        <v>theater</v>
      </c>
      <c r="R3025" t="str">
        <f t="shared" si="189"/>
        <v>spaces</v>
      </c>
      <c r="S3025" s="3">
        <f t="shared" si="190"/>
        <v>42166.425763888896</v>
      </c>
      <c r="T3025" s="3">
        <f t="shared" si="191"/>
        <v>42121.425763888896</v>
      </c>
    </row>
    <row r="3026" spans="1:20">
      <c r="A3026">
        <v>3024</v>
      </c>
      <c r="B3026" t="s">
        <v>6142</v>
      </c>
      <c r="C3026" t="s">
        <v>6143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5495</v>
      </c>
      <c r="O3026" s="8">
        <f>Data!$E3026/Data!$D3026</f>
        <v>2.4641999999999999</v>
      </c>
      <c r="P3026" s="2">
        <f>IFERROR(Data!$E3026/Data!$L3026,0)</f>
        <v>67.697802197802204</v>
      </c>
      <c r="Q3026" t="str">
        <f t="shared" si="188"/>
        <v>theater</v>
      </c>
      <c r="R3026" t="str">
        <f t="shared" si="189"/>
        <v>spaces</v>
      </c>
      <c r="S3026" s="3">
        <f t="shared" si="190"/>
        <v>41188.743923611109</v>
      </c>
      <c r="T3026" s="3">
        <f t="shared" si="191"/>
        <v>41158.743923611109</v>
      </c>
    </row>
    <row r="3027" spans="1:20">
      <c r="A3027">
        <v>3025</v>
      </c>
      <c r="B3027" t="s">
        <v>6144</v>
      </c>
      <c r="C3027" t="s">
        <v>6145</v>
      </c>
      <c r="D3027">
        <v>2500</v>
      </c>
      <c r="E3027">
        <v>7555</v>
      </c>
      <c r="F3027" t="s">
        <v>22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5495</v>
      </c>
      <c r="O3027" s="8">
        <f>Data!$E3027/Data!$D3027</f>
        <v>3.0219999999999998</v>
      </c>
      <c r="P3027" s="2">
        <f>IFERROR(Data!$E3027/Data!$L3027,0)</f>
        <v>52.103448275862071</v>
      </c>
      <c r="Q3027" t="str">
        <f t="shared" si="188"/>
        <v>theater</v>
      </c>
      <c r="R3027" t="str">
        <f t="shared" si="189"/>
        <v>spaces</v>
      </c>
      <c r="S3027" s="3">
        <f t="shared" si="190"/>
        <v>41789.416666666664</v>
      </c>
      <c r="T3027" s="3">
        <f t="shared" si="191"/>
        <v>41761.259409722225</v>
      </c>
    </row>
    <row r="3028" spans="1:20">
      <c r="A3028">
        <v>3026</v>
      </c>
      <c r="B3028" t="s">
        <v>6146</v>
      </c>
      <c r="C3028" t="s">
        <v>6147</v>
      </c>
      <c r="D3028">
        <v>900</v>
      </c>
      <c r="E3028">
        <v>1290</v>
      </c>
      <c r="F3028" t="s">
        <v>22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5495</v>
      </c>
      <c r="O3028" s="8">
        <f>Data!$E3028/Data!$D3028</f>
        <v>1.4333333333333333</v>
      </c>
      <c r="P3028" s="2">
        <f>IFERROR(Data!$E3028/Data!$L3028,0)</f>
        <v>51.6</v>
      </c>
      <c r="Q3028" t="str">
        <f t="shared" si="188"/>
        <v>theater</v>
      </c>
      <c r="R3028" t="str">
        <f t="shared" si="189"/>
        <v>spaces</v>
      </c>
      <c r="S3028" s="3">
        <f t="shared" si="190"/>
        <v>42797.209398148145</v>
      </c>
      <c r="T3028" s="3">
        <f t="shared" si="191"/>
        <v>42783.209398148145</v>
      </c>
    </row>
    <row r="3029" spans="1:20">
      <c r="A3029">
        <v>3027</v>
      </c>
      <c r="B3029" t="s">
        <v>6148</v>
      </c>
      <c r="C3029" t="s">
        <v>6149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5495</v>
      </c>
      <c r="O3029" s="8">
        <f>Data!$E3029/Data!$D3029</f>
        <v>1.3144</v>
      </c>
      <c r="P3029" s="2">
        <f>IFERROR(Data!$E3029/Data!$L3029,0)</f>
        <v>164.3</v>
      </c>
      <c r="Q3029" t="str">
        <f t="shared" si="188"/>
        <v>theater</v>
      </c>
      <c r="R3029" t="str">
        <f t="shared" si="189"/>
        <v>spaces</v>
      </c>
      <c r="S3029" s="3">
        <f t="shared" si="190"/>
        <v>42083.412627314814</v>
      </c>
      <c r="T3029" s="3">
        <f t="shared" si="191"/>
        <v>42053.454293981486</v>
      </c>
    </row>
    <row r="3030" spans="1:20">
      <c r="A3030">
        <v>3028</v>
      </c>
      <c r="B3030" t="s">
        <v>6150</v>
      </c>
      <c r="C3030" t="s">
        <v>6151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5495</v>
      </c>
      <c r="O3030" s="8">
        <f>Data!$E3030/Data!$D3030</f>
        <v>1.6801999999999999</v>
      </c>
      <c r="P3030" s="2">
        <f>IFERROR(Data!$E3030/Data!$L3030,0)</f>
        <v>84.858585858585855</v>
      </c>
      <c r="Q3030" t="str">
        <f t="shared" si="188"/>
        <v>theater</v>
      </c>
      <c r="R3030" t="str">
        <f t="shared" si="189"/>
        <v>spaces</v>
      </c>
      <c r="S3030" s="3">
        <f t="shared" si="190"/>
        <v>42597.014178240745</v>
      </c>
      <c r="T3030" s="3">
        <f t="shared" si="191"/>
        <v>42567.014178240745</v>
      </c>
    </row>
    <row r="3031" spans="1:20">
      <c r="A3031">
        <v>3029</v>
      </c>
      <c r="B3031" t="s">
        <v>6152</v>
      </c>
      <c r="C3031" t="s">
        <v>6153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5495</v>
      </c>
      <c r="O3031" s="8">
        <f>Data!$E3031/Data!$D3031</f>
        <v>1.0967666666666667</v>
      </c>
      <c r="P3031" s="2">
        <f>IFERROR(Data!$E3031/Data!$L3031,0)</f>
        <v>94.548850574712645</v>
      </c>
      <c r="Q3031" t="str">
        <f t="shared" si="188"/>
        <v>theater</v>
      </c>
      <c r="R3031" t="str">
        <f t="shared" si="189"/>
        <v>spaces</v>
      </c>
      <c r="S3031" s="3">
        <f t="shared" si="190"/>
        <v>41960.940972222219</v>
      </c>
      <c r="T3031" s="3">
        <f t="shared" si="191"/>
        <v>41932.458877314813</v>
      </c>
    </row>
    <row r="3032" spans="1:20">
      <c r="A3032">
        <v>3030</v>
      </c>
      <c r="B3032" t="s">
        <v>6154</v>
      </c>
      <c r="C3032" t="s">
        <v>6155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5495</v>
      </c>
      <c r="O3032" s="8">
        <f>Data!$E3032/Data!$D3032</f>
        <v>1.0668571428571429</v>
      </c>
      <c r="P3032" s="2">
        <f>IFERROR(Data!$E3032/Data!$L3032,0)</f>
        <v>45.536585365853661</v>
      </c>
      <c r="Q3032" t="str">
        <f t="shared" si="188"/>
        <v>theater</v>
      </c>
      <c r="R3032" t="str">
        <f t="shared" si="189"/>
        <v>spaces</v>
      </c>
      <c r="S3032" s="3">
        <f t="shared" si="190"/>
        <v>42263.497349537036</v>
      </c>
      <c r="T3032" s="3">
        <f t="shared" si="191"/>
        <v>42233.497349537036</v>
      </c>
    </row>
    <row r="3033" spans="1:20">
      <c r="A3033">
        <v>3031</v>
      </c>
      <c r="B3033" t="s">
        <v>6156</v>
      </c>
      <c r="C3033" t="s">
        <v>6157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5495</v>
      </c>
      <c r="O3033" s="8">
        <f>Data!$E3033/Data!$D3033</f>
        <v>1</v>
      </c>
      <c r="P3033" s="2">
        <f>IFERROR(Data!$E3033/Data!$L3033,0)</f>
        <v>51.724137931034484</v>
      </c>
      <c r="Q3033" t="str">
        <f t="shared" si="188"/>
        <v>theater</v>
      </c>
      <c r="R3033" t="str">
        <f t="shared" si="189"/>
        <v>spaces</v>
      </c>
      <c r="S3033" s="3">
        <f t="shared" si="190"/>
        <v>42657.632488425923</v>
      </c>
      <c r="T3033" s="3">
        <f t="shared" si="191"/>
        <v>42597.632488425923</v>
      </c>
    </row>
    <row r="3034" spans="1:20">
      <c r="A3034">
        <v>3032</v>
      </c>
      <c r="B3034" t="s">
        <v>6158</v>
      </c>
      <c r="C3034" t="s">
        <v>6159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5495</v>
      </c>
      <c r="O3034" s="8">
        <f>Data!$E3034/Data!$D3034</f>
        <v>1.272</v>
      </c>
      <c r="P3034" s="2">
        <f>IFERROR(Data!$E3034/Data!$L3034,0)</f>
        <v>50.88</v>
      </c>
      <c r="Q3034" t="str">
        <f t="shared" si="188"/>
        <v>theater</v>
      </c>
      <c r="R3034" t="str">
        <f t="shared" si="189"/>
        <v>spaces</v>
      </c>
      <c r="S3034" s="3">
        <f t="shared" si="190"/>
        <v>42257.794664351852</v>
      </c>
      <c r="T3034" s="3">
        <f t="shared" si="191"/>
        <v>42227.794664351852</v>
      </c>
    </row>
    <row r="3035" spans="1:20">
      <c r="A3035">
        <v>3033</v>
      </c>
      <c r="B3035" t="s">
        <v>6160</v>
      </c>
      <c r="C3035" t="s">
        <v>6161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5495</v>
      </c>
      <c r="O3035" s="8">
        <f>Data!$E3035/Data!$D3035</f>
        <v>1.4653333333333334</v>
      </c>
      <c r="P3035" s="2">
        <f>IFERROR(Data!$E3035/Data!$L3035,0)</f>
        <v>191.13043478260869</v>
      </c>
      <c r="Q3035" t="str">
        <f t="shared" si="188"/>
        <v>theater</v>
      </c>
      <c r="R3035" t="str">
        <f t="shared" si="189"/>
        <v>spaces</v>
      </c>
      <c r="S3035" s="3">
        <f t="shared" si="190"/>
        <v>42599.860243055555</v>
      </c>
      <c r="T3035" s="3">
        <f t="shared" si="191"/>
        <v>42569.860243055555</v>
      </c>
    </row>
    <row r="3036" spans="1:20">
      <c r="A3036">
        <v>3034</v>
      </c>
      <c r="B3036" t="s">
        <v>6162</v>
      </c>
      <c r="C3036" t="s">
        <v>6163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5495</v>
      </c>
      <c r="O3036" s="8">
        <f>Data!$E3036/Data!$D3036</f>
        <v>1.1253599999999999</v>
      </c>
      <c r="P3036" s="2">
        <f>IFERROR(Data!$E3036/Data!$L3036,0)</f>
        <v>89.314285714285717</v>
      </c>
      <c r="Q3036" t="str">
        <f t="shared" si="188"/>
        <v>theater</v>
      </c>
      <c r="R3036" t="str">
        <f t="shared" si="189"/>
        <v>spaces</v>
      </c>
      <c r="S3036" s="3">
        <f t="shared" si="190"/>
        <v>42674.915972222225</v>
      </c>
      <c r="T3036" s="3">
        <f t="shared" si="191"/>
        <v>42644.285358796296</v>
      </c>
    </row>
    <row r="3037" spans="1:20">
      <c r="A3037">
        <v>3035</v>
      </c>
      <c r="B3037" t="s">
        <v>6164</v>
      </c>
      <c r="C3037" t="s">
        <v>6165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5495</v>
      </c>
      <c r="O3037" s="8">
        <f>Data!$E3037/Data!$D3037</f>
        <v>1.0878684000000001</v>
      </c>
      <c r="P3037" s="2">
        <f>IFERROR(Data!$E3037/Data!$L3037,0)</f>
        <v>88.588631921824103</v>
      </c>
      <c r="Q3037" t="str">
        <f t="shared" si="188"/>
        <v>theater</v>
      </c>
      <c r="R3037" t="str">
        <f t="shared" si="189"/>
        <v>spaces</v>
      </c>
      <c r="S3037" s="3">
        <f t="shared" si="190"/>
        <v>41398.310289351852</v>
      </c>
      <c r="T3037" s="3">
        <f t="shared" si="191"/>
        <v>41368.310289351852</v>
      </c>
    </row>
    <row r="3038" spans="1:20">
      <c r="A3038">
        <v>3036</v>
      </c>
      <c r="B3038" t="s">
        <v>6166</v>
      </c>
      <c r="C3038" t="s">
        <v>6167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5495</v>
      </c>
      <c r="O3038" s="8">
        <f>Data!$E3038/Data!$D3038</f>
        <v>1.26732</v>
      </c>
      <c r="P3038" s="2">
        <f>IFERROR(Data!$E3038/Data!$L3038,0)</f>
        <v>96.300911854103347</v>
      </c>
      <c r="Q3038" t="str">
        <f t="shared" si="188"/>
        <v>theater</v>
      </c>
      <c r="R3038" t="str">
        <f t="shared" si="189"/>
        <v>spaces</v>
      </c>
      <c r="S3038" s="3">
        <f t="shared" si="190"/>
        <v>41502.249305555553</v>
      </c>
      <c r="T3038" s="3">
        <f t="shared" si="191"/>
        <v>41466.535231481481</v>
      </c>
    </row>
    <row r="3039" spans="1:20">
      <c r="A3039">
        <v>3037</v>
      </c>
      <c r="B3039" t="s">
        <v>6168</v>
      </c>
      <c r="C3039" t="s">
        <v>6169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5495</v>
      </c>
      <c r="O3039" s="8">
        <f>Data!$E3039/Data!$D3039</f>
        <v>2.1320000000000001</v>
      </c>
      <c r="P3039" s="2">
        <f>IFERROR(Data!$E3039/Data!$L3039,0)</f>
        <v>33.3125</v>
      </c>
      <c r="Q3039" t="str">
        <f t="shared" si="188"/>
        <v>theater</v>
      </c>
      <c r="R3039" t="str">
        <f t="shared" si="189"/>
        <v>spaces</v>
      </c>
      <c r="S3039" s="3">
        <f t="shared" si="190"/>
        <v>40452.957638888889</v>
      </c>
      <c r="T3039" s="3">
        <f t="shared" si="191"/>
        <v>40378.643206018518</v>
      </c>
    </row>
    <row r="3040" spans="1:20">
      <c r="A3040">
        <v>3038</v>
      </c>
      <c r="B3040" t="s">
        <v>6170</v>
      </c>
      <c r="C3040" t="s">
        <v>6171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5495</v>
      </c>
      <c r="O3040" s="8">
        <f>Data!$E3040/Data!$D3040</f>
        <v>1.0049999999999999</v>
      </c>
      <c r="P3040" s="2">
        <f>IFERROR(Data!$E3040/Data!$L3040,0)</f>
        <v>37.222222222222221</v>
      </c>
      <c r="Q3040" t="str">
        <f t="shared" si="188"/>
        <v>theater</v>
      </c>
      <c r="R3040" t="str">
        <f t="shared" si="189"/>
        <v>spaces</v>
      </c>
      <c r="S3040" s="3">
        <f t="shared" si="190"/>
        <v>42433.002280092594</v>
      </c>
      <c r="T3040" s="3">
        <f t="shared" si="191"/>
        <v>42373.002280092594</v>
      </c>
    </row>
    <row r="3041" spans="1:20">
      <c r="A3041">
        <v>3039</v>
      </c>
      <c r="B3041" t="s">
        <v>6172</v>
      </c>
      <c r="C3041" t="s">
        <v>6173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5495</v>
      </c>
      <c r="O3041" s="8">
        <f>Data!$E3041/Data!$D3041</f>
        <v>1.0871389999999999</v>
      </c>
      <c r="P3041" s="2">
        <f>IFERROR(Data!$E3041/Data!$L3041,0)</f>
        <v>92.130423728813554</v>
      </c>
      <c r="Q3041" t="str">
        <f t="shared" si="188"/>
        <v>theater</v>
      </c>
      <c r="R3041" t="str">
        <f t="shared" si="189"/>
        <v>spaces</v>
      </c>
      <c r="S3041" s="3">
        <f t="shared" si="190"/>
        <v>41637.082638888889</v>
      </c>
      <c r="T3041" s="3">
        <f t="shared" si="191"/>
        <v>41610.544421296298</v>
      </c>
    </row>
    <row r="3042" spans="1:20">
      <c r="A3042">
        <v>3040</v>
      </c>
      <c r="B3042" t="s">
        <v>6174</v>
      </c>
      <c r="C3042" t="s">
        <v>6175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5495</v>
      </c>
      <c r="O3042" s="8">
        <f>Data!$E3042/Data!$D3042</f>
        <v>1.075</v>
      </c>
      <c r="P3042" s="2">
        <f>IFERROR(Data!$E3042/Data!$L3042,0)</f>
        <v>76.785714285714292</v>
      </c>
      <c r="Q3042" t="str">
        <f t="shared" si="188"/>
        <v>theater</v>
      </c>
      <c r="R3042" t="str">
        <f t="shared" si="189"/>
        <v>spaces</v>
      </c>
      <c r="S3042" s="3">
        <f t="shared" si="190"/>
        <v>42181.708333333328</v>
      </c>
      <c r="T3042" s="3">
        <f t="shared" si="191"/>
        <v>42177.541909722218</v>
      </c>
    </row>
    <row r="3043" spans="1:20">
      <c r="A3043">
        <v>3041</v>
      </c>
      <c r="B3043" t="s">
        <v>6176</v>
      </c>
      <c r="C3043" t="s">
        <v>6177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5495</v>
      </c>
      <c r="O3043" s="8">
        <f>Data!$E3043/Data!$D3043</f>
        <v>1.1048192771084338</v>
      </c>
      <c r="P3043" s="2">
        <f>IFERROR(Data!$E3043/Data!$L3043,0)</f>
        <v>96.526315789473685</v>
      </c>
      <c r="Q3043" t="str">
        <f t="shared" si="188"/>
        <v>theater</v>
      </c>
      <c r="R3043" t="str">
        <f t="shared" si="189"/>
        <v>spaces</v>
      </c>
      <c r="S3043" s="3">
        <f t="shared" si="190"/>
        <v>42389.618611111116</v>
      </c>
      <c r="T3043" s="3">
        <f t="shared" si="191"/>
        <v>42359.618611111116</v>
      </c>
    </row>
    <row r="3044" spans="1:20">
      <c r="A3044">
        <v>3042</v>
      </c>
      <c r="B3044" t="s">
        <v>6178</v>
      </c>
      <c r="C3044" t="s">
        <v>6179</v>
      </c>
      <c r="D3044">
        <v>1500</v>
      </c>
      <c r="E3044">
        <v>1920</v>
      </c>
      <c r="F3044" t="s">
        <v>22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5495</v>
      </c>
      <c r="O3044" s="8">
        <f>Data!$E3044/Data!$D3044</f>
        <v>1.28</v>
      </c>
      <c r="P3044" s="2">
        <f>IFERROR(Data!$E3044/Data!$L3044,0)</f>
        <v>51.891891891891895</v>
      </c>
      <c r="Q3044" t="str">
        <f t="shared" si="188"/>
        <v>theater</v>
      </c>
      <c r="R3044" t="str">
        <f t="shared" si="189"/>
        <v>spaces</v>
      </c>
      <c r="S3044" s="3">
        <f t="shared" si="190"/>
        <v>42283.438043981485</v>
      </c>
      <c r="T3044" s="3">
        <f t="shared" si="191"/>
        <v>42253.438043981485</v>
      </c>
    </row>
    <row r="3045" spans="1:20">
      <c r="A3045">
        <v>3043</v>
      </c>
      <c r="B3045" t="s">
        <v>6180</v>
      </c>
      <c r="C3045" t="s">
        <v>6181</v>
      </c>
      <c r="D3045">
        <v>15000</v>
      </c>
      <c r="E3045">
        <v>16501</v>
      </c>
      <c r="F3045" t="s">
        <v>22</v>
      </c>
      <c r="G3045" t="s">
        <v>165</v>
      </c>
      <c r="H3045" t="s">
        <v>166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5495</v>
      </c>
      <c r="O3045" s="8">
        <f>Data!$E3045/Data!$D3045</f>
        <v>1.1000666666666667</v>
      </c>
      <c r="P3045" s="2">
        <f>IFERROR(Data!$E3045/Data!$L3045,0)</f>
        <v>128.9140625</v>
      </c>
      <c r="Q3045" t="str">
        <f t="shared" si="188"/>
        <v>theater</v>
      </c>
      <c r="R3045" t="str">
        <f t="shared" si="189"/>
        <v>spaces</v>
      </c>
      <c r="S3045" s="3">
        <f t="shared" si="190"/>
        <v>42109.868055555555</v>
      </c>
      <c r="T3045" s="3">
        <f t="shared" si="191"/>
        <v>42082.820590277777</v>
      </c>
    </row>
    <row r="3046" spans="1:20">
      <c r="A3046">
        <v>3044</v>
      </c>
      <c r="B3046" t="s">
        <v>6182</v>
      </c>
      <c r="C3046" t="s">
        <v>6183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5495</v>
      </c>
      <c r="O3046" s="8">
        <f>Data!$E3046/Data!$D3046</f>
        <v>1.0934166666666667</v>
      </c>
      <c r="P3046" s="2">
        <f>IFERROR(Data!$E3046/Data!$L3046,0)</f>
        <v>84.108974358974365</v>
      </c>
      <c r="Q3046" t="str">
        <f t="shared" si="188"/>
        <v>theater</v>
      </c>
      <c r="R3046" t="str">
        <f t="shared" si="189"/>
        <v>spaces</v>
      </c>
      <c r="S3046" s="3">
        <f t="shared" si="190"/>
        <v>42402.4768287037</v>
      </c>
      <c r="T3046" s="3">
        <f t="shared" si="191"/>
        <v>42387.4768287037</v>
      </c>
    </row>
    <row r="3047" spans="1:20">
      <c r="A3047">
        <v>3045</v>
      </c>
      <c r="B3047" t="s">
        <v>6184</v>
      </c>
      <c r="C3047" t="s">
        <v>6185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5495</v>
      </c>
      <c r="O3047" s="8">
        <f>Data!$E3047/Data!$D3047</f>
        <v>1.3270650000000002</v>
      </c>
      <c r="P3047" s="2">
        <f>IFERROR(Data!$E3047/Data!$L3047,0)</f>
        <v>82.941562500000003</v>
      </c>
      <c r="Q3047" t="str">
        <f t="shared" si="188"/>
        <v>theater</v>
      </c>
      <c r="R3047" t="str">
        <f t="shared" si="189"/>
        <v>spaces</v>
      </c>
      <c r="S3047" s="3">
        <f t="shared" si="190"/>
        <v>41872.905729166669</v>
      </c>
      <c r="T3047" s="3">
        <f t="shared" si="191"/>
        <v>41842.905729166669</v>
      </c>
    </row>
    <row r="3048" spans="1:20">
      <c r="A3048">
        <v>3046</v>
      </c>
      <c r="B3048" t="s">
        <v>6186</v>
      </c>
      <c r="C3048" t="s">
        <v>6187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5495</v>
      </c>
      <c r="O3048" s="8">
        <f>Data!$E3048/Data!$D3048</f>
        <v>1.9084810126582279</v>
      </c>
      <c r="P3048" s="2">
        <f>IFERROR(Data!$E3048/Data!$L3048,0)</f>
        <v>259.94827586206895</v>
      </c>
      <c r="Q3048" t="str">
        <f t="shared" si="188"/>
        <v>theater</v>
      </c>
      <c r="R3048" t="str">
        <f t="shared" si="189"/>
        <v>spaces</v>
      </c>
      <c r="S3048" s="3">
        <f t="shared" si="190"/>
        <v>41891.952777777777</v>
      </c>
      <c r="T3048" s="3">
        <f t="shared" si="191"/>
        <v>41862.553078703706</v>
      </c>
    </row>
    <row r="3049" spans="1:20">
      <c r="A3049">
        <v>3047</v>
      </c>
      <c r="B3049" t="s">
        <v>6188</v>
      </c>
      <c r="C3049" t="s">
        <v>6189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5495</v>
      </c>
      <c r="O3049" s="8">
        <f>Data!$E3049/Data!$D3049</f>
        <v>1.49</v>
      </c>
      <c r="P3049" s="2">
        <f>IFERROR(Data!$E3049/Data!$L3049,0)</f>
        <v>37.25</v>
      </c>
      <c r="Q3049" t="str">
        <f t="shared" si="188"/>
        <v>theater</v>
      </c>
      <c r="R3049" t="str">
        <f t="shared" si="189"/>
        <v>spaces</v>
      </c>
      <c r="S3049" s="3">
        <f t="shared" si="190"/>
        <v>42487.302777777775</v>
      </c>
      <c r="T3049" s="3">
        <f t="shared" si="191"/>
        <v>42443.739050925928</v>
      </c>
    </row>
    <row r="3050" spans="1:20">
      <c r="A3050">
        <v>3048</v>
      </c>
      <c r="B3050" t="s">
        <v>6190</v>
      </c>
      <c r="C3050" t="s">
        <v>6191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5495</v>
      </c>
      <c r="O3050" s="8">
        <f>Data!$E3050/Data!$D3050</f>
        <v>1.6639999999999999</v>
      </c>
      <c r="P3050" s="2">
        <f>IFERROR(Data!$E3050/Data!$L3050,0)</f>
        <v>177.02127659574469</v>
      </c>
      <c r="Q3050" t="str">
        <f t="shared" si="188"/>
        <v>theater</v>
      </c>
      <c r="R3050" t="str">
        <f t="shared" si="189"/>
        <v>spaces</v>
      </c>
      <c r="S3050" s="3">
        <f t="shared" si="190"/>
        <v>42004.640277777777</v>
      </c>
      <c r="T3050" s="3">
        <f t="shared" si="191"/>
        <v>41975.651180555549</v>
      </c>
    </row>
    <row r="3051" spans="1:20">
      <c r="A3051">
        <v>3049</v>
      </c>
      <c r="B3051" t="s">
        <v>6192</v>
      </c>
      <c r="C3051" t="s">
        <v>6193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5495</v>
      </c>
      <c r="O3051" s="8">
        <f>Data!$E3051/Data!$D3051</f>
        <v>1.0666666666666667</v>
      </c>
      <c r="P3051" s="2">
        <f>IFERROR(Data!$E3051/Data!$L3051,0)</f>
        <v>74.074074074074076</v>
      </c>
      <c r="Q3051" t="str">
        <f t="shared" si="188"/>
        <v>theater</v>
      </c>
      <c r="R3051" t="str">
        <f t="shared" si="189"/>
        <v>spaces</v>
      </c>
      <c r="S3051" s="3">
        <f t="shared" si="190"/>
        <v>42168.764525462961</v>
      </c>
      <c r="T3051" s="3">
        <f t="shared" si="191"/>
        <v>42138.764525462961</v>
      </c>
    </row>
    <row r="3052" spans="1:20">
      <c r="A3052">
        <v>3050</v>
      </c>
      <c r="B3052" t="s">
        <v>6194</v>
      </c>
      <c r="C3052" t="s">
        <v>6195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5495</v>
      </c>
      <c r="O3052" s="8">
        <f>Data!$E3052/Data!$D3052</f>
        <v>1.06</v>
      </c>
      <c r="P3052" s="2">
        <f>IFERROR(Data!$E3052/Data!$L3052,0)</f>
        <v>70.666666666666671</v>
      </c>
      <c r="Q3052" t="str">
        <f t="shared" si="188"/>
        <v>theater</v>
      </c>
      <c r="R3052" t="str">
        <f t="shared" si="189"/>
        <v>spaces</v>
      </c>
      <c r="S3052" s="3">
        <f t="shared" si="190"/>
        <v>42494.91851851852</v>
      </c>
      <c r="T3052" s="3">
        <f t="shared" si="191"/>
        <v>42464.91851851852</v>
      </c>
    </row>
    <row r="3053" spans="1:20">
      <c r="A3053">
        <v>3051</v>
      </c>
      <c r="B3053" t="s">
        <v>6196</v>
      </c>
      <c r="C3053" t="s">
        <v>6197</v>
      </c>
      <c r="D3053">
        <v>3500</v>
      </c>
      <c r="E3053">
        <v>827</v>
      </c>
      <c r="F3053" t="s">
        <v>363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5495</v>
      </c>
      <c r="O3053" s="8">
        <f>Data!$E3053/Data!$D3053</f>
        <v>0.23628571428571429</v>
      </c>
      <c r="P3053" s="2">
        <f>IFERROR(Data!$E3053/Data!$L3053,0)</f>
        <v>23.62857142857143</v>
      </c>
      <c r="Q3053" t="str">
        <f t="shared" si="188"/>
        <v>theater</v>
      </c>
      <c r="R3053" t="str">
        <f t="shared" si="189"/>
        <v>spaces</v>
      </c>
      <c r="S3053" s="3">
        <f t="shared" si="190"/>
        <v>42774.166030092587</v>
      </c>
      <c r="T3053" s="3">
        <f t="shared" si="191"/>
        <v>42744.166030092587</v>
      </c>
    </row>
    <row r="3054" spans="1:20">
      <c r="A3054">
        <v>3052</v>
      </c>
      <c r="B3054" t="s">
        <v>6198</v>
      </c>
      <c r="C3054" t="s">
        <v>6199</v>
      </c>
      <c r="D3054">
        <v>50000</v>
      </c>
      <c r="E3054">
        <v>75</v>
      </c>
      <c r="F3054" t="s">
        <v>363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5495</v>
      </c>
      <c r="O3054" s="8">
        <f>Data!$E3054/Data!$D3054</f>
        <v>1.5E-3</v>
      </c>
      <c r="P3054" s="2">
        <f>IFERROR(Data!$E3054/Data!$L3054,0)</f>
        <v>37.5</v>
      </c>
      <c r="Q3054" t="str">
        <f t="shared" si="188"/>
        <v>theater</v>
      </c>
      <c r="R3054" t="str">
        <f t="shared" si="189"/>
        <v>spaces</v>
      </c>
      <c r="S3054" s="3">
        <f t="shared" si="190"/>
        <v>42152.415972222225</v>
      </c>
      <c r="T3054" s="3">
        <f t="shared" si="191"/>
        <v>42122.420069444444</v>
      </c>
    </row>
    <row r="3055" spans="1:20">
      <c r="A3055">
        <v>3053</v>
      </c>
      <c r="B3055" t="s">
        <v>6200</v>
      </c>
      <c r="C3055" t="s">
        <v>6201</v>
      </c>
      <c r="D3055">
        <v>10000</v>
      </c>
      <c r="E3055">
        <v>40</v>
      </c>
      <c r="F3055" t="s">
        <v>363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5495</v>
      </c>
      <c r="O3055" s="8">
        <f>Data!$E3055/Data!$D3055</f>
        <v>4.0000000000000001E-3</v>
      </c>
      <c r="P3055" s="2">
        <f>IFERROR(Data!$E3055/Data!$L3055,0)</f>
        <v>13.333333333333334</v>
      </c>
      <c r="Q3055" t="str">
        <f t="shared" si="188"/>
        <v>theater</v>
      </c>
      <c r="R3055" t="str">
        <f t="shared" si="189"/>
        <v>spaces</v>
      </c>
      <c r="S3055" s="3">
        <f t="shared" si="190"/>
        <v>41913.915972222225</v>
      </c>
      <c r="T3055" s="3">
        <f t="shared" si="191"/>
        <v>41862.511724537035</v>
      </c>
    </row>
    <row r="3056" spans="1:20">
      <c r="A3056">
        <v>3054</v>
      </c>
      <c r="B3056" t="s">
        <v>6202</v>
      </c>
      <c r="C3056" t="s">
        <v>6203</v>
      </c>
      <c r="D3056">
        <v>300</v>
      </c>
      <c r="E3056">
        <v>0</v>
      </c>
      <c r="F3056" t="s">
        <v>363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5495</v>
      </c>
      <c r="O3056" s="8">
        <f>Data!$E3056/Data!$D3056</f>
        <v>0</v>
      </c>
      <c r="P3056" s="2">
        <f>IFERROR(Data!$E3056/Data!$L3056,0)</f>
        <v>0</v>
      </c>
      <c r="Q3056" t="str">
        <f t="shared" si="188"/>
        <v>theater</v>
      </c>
      <c r="R3056" t="str">
        <f t="shared" si="189"/>
        <v>spaces</v>
      </c>
      <c r="S3056" s="3">
        <f t="shared" si="190"/>
        <v>42064.794444444444</v>
      </c>
      <c r="T3056" s="3">
        <f t="shared" si="191"/>
        <v>42027.582800925928</v>
      </c>
    </row>
    <row r="3057" spans="1:20">
      <c r="A3057">
        <v>3055</v>
      </c>
      <c r="B3057" t="s">
        <v>6204</v>
      </c>
      <c r="C3057" t="s">
        <v>6205</v>
      </c>
      <c r="D3057">
        <v>20000</v>
      </c>
      <c r="E3057">
        <v>1</v>
      </c>
      <c r="F3057" t="s">
        <v>363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5495</v>
      </c>
      <c r="O3057" s="8">
        <f>Data!$E3057/Data!$D3057</f>
        <v>5.0000000000000002E-5</v>
      </c>
      <c r="P3057" s="2">
        <f>IFERROR(Data!$E3057/Data!$L3057,0)</f>
        <v>1</v>
      </c>
      <c r="Q3057" t="str">
        <f t="shared" si="188"/>
        <v>theater</v>
      </c>
      <c r="R3057" t="str">
        <f t="shared" si="189"/>
        <v>spaces</v>
      </c>
      <c r="S3057" s="3">
        <f t="shared" si="190"/>
        <v>42013.70821759259</v>
      </c>
      <c r="T3057" s="3">
        <f t="shared" si="191"/>
        <v>41953.70821759259</v>
      </c>
    </row>
    <row r="3058" spans="1:20">
      <c r="A3058">
        <v>3056</v>
      </c>
      <c r="B3058" t="s">
        <v>6206</v>
      </c>
      <c r="C3058" t="s">
        <v>6207</v>
      </c>
      <c r="D3058">
        <v>25000</v>
      </c>
      <c r="E3058">
        <v>0</v>
      </c>
      <c r="F3058" t="s">
        <v>363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5495</v>
      </c>
      <c r="O3058" s="8">
        <f>Data!$E3058/Data!$D3058</f>
        <v>0</v>
      </c>
      <c r="P3058" s="2">
        <f>IFERROR(Data!$E3058/Data!$L3058,0)</f>
        <v>0</v>
      </c>
      <c r="Q3058" t="str">
        <f t="shared" si="188"/>
        <v>theater</v>
      </c>
      <c r="R3058" t="str">
        <f t="shared" si="189"/>
        <v>spaces</v>
      </c>
      <c r="S3058" s="3">
        <f t="shared" si="190"/>
        <v>41911.386388888888</v>
      </c>
      <c r="T3058" s="3">
        <f t="shared" si="191"/>
        <v>41851.386388888888</v>
      </c>
    </row>
    <row r="3059" spans="1:20">
      <c r="A3059">
        <v>3057</v>
      </c>
      <c r="B3059" t="s">
        <v>6208</v>
      </c>
      <c r="C3059" t="s">
        <v>6209</v>
      </c>
      <c r="D3059">
        <v>50000</v>
      </c>
      <c r="E3059">
        <v>0</v>
      </c>
      <c r="F3059" t="s">
        <v>363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5495</v>
      </c>
      <c r="O3059" s="8">
        <f>Data!$E3059/Data!$D3059</f>
        <v>0</v>
      </c>
      <c r="P3059" s="2">
        <f>IFERROR(Data!$E3059/Data!$L3059,0)</f>
        <v>0</v>
      </c>
      <c r="Q3059" t="str">
        <f t="shared" si="188"/>
        <v>theater</v>
      </c>
      <c r="R3059" t="str">
        <f t="shared" si="189"/>
        <v>spaces</v>
      </c>
      <c r="S3059" s="3">
        <f t="shared" si="190"/>
        <v>42463.358923611115</v>
      </c>
      <c r="T3059" s="3">
        <f t="shared" si="191"/>
        <v>42433.400590277779</v>
      </c>
    </row>
    <row r="3060" spans="1:20">
      <c r="A3060">
        <v>3058</v>
      </c>
      <c r="B3060" t="s">
        <v>6210</v>
      </c>
      <c r="C3060" t="s">
        <v>6211</v>
      </c>
      <c r="D3060">
        <v>18000</v>
      </c>
      <c r="E3060">
        <v>3</v>
      </c>
      <c r="F3060" t="s">
        <v>363</v>
      </c>
      <c r="G3060" t="s">
        <v>1230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5495</v>
      </c>
      <c r="O3060" s="8">
        <f>Data!$E3060/Data!$D3060</f>
        <v>1.6666666666666666E-4</v>
      </c>
      <c r="P3060" s="2">
        <f>IFERROR(Data!$E3060/Data!$L3060,0)</f>
        <v>1</v>
      </c>
      <c r="Q3060" t="str">
        <f t="shared" si="188"/>
        <v>theater</v>
      </c>
      <c r="R3060" t="str">
        <f t="shared" si="189"/>
        <v>spaces</v>
      </c>
      <c r="S3060" s="3">
        <f t="shared" si="190"/>
        <v>42510.124305555553</v>
      </c>
      <c r="T3060" s="3">
        <f t="shared" si="191"/>
        <v>42460.124305555553</v>
      </c>
    </row>
    <row r="3061" spans="1:20">
      <c r="A3061">
        <v>3059</v>
      </c>
      <c r="B3061" t="s">
        <v>6212</v>
      </c>
      <c r="C3061" t="s">
        <v>6213</v>
      </c>
      <c r="D3061">
        <v>15000</v>
      </c>
      <c r="E3061">
        <v>451</v>
      </c>
      <c r="F3061" t="s">
        <v>363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5495</v>
      </c>
      <c r="O3061" s="8">
        <f>Data!$E3061/Data!$D3061</f>
        <v>3.0066666666666665E-2</v>
      </c>
      <c r="P3061" s="2">
        <f>IFERROR(Data!$E3061/Data!$L3061,0)</f>
        <v>41</v>
      </c>
      <c r="Q3061" t="str">
        <f t="shared" si="188"/>
        <v>theater</v>
      </c>
      <c r="R3061" t="str">
        <f t="shared" si="189"/>
        <v>spaces</v>
      </c>
      <c r="S3061" s="3">
        <f t="shared" si="190"/>
        <v>41859.685717592591</v>
      </c>
      <c r="T3061" s="3">
        <f t="shared" si="191"/>
        <v>41829.685717592591</v>
      </c>
    </row>
    <row r="3062" spans="1:20">
      <c r="A3062">
        <v>3060</v>
      </c>
      <c r="B3062" t="s">
        <v>6214</v>
      </c>
      <c r="C3062" t="s">
        <v>6215</v>
      </c>
      <c r="D3062">
        <v>220000</v>
      </c>
      <c r="E3062">
        <v>335</v>
      </c>
      <c r="F3062" t="s">
        <v>363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5495</v>
      </c>
      <c r="O3062" s="8">
        <f>Data!$E3062/Data!$D3062</f>
        <v>1.5227272727272728E-3</v>
      </c>
      <c r="P3062" s="2">
        <f>IFERROR(Data!$E3062/Data!$L3062,0)</f>
        <v>55.833333333333336</v>
      </c>
      <c r="Q3062" t="str">
        <f t="shared" si="188"/>
        <v>theater</v>
      </c>
      <c r="R3062" t="str">
        <f t="shared" si="189"/>
        <v>spaces</v>
      </c>
      <c r="S3062" s="3">
        <f t="shared" si="190"/>
        <v>42275.024699074071</v>
      </c>
      <c r="T3062" s="3">
        <f t="shared" si="191"/>
        <v>42245.024699074071</v>
      </c>
    </row>
    <row r="3063" spans="1:20">
      <c r="A3063">
        <v>3061</v>
      </c>
      <c r="B3063" t="s">
        <v>6216</v>
      </c>
      <c r="C3063" t="s">
        <v>6217</v>
      </c>
      <c r="D3063">
        <v>1000000</v>
      </c>
      <c r="E3063">
        <v>0</v>
      </c>
      <c r="F3063" t="s">
        <v>363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5495</v>
      </c>
      <c r="O3063" s="8">
        <f>Data!$E3063/Data!$D3063</f>
        <v>0</v>
      </c>
      <c r="P3063" s="2">
        <f>IFERROR(Data!$E3063/Data!$L3063,0)</f>
        <v>0</v>
      </c>
      <c r="Q3063" t="str">
        <f t="shared" si="188"/>
        <v>theater</v>
      </c>
      <c r="R3063" t="str">
        <f t="shared" si="189"/>
        <v>spaces</v>
      </c>
      <c r="S3063" s="3">
        <f t="shared" si="190"/>
        <v>41864.534120370372</v>
      </c>
      <c r="T3063" s="3">
        <f t="shared" si="191"/>
        <v>41834.534120370372</v>
      </c>
    </row>
    <row r="3064" spans="1:20">
      <c r="A3064">
        <v>3062</v>
      </c>
      <c r="B3064" t="s">
        <v>6218</v>
      </c>
      <c r="C3064" t="s">
        <v>6219</v>
      </c>
      <c r="D3064">
        <v>10000</v>
      </c>
      <c r="E3064">
        <v>6684</v>
      </c>
      <c r="F3064" t="s">
        <v>363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5495</v>
      </c>
      <c r="O3064" s="8">
        <f>Data!$E3064/Data!$D3064</f>
        <v>0.66839999999999999</v>
      </c>
      <c r="P3064" s="2">
        <f>IFERROR(Data!$E3064/Data!$L3064,0)</f>
        <v>99.761194029850742</v>
      </c>
      <c r="Q3064" t="str">
        <f t="shared" si="188"/>
        <v>theater</v>
      </c>
      <c r="R3064" t="str">
        <f t="shared" si="189"/>
        <v>spaces</v>
      </c>
      <c r="S3064" s="3">
        <f t="shared" si="190"/>
        <v>42277.5</v>
      </c>
      <c r="T3064" s="3">
        <f t="shared" si="191"/>
        <v>42248.285787037035</v>
      </c>
    </row>
    <row r="3065" spans="1:20">
      <c r="A3065">
        <v>3063</v>
      </c>
      <c r="B3065" t="s">
        <v>6220</v>
      </c>
      <c r="C3065" t="s">
        <v>6221</v>
      </c>
      <c r="D3065">
        <v>3000</v>
      </c>
      <c r="E3065">
        <v>587</v>
      </c>
      <c r="F3065" t="s">
        <v>363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5495</v>
      </c>
      <c r="O3065" s="8">
        <f>Data!$E3065/Data!$D3065</f>
        <v>0.19566666666666666</v>
      </c>
      <c r="P3065" s="2">
        <f>IFERROR(Data!$E3065/Data!$L3065,0)</f>
        <v>25.521739130434781</v>
      </c>
      <c r="Q3065" t="str">
        <f t="shared" si="188"/>
        <v>theater</v>
      </c>
      <c r="R3065" t="str">
        <f t="shared" si="189"/>
        <v>spaces</v>
      </c>
      <c r="S3065" s="3">
        <f t="shared" si="190"/>
        <v>42665.672893518517</v>
      </c>
      <c r="T3065" s="3">
        <f t="shared" si="191"/>
        <v>42630.672893518517</v>
      </c>
    </row>
    <row r="3066" spans="1:20">
      <c r="A3066">
        <v>3064</v>
      </c>
      <c r="B3066" t="s">
        <v>6222</v>
      </c>
      <c r="C3066" t="s">
        <v>6223</v>
      </c>
      <c r="D3066">
        <v>75000</v>
      </c>
      <c r="E3066">
        <v>8471</v>
      </c>
      <c r="F3066" t="s">
        <v>363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5495</v>
      </c>
      <c r="O3066" s="8">
        <f>Data!$E3066/Data!$D3066</f>
        <v>0.11294666666666667</v>
      </c>
      <c r="P3066" s="2">
        <f>IFERROR(Data!$E3066/Data!$L3066,0)</f>
        <v>117.65277777777777</v>
      </c>
      <c r="Q3066" t="str">
        <f t="shared" si="188"/>
        <v>theater</v>
      </c>
      <c r="R3066" t="str">
        <f t="shared" si="189"/>
        <v>spaces</v>
      </c>
      <c r="S3066" s="3">
        <f t="shared" si="190"/>
        <v>42330.040972222225</v>
      </c>
      <c r="T3066" s="3">
        <f t="shared" si="191"/>
        <v>42298.880162037036</v>
      </c>
    </row>
    <row r="3067" spans="1:20">
      <c r="A3067">
        <v>3065</v>
      </c>
      <c r="B3067" t="s">
        <v>6224</v>
      </c>
      <c r="C3067" t="s">
        <v>6225</v>
      </c>
      <c r="D3067">
        <v>25000</v>
      </c>
      <c r="E3067">
        <v>10</v>
      </c>
      <c r="F3067" t="s">
        <v>363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5495</v>
      </c>
      <c r="O3067" s="8">
        <f>Data!$E3067/Data!$D3067</f>
        <v>4.0000000000000002E-4</v>
      </c>
      <c r="P3067" s="2">
        <f>IFERROR(Data!$E3067/Data!$L3067,0)</f>
        <v>5</v>
      </c>
      <c r="Q3067" t="str">
        <f t="shared" si="188"/>
        <v>theater</v>
      </c>
      <c r="R3067" t="str">
        <f t="shared" si="189"/>
        <v>spaces</v>
      </c>
      <c r="S3067" s="3">
        <f t="shared" si="190"/>
        <v>41849.805231481485</v>
      </c>
      <c r="T3067" s="3">
        <f t="shared" si="191"/>
        <v>41824.805231481485</v>
      </c>
    </row>
    <row r="3068" spans="1:20">
      <c r="A3068">
        <v>3066</v>
      </c>
      <c r="B3068" t="s">
        <v>6226</v>
      </c>
      <c r="C3068" t="s">
        <v>6227</v>
      </c>
      <c r="D3068">
        <v>350000</v>
      </c>
      <c r="E3068">
        <v>41950</v>
      </c>
      <c r="F3068" t="s">
        <v>363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5495</v>
      </c>
      <c r="O3068" s="8">
        <f>Data!$E3068/Data!$D3068</f>
        <v>0.11985714285714286</v>
      </c>
      <c r="P3068" s="2">
        <f>IFERROR(Data!$E3068/Data!$L3068,0)</f>
        <v>2796.6666666666665</v>
      </c>
      <c r="Q3068" t="str">
        <f t="shared" si="188"/>
        <v>theater</v>
      </c>
      <c r="R3068" t="str">
        <f t="shared" si="189"/>
        <v>spaces</v>
      </c>
      <c r="S3068" s="3">
        <f t="shared" si="190"/>
        <v>42560.978437500002</v>
      </c>
      <c r="T3068" s="3">
        <f t="shared" si="191"/>
        <v>42530.978437500002</v>
      </c>
    </row>
    <row r="3069" spans="1:20">
      <c r="A3069">
        <v>3067</v>
      </c>
      <c r="B3069" t="s">
        <v>6228</v>
      </c>
      <c r="C3069" t="s">
        <v>6229</v>
      </c>
      <c r="D3069">
        <v>8000</v>
      </c>
      <c r="E3069">
        <v>200</v>
      </c>
      <c r="F3069" t="s">
        <v>363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5495</v>
      </c>
      <c r="O3069" s="8">
        <f>Data!$E3069/Data!$D3069</f>
        <v>2.5000000000000001E-2</v>
      </c>
      <c r="P3069" s="2">
        <f>IFERROR(Data!$E3069/Data!$L3069,0)</f>
        <v>200</v>
      </c>
      <c r="Q3069" t="str">
        <f t="shared" si="188"/>
        <v>theater</v>
      </c>
      <c r="R3069" t="str">
        <f t="shared" si="189"/>
        <v>spaces</v>
      </c>
      <c r="S3069" s="3">
        <f t="shared" si="190"/>
        <v>42256.688414351855</v>
      </c>
      <c r="T3069" s="3">
        <f t="shared" si="191"/>
        <v>42226.688414351855</v>
      </c>
    </row>
    <row r="3070" spans="1:20">
      <c r="A3070">
        <v>3068</v>
      </c>
      <c r="B3070" t="s">
        <v>6230</v>
      </c>
      <c r="C3070" t="s">
        <v>6231</v>
      </c>
      <c r="D3070">
        <v>250000</v>
      </c>
      <c r="E3070">
        <v>175</v>
      </c>
      <c r="F3070" t="s">
        <v>363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5495</v>
      </c>
      <c r="O3070" s="8">
        <f>Data!$E3070/Data!$D3070</f>
        <v>6.9999999999999999E-4</v>
      </c>
      <c r="P3070" s="2">
        <f>IFERROR(Data!$E3070/Data!$L3070,0)</f>
        <v>87.5</v>
      </c>
      <c r="Q3070" t="str">
        <f t="shared" si="188"/>
        <v>theater</v>
      </c>
      <c r="R3070" t="str">
        <f t="shared" si="189"/>
        <v>spaces</v>
      </c>
      <c r="S3070" s="3">
        <f t="shared" si="190"/>
        <v>42293.441574074073</v>
      </c>
      <c r="T3070" s="3">
        <f t="shared" si="191"/>
        <v>42263.441574074073</v>
      </c>
    </row>
    <row r="3071" spans="1:20">
      <c r="A3071">
        <v>3069</v>
      </c>
      <c r="B3071" t="s">
        <v>6232</v>
      </c>
      <c r="C3071" t="s">
        <v>6233</v>
      </c>
      <c r="D3071">
        <v>1000</v>
      </c>
      <c r="E3071">
        <v>141</v>
      </c>
      <c r="F3071" t="s">
        <v>363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5495</v>
      </c>
      <c r="O3071" s="8">
        <f>Data!$E3071/Data!$D3071</f>
        <v>0.14099999999999999</v>
      </c>
      <c r="P3071" s="2">
        <f>IFERROR(Data!$E3071/Data!$L3071,0)</f>
        <v>20.142857142857142</v>
      </c>
      <c r="Q3071" t="str">
        <f t="shared" si="188"/>
        <v>theater</v>
      </c>
      <c r="R3071" t="str">
        <f t="shared" si="189"/>
        <v>spaces</v>
      </c>
      <c r="S3071" s="3">
        <f t="shared" si="190"/>
        <v>41987.583726851852</v>
      </c>
      <c r="T3071" s="3">
        <f t="shared" si="191"/>
        <v>41957.583726851852</v>
      </c>
    </row>
    <row r="3072" spans="1:20">
      <c r="A3072">
        <v>3070</v>
      </c>
      <c r="B3072" t="s">
        <v>6234</v>
      </c>
      <c r="C3072" t="s">
        <v>6235</v>
      </c>
      <c r="D3072">
        <v>10000</v>
      </c>
      <c r="E3072">
        <v>334</v>
      </c>
      <c r="F3072" t="s">
        <v>363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5495</v>
      </c>
      <c r="O3072" s="8">
        <f>Data!$E3072/Data!$D3072</f>
        <v>3.3399999999999999E-2</v>
      </c>
      <c r="P3072" s="2">
        <f>IFERROR(Data!$E3072/Data!$L3072,0)</f>
        <v>20.875</v>
      </c>
      <c r="Q3072" t="str">
        <f t="shared" si="188"/>
        <v>theater</v>
      </c>
      <c r="R3072" t="str">
        <f t="shared" si="189"/>
        <v>spaces</v>
      </c>
      <c r="S3072" s="3">
        <f t="shared" si="190"/>
        <v>42711.483437499999</v>
      </c>
      <c r="T3072" s="3">
        <f t="shared" si="191"/>
        <v>42690.483437499999</v>
      </c>
    </row>
    <row r="3073" spans="1:20">
      <c r="A3073">
        <v>3071</v>
      </c>
      <c r="B3073" t="s">
        <v>6236</v>
      </c>
      <c r="C3073" t="s">
        <v>6237</v>
      </c>
      <c r="D3073">
        <v>12000</v>
      </c>
      <c r="E3073">
        <v>7173</v>
      </c>
      <c r="F3073" t="s">
        <v>363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5495</v>
      </c>
      <c r="O3073" s="8">
        <f>Data!$E3073/Data!$D3073</f>
        <v>0.59775</v>
      </c>
      <c r="P3073" s="2">
        <f>IFERROR(Data!$E3073/Data!$L3073,0)</f>
        <v>61.307692307692307</v>
      </c>
      <c r="Q3073" t="str">
        <f t="shared" si="188"/>
        <v>theater</v>
      </c>
      <c r="R3073" t="str">
        <f t="shared" si="189"/>
        <v>spaces</v>
      </c>
      <c r="S3073" s="3">
        <f t="shared" si="190"/>
        <v>42114.999305555553</v>
      </c>
      <c r="T3073" s="3">
        <f t="shared" si="191"/>
        <v>42097.482418981483</v>
      </c>
    </row>
    <row r="3074" spans="1:20">
      <c r="A3074">
        <v>3072</v>
      </c>
      <c r="B3074" t="s">
        <v>6238</v>
      </c>
      <c r="C3074" t="s">
        <v>6239</v>
      </c>
      <c r="D3074">
        <v>12000</v>
      </c>
      <c r="E3074">
        <v>2</v>
      </c>
      <c r="F3074" t="s">
        <v>363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5495</v>
      </c>
      <c r="O3074" s="8">
        <f>Data!$E3074/Data!$D3074</f>
        <v>1.6666666666666666E-4</v>
      </c>
      <c r="P3074" s="2">
        <f>IFERROR(Data!$E3074/Data!$L3074,0)</f>
        <v>1</v>
      </c>
      <c r="Q3074" t="str">
        <f t="shared" si="188"/>
        <v>theater</v>
      </c>
      <c r="R3074" t="str">
        <f t="shared" si="189"/>
        <v>spaces</v>
      </c>
      <c r="S3074" s="3">
        <f t="shared" si="190"/>
        <v>42672.823611111111</v>
      </c>
      <c r="T3074" s="3">
        <f t="shared" si="191"/>
        <v>42658.440532407403</v>
      </c>
    </row>
    <row r="3075" spans="1:20">
      <c r="A3075">
        <v>3073</v>
      </c>
      <c r="B3075" t="s">
        <v>6240</v>
      </c>
      <c r="C3075" t="s">
        <v>6241</v>
      </c>
      <c r="D3075">
        <v>2800000</v>
      </c>
      <c r="E3075">
        <v>645</v>
      </c>
      <c r="F3075" t="s">
        <v>363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5495</v>
      </c>
      <c r="O3075" s="8">
        <f>Data!$E3075/Data!$D3075</f>
        <v>2.3035714285714285E-4</v>
      </c>
      <c r="P3075" s="2">
        <f>IFERROR(Data!$E3075/Data!$L3075,0)</f>
        <v>92.142857142857139</v>
      </c>
      <c r="Q3075" t="str">
        <f t="shared" ref="Q3075:Q3138" si="192">LEFT(N3075,SEARCH("/",N3075,1)-1)</f>
        <v>theater</v>
      </c>
      <c r="R3075" t="str">
        <f t="shared" ref="R3075:R3138" si="193">RIGHT(N3075,LEN(N3075)-SEARCH("/",N3075,1))</f>
        <v>spaces</v>
      </c>
      <c r="S3075" s="3">
        <f t="shared" ref="S3075:S3138" si="194">(((I3075/60)/60)/24)+DATE(1970,1,1)+(-6/24)</f>
        <v>42169.554861111115</v>
      </c>
      <c r="T3075" s="3">
        <f t="shared" ref="T3075:T3138" si="195">(((J3075/60)/60)/24)+DATE(1970,1,1)+(-6/24)</f>
        <v>42111.434027777781</v>
      </c>
    </row>
    <row r="3076" spans="1:20">
      <c r="A3076">
        <v>3074</v>
      </c>
      <c r="B3076" t="s">
        <v>6242</v>
      </c>
      <c r="C3076" t="s">
        <v>6243</v>
      </c>
      <c r="D3076">
        <v>25000</v>
      </c>
      <c r="E3076">
        <v>22</v>
      </c>
      <c r="F3076" t="s">
        <v>363</v>
      </c>
      <c r="G3076" t="s">
        <v>185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5495</v>
      </c>
      <c r="O3076" s="8">
        <f>Data!$E3076/Data!$D3076</f>
        <v>8.8000000000000003E-4</v>
      </c>
      <c r="P3076" s="2">
        <f>IFERROR(Data!$E3076/Data!$L3076,0)</f>
        <v>7.333333333333333</v>
      </c>
      <c r="Q3076" t="str">
        <f t="shared" si="192"/>
        <v>theater</v>
      </c>
      <c r="R3076" t="str">
        <f t="shared" si="193"/>
        <v>spaces</v>
      </c>
      <c r="S3076" s="3">
        <f t="shared" si="194"/>
        <v>42439.321284722217</v>
      </c>
      <c r="T3076" s="3">
        <f t="shared" si="195"/>
        <v>42409.321284722217</v>
      </c>
    </row>
    <row r="3077" spans="1:20">
      <c r="A3077">
        <v>3075</v>
      </c>
      <c r="B3077" t="s">
        <v>6244</v>
      </c>
      <c r="C3077" t="s">
        <v>6245</v>
      </c>
      <c r="D3077">
        <v>15000</v>
      </c>
      <c r="E3077">
        <v>1296</v>
      </c>
      <c r="F3077" t="s">
        <v>363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5495</v>
      </c>
      <c r="O3077" s="8">
        <f>Data!$E3077/Data!$D3077</f>
        <v>8.6400000000000005E-2</v>
      </c>
      <c r="P3077" s="2">
        <f>IFERROR(Data!$E3077/Data!$L3077,0)</f>
        <v>64.8</v>
      </c>
      <c r="Q3077" t="str">
        <f t="shared" si="192"/>
        <v>theater</v>
      </c>
      <c r="R3077" t="str">
        <f t="shared" si="193"/>
        <v>spaces</v>
      </c>
      <c r="S3077" s="3">
        <f t="shared" si="194"/>
        <v>42600.852314814809</v>
      </c>
      <c r="T3077" s="3">
        <f t="shared" si="195"/>
        <v>42550.852314814809</v>
      </c>
    </row>
    <row r="3078" spans="1:20">
      <c r="A3078">
        <v>3076</v>
      </c>
      <c r="B3078" t="s">
        <v>6246</v>
      </c>
      <c r="C3078" t="s">
        <v>6247</v>
      </c>
      <c r="D3078">
        <v>10000</v>
      </c>
      <c r="E3078">
        <v>1506</v>
      </c>
      <c r="F3078" t="s">
        <v>363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5495</v>
      </c>
      <c r="O3078" s="8">
        <f>Data!$E3078/Data!$D3078</f>
        <v>0.15060000000000001</v>
      </c>
      <c r="P3078" s="2">
        <f>IFERROR(Data!$E3078/Data!$L3078,0)</f>
        <v>30.12</v>
      </c>
      <c r="Q3078" t="str">
        <f t="shared" si="192"/>
        <v>theater</v>
      </c>
      <c r="R3078" t="str">
        <f t="shared" si="193"/>
        <v>spaces</v>
      </c>
      <c r="S3078" s="3">
        <f t="shared" si="194"/>
        <v>42286.401886574073</v>
      </c>
      <c r="T3078" s="3">
        <f t="shared" si="195"/>
        <v>42226.401886574073</v>
      </c>
    </row>
    <row r="3079" spans="1:20">
      <c r="A3079">
        <v>3077</v>
      </c>
      <c r="B3079" t="s">
        <v>6248</v>
      </c>
      <c r="C3079" t="s">
        <v>6249</v>
      </c>
      <c r="D3079">
        <v>22000</v>
      </c>
      <c r="E3079">
        <v>105</v>
      </c>
      <c r="F3079" t="s">
        <v>363</v>
      </c>
      <c r="G3079" t="s">
        <v>165</v>
      </c>
      <c r="H3079" t="s">
        <v>166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5495</v>
      </c>
      <c r="O3079" s="8">
        <f>Data!$E3079/Data!$D3079</f>
        <v>4.7727272727272731E-3</v>
      </c>
      <c r="P3079" s="2">
        <f>IFERROR(Data!$E3079/Data!$L3079,0)</f>
        <v>52.5</v>
      </c>
      <c r="Q3079" t="str">
        <f t="shared" si="192"/>
        <v>theater</v>
      </c>
      <c r="R3079" t="str">
        <f t="shared" si="193"/>
        <v>spaces</v>
      </c>
      <c r="S3079" s="3">
        <f t="shared" si="194"/>
        <v>42796.706921296296</v>
      </c>
      <c r="T3079" s="3">
        <f t="shared" si="195"/>
        <v>42766.706921296296</v>
      </c>
    </row>
    <row r="3080" spans="1:20">
      <c r="A3080">
        <v>3078</v>
      </c>
      <c r="B3080" t="s">
        <v>6250</v>
      </c>
      <c r="C3080" t="s">
        <v>6251</v>
      </c>
      <c r="D3080">
        <v>60000</v>
      </c>
      <c r="E3080">
        <v>71</v>
      </c>
      <c r="F3080" t="s">
        <v>363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5495</v>
      </c>
      <c r="O3080" s="8">
        <f>Data!$E3080/Data!$D3080</f>
        <v>1.1833333333333333E-3</v>
      </c>
      <c r="P3080" s="2">
        <f>IFERROR(Data!$E3080/Data!$L3080,0)</f>
        <v>23.666666666666668</v>
      </c>
      <c r="Q3080" t="str">
        <f t="shared" si="192"/>
        <v>theater</v>
      </c>
      <c r="R3080" t="str">
        <f t="shared" si="193"/>
        <v>spaces</v>
      </c>
      <c r="S3080" s="3">
        <f t="shared" si="194"/>
        <v>42060.888831018514</v>
      </c>
      <c r="T3080" s="3">
        <f t="shared" si="195"/>
        <v>42030.888831018514</v>
      </c>
    </row>
    <row r="3081" spans="1:20">
      <c r="A3081">
        <v>3079</v>
      </c>
      <c r="B3081" t="s">
        <v>6252</v>
      </c>
      <c r="C3081" t="s">
        <v>6253</v>
      </c>
      <c r="D3081">
        <v>1333666</v>
      </c>
      <c r="E3081">
        <v>11226</v>
      </c>
      <c r="F3081" t="s">
        <v>363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5495</v>
      </c>
      <c r="O3081" s="8">
        <f>Data!$E3081/Data!$D3081</f>
        <v>8.4173998587352451E-3</v>
      </c>
      <c r="P3081" s="2">
        <f>IFERROR(Data!$E3081/Data!$L3081,0)</f>
        <v>415.77777777777777</v>
      </c>
      <c r="Q3081" t="str">
        <f t="shared" si="192"/>
        <v>theater</v>
      </c>
      <c r="R3081" t="str">
        <f t="shared" si="193"/>
        <v>spaces</v>
      </c>
      <c r="S3081" s="3">
        <f t="shared" si="194"/>
        <v>42085.421701388885</v>
      </c>
      <c r="T3081" s="3">
        <f t="shared" si="195"/>
        <v>42055.463368055556</v>
      </c>
    </row>
    <row r="3082" spans="1:20">
      <c r="A3082">
        <v>3080</v>
      </c>
      <c r="B3082" t="s">
        <v>6254</v>
      </c>
      <c r="C3082" t="s">
        <v>6255</v>
      </c>
      <c r="D3082">
        <v>2000000</v>
      </c>
      <c r="E3082">
        <v>376</v>
      </c>
      <c r="F3082" t="s">
        <v>363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5495</v>
      </c>
      <c r="O3082" s="8">
        <f>Data!$E3082/Data!$D3082</f>
        <v>1.8799999999999999E-4</v>
      </c>
      <c r="P3082" s="2">
        <f>IFERROR(Data!$E3082/Data!$L3082,0)</f>
        <v>53.714285714285715</v>
      </c>
      <c r="Q3082" t="str">
        <f t="shared" si="192"/>
        <v>theater</v>
      </c>
      <c r="R3082" t="str">
        <f t="shared" si="193"/>
        <v>spaces</v>
      </c>
      <c r="S3082" s="3">
        <f t="shared" si="194"/>
        <v>41999.8199537037</v>
      </c>
      <c r="T3082" s="3">
        <f t="shared" si="195"/>
        <v>41939.778287037036</v>
      </c>
    </row>
    <row r="3083" spans="1:20">
      <c r="A3083">
        <v>3081</v>
      </c>
      <c r="B3083" t="s">
        <v>6256</v>
      </c>
      <c r="C3083" t="s">
        <v>6257</v>
      </c>
      <c r="D3083">
        <v>1000000</v>
      </c>
      <c r="E3083">
        <v>2103</v>
      </c>
      <c r="F3083" t="s">
        <v>363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5495</v>
      </c>
      <c r="O3083" s="8">
        <f>Data!$E3083/Data!$D3083</f>
        <v>2.1029999999999998E-3</v>
      </c>
      <c r="P3083" s="2">
        <f>IFERROR(Data!$E3083/Data!$L3083,0)</f>
        <v>420.6</v>
      </c>
      <c r="Q3083" t="str">
        <f t="shared" si="192"/>
        <v>theater</v>
      </c>
      <c r="R3083" t="str">
        <f t="shared" si="193"/>
        <v>spaces</v>
      </c>
      <c r="S3083" s="3">
        <f t="shared" si="194"/>
        <v>42266.931608796294</v>
      </c>
      <c r="T3083" s="3">
        <f t="shared" si="195"/>
        <v>42236.931608796294</v>
      </c>
    </row>
    <row r="3084" spans="1:20">
      <c r="A3084">
        <v>3082</v>
      </c>
      <c r="B3084" t="s">
        <v>6258</v>
      </c>
      <c r="C3084" t="s">
        <v>6259</v>
      </c>
      <c r="D3084">
        <v>9000</v>
      </c>
      <c r="E3084">
        <v>0</v>
      </c>
      <c r="F3084" t="s">
        <v>363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5495</v>
      </c>
      <c r="O3084" s="8">
        <f>Data!$E3084/Data!$D3084</f>
        <v>0</v>
      </c>
      <c r="P3084" s="2">
        <f>IFERROR(Data!$E3084/Data!$L3084,0)</f>
        <v>0</v>
      </c>
      <c r="Q3084" t="str">
        <f t="shared" si="192"/>
        <v>theater</v>
      </c>
      <c r="R3084" t="str">
        <f t="shared" si="193"/>
        <v>spaces</v>
      </c>
      <c r="S3084" s="3">
        <f t="shared" si="194"/>
        <v>42323.71465277778</v>
      </c>
      <c r="T3084" s="3">
        <f t="shared" si="195"/>
        <v>42293.672986111109</v>
      </c>
    </row>
    <row r="3085" spans="1:20">
      <c r="A3085">
        <v>3083</v>
      </c>
      <c r="B3085" t="s">
        <v>6260</v>
      </c>
      <c r="C3085" t="s">
        <v>6261</v>
      </c>
      <c r="D3085">
        <v>20000</v>
      </c>
      <c r="E3085">
        <v>56</v>
      </c>
      <c r="F3085" t="s">
        <v>363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5495</v>
      </c>
      <c r="O3085" s="8">
        <f>Data!$E3085/Data!$D3085</f>
        <v>2.8E-3</v>
      </c>
      <c r="P3085" s="2">
        <f>IFERROR(Data!$E3085/Data!$L3085,0)</f>
        <v>18.666666666666668</v>
      </c>
      <c r="Q3085" t="str">
        <f t="shared" si="192"/>
        <v>theater</v>
      </c>
      <c r="R3085" t="str">
        <f t="shared" si="193"/>
        <v>spaces</v>
      </c>
      <c r="S3085" s="3">
        <f t="shared" si="194"/>
        <v>41882.958333333336</v>
      </c>
      <c r="T3085" s="3">
        <f t="shared" si="195"/>
        <v>41853.313402777778</v>
      </c>
    </row>
    <row r="3086" spans="1:20">
      <c r="A3086">
        <v>3084</v>
      </c>
      <c r="B3086" t="s">
        <v>6262</v>
      </c>
      <c r="C3086" t="s">
        <v>6263</v>
      </c>
      <c r="D3086">
        <v>4059</v>
      </c>
      <c r="E3086">
        <v>470</v>
      </c>
      <c r="F3086" t="s">
        <v>363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5495</v>
      </c>
      <c r="O3086" s="8">
        <f>Data!$E3086/Data!$D3086</f>
        <v>0.11579206701157921</v>
      </c>
      <c r="P3086" s="2">
        <f>IFERROR(Data!$E3086/Data!$L3086,0)</f>
        <v>78.333333333333329</v>
      </c>
      <c r="Q3086" t="str">
        <f t="shared" si="192"/>
        <v>theater</v>
      </c>
      <c r="R3086" t="str">
        <f t="shared" si="193"/>
        <v>spaces</v>
      </c>
      <c r="S3086" s="3">
        <f t="shared" si="194"/>
        <v>42129.533333333333</v>
      </c>
      <c r="T3086" s="3">
        <f t="shared" si="195"/>
        <v>42100.473738425921</v>
      </c>
    </row>
    <row r="3087" spans="1:20">
      <c r="A3087">
        <v>3085</v>
      </c>
      <c r="B3087" t="s">
        <v>6264</v>
      </c>
      <c r="C3087" t="s">
        <v>6265</v>
      </c>
      <c r="D3087">
        <v>25000</v>
      </c>
      <c r="E3087">
        <v>610</v>
      </c>
      <c r="F3087" t="s">
        <v>363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5495</v>
      </c>
      <c r="O3087" s="8">
        <f>Data!$E3087/Data!$D3087</f>
        <v>2.4400000000000002E-2</v>
      </c>
      <c r="P3087" s="2">
        <f>IFERROR(Data!$E3087/Data!$L3087,0)</f>
        <v>67.777777777777771</v>
      </c>
      <c r="Q3087" t="str">
        <f t="shared" si="192"/>
        <v>theater</v>
      </c>
      <c r="R3087" t="str">
        <f t="shared" si="193"/>
        <v>spaces</v>
      </c>
      <c r="S3087" s="3">
        <f t="shared" si="194"/>
        <v>42276.633784722217</v>
      </c>
      <c r="T3087" s="3">
        <f t="shared" si="195"/>
        <v>42246.633784722217</v>
      </c>
    </row>
    <row r="3088" spans="1:20">
      <c r="A3088">
        <v>3086</v>
      </c>
      <c r="B3088" t="s">
        <v>6266</v>
      </c>
      <c r="C3088" t="s">
        <v>6267</v>
      </c>
      <c r="D3088">
        <v>20000</v>
      </c>
      <c r="E3088">
        <v>50</v>
      </c>
      <c r="F3088" t="s">
        <v>363</v>
      </c>
      <c r="G3088" t="s">
        <v>1230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5495</v>
      </c>
      <c r="O3088" s="8">
        <f>Data!$E3088/Data!$D3088</f>
        <v>2.5000000000000001E-3</v>
      </c>
      <c r="P3088" s="2">
        <f>IFERROR(Data!$E3088/Data!$L3088,0)</f>
        <v>16.666666666666668</v>
      </c>
      <c r="Q3088" t="str">
        <f t="shared" si="192"/>
        <v>theater</v>
      </c>
      <c r="R3088" t="str">
        <f t="shared" si="193"/>
        <v>spaces</v>
      </c>
      <c r="S3088" s="3">
        <f t="shared" si="194"/>
        <v>42233.42082175926</v>
      </c>
      <c r="T3088" s="3">
        <f t="shared" si="195"/>
        <v>42173.42082175926</v>
      </c>
    </row>
    <row r="3089" spans="1:20">
      <c r="A3089">
        <v>3087</v>
      </c>
      <c r="B3089" t="s">
        <v>6268</v>
      </c>
      <c r="C3089" t="s">
        <v>6269</v>
      </c>
      <c r="D3089">
        <v>20000</v>
      </c>
      <c r="E3089">
        <v>125</v>
      </c>
      <c r="F3089" t="s">
        <v>363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5495</v>
      </c>
      <c r="O3089" s="8">
        <f>Data!$E3089/Data!$D3089</f>
        <v>6.2500000000000003E-3</v>
      </c>
      <c r="P3089" s="2">
        <f>IFERROR(Data!$E3089/Data!$L3089,0)</f>
        <v>62.5</v>
      </c>
      <c r="Q3089" t="str">
        <f t="shared" si="192"/>
        <v>theater</v>
      </c>
      <c r="R3089" t="str">
        <f t="shared" si="193"/>
        <v>spaces</v>
      </c>
      <c r="S3089" s="3">
        <f t="shared" si="194"/>
        <v>42724.942013888889</v>
      </c>
      <c r="T3089" s="3">
        <f t="shared" si="195"/>
        <v>42664.900347222225</v>
      </c>
    </row>
    <row r="3090" spans="1:20">
      <c r="A3090">
        <v>3088</v>
      </c>
      <c r="B3090" t="s">
        <v>6270</v>
      </c>
      <c r="C3090" t="s">
        <v>6271</v>
      </c>
      <c r="D3090">
        <v>65000</v>
      </c>
      <c r="E3090">
        <v>126</v>
      </c>
      <c r="F3090" t="s">
        <v>363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5495</v>
      </c>
      <c r="O3090" s="8">
        <f>Data!$E3090/Data!$D3090</f>
        <v>1.9384615384615384E-3</v>
      </c>
      <c r="P3090" s="2">
        <f>IFERROR(Data!$E3090/Data!$L3090,0)</f>
        <v>42</v>
      </c>
      <c r="Q3090" t="str">
        <f t="shared" si="192"/>
        <v>theater</v>
      </c>
      <c r="R3090" t="str">
        <f t="shared" si="193"/>
        <v>spaces</v>
      </c>
      <c r="S3090" s="3">
        <f t="shared" si="194"/>
        <v>42012.320138888885</v>
      </c>
      <c r="T3090" s="3">
        <f t="shared" si="195"/>
        <v>41981.32230324074</v>
      </c>
    </row>
    <row r="3091" spans="1:20">
      <c r="A3091">
        <v>3089</v>
      </c>
      <c r="B3091" t="s">
        <v>6272</v>
      </c>
      <c r="C3091" t="s">
        <v>6273</v>
      </c>
      <c r="D3091">
        <v>25000</v>
      </c>
      <c r="E3091">
        <v>5854</v>
      </c>
      <c r="F3091" t="s">
        <v>363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5495</v>
      </c>
      <c r="O3091" s="8">
        <f>Data!$E3091/Data!$D3091</f>
        <v>0.23416000000000001</v>
      </c>
      <c r="P3091" s="2">
        <f>IFERROR(Data!$E3091/Data!$L3091,0)</f>
        <v>130.0888888888889</v>
      </c>
      <c r="Q3091" t="str">
        <f t="shared" si="192"/>
        <v>theater</v>
      </c>
      <c r="R3091" t="str">
        <f t="shared" si="193"/>
        <v>spaces</v>
      </c>
      <c r="S3091" s="3">
        <f t="shared" si="194"/>
        <v>42559.832638888889</v>
      </c>
      <c r="T3091" s="3">
        <f t="shared" si="195"/>
        <v>42528.292627314819</v>
      </c>
    </row>
    <row r="3092" spans="1:20">
      <c r="A3092">
        <v>3090</v>
      </c>
      <c r="B3092" t="s">
        <v>6274</v>
      </c>
      <c r="C3092" t="s">
        <v>6275</v>
      </c>
      <c r="D3092">
        <v>225000</v>
      </c>
      <c r="E3092">
        <v>11432</v>
      </c>
      <c r="F3092" t="s">
        <v>363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5495</v>
      </c>
      <c r="O3092" s="8">
        <f>Data!$E3092/Data!$D3092</f>
        <v>5.080888888888889E-2</v>
      </c>
      <c r="P3092" s="2">
        <f>IFERROR(Data!$E3092/Data!$L3092,0)</f>
        <v>1270.2222222222222</v>
      </c>
      <c r="Q3092" t="str">
        <f t="shared" si="192"/>
        <v>theater</v>
      </c>
      <c r="R3092" t="str">
        <f t="shared" si="193"/>
        <v>spaces</v>
      </c>
      <c r="S3092" s="3">
        <f t="shared" si="194"/>
        <v>42125.527141203704</v>
      </c>
      <c r="T3092" s="3">
        <f t="shared" si="195"/>
        <v>42065.568807870368</v>
      </c>
    </row>
    <row r="3093" spans="1:20">
      <c r="A3093">
        <v>3091</v>
      </c>
      <c r="B3093" t="s">
        <v>6276</v>
      </c>
      <c r="C3093" t="s">
        <v>6277</v>
      </c>
      <c r="D3093">
        <v>5000</v>
      </c>
      <c r="E3093">
        <v>796</v>
      </c>
      <c r="F3093" t="s">
        <v>363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5495</v>
      </c>
      <c r="O3093" s="8">
        <f>Data!$E3093/Data!$D3093</f>
        <v>0.15920000000000001</v>
      </c>
      <c r="P3093" s="2">
        <f>IFERROR(Data!$E3093/Data!$L3093,0)</f>
        <v>88.444444444444443</v>
      </c>
      <c r="Q3093" t="str">
        <f t="shared" si="192"/>
        <v>theater</v>
      </c>
      <c r="R3093" t="str">
        <f t="shared" si="193"/>
        <v>spaces</v>
      </c>
      <c r="S3093" s="3">
        <f t="shared" si="194"/>
        <v>42596.698414351849</v>
      </c>
      <c r="T3093" s="3">
        <f t="shared" si="195"/>
        <v>42566.698414351849</v>
      </c>
    </row>
    <row r="3094" spans="1:20">
      <c r="A3094">
        <v>3092</v>
      </c>
      <c r="B3094" t="s">
        <v>6278</v>
      </c>
      <c r="C3094" t="s">
        <v>6279</v>
      </c>
      <c r="D3094">
        <v>100000</v>
      </c>
      <c r="E3094">
        <v>1183.19</v>
      </c>
      <c r="F3094" t="s">
        <v>363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5495</v>
      </c>
      <c r="O3094" s="8">
        <f>Data!$E3094/Data!$D3094</f>
        <v>1.1831900000000001E-2</v>
      </c>
      <c r="P3094" s="2">
        <f>IFERROR(Data!$E3094/Data!$L3094,0)</f>
        <v>56.342380952380957</v>
      </c>
      <c r="Q3094" t="str">
        <f t="shared" si="192"/>
        <v>theater</v>
      </c>
      <c r="R3094" t="str">
        <f t="shared" si="193"/>
        <v>spaces</v>
      </c>
      <c r="S3094" s="3">
        <f t="shared" si="194"/>
        <v>42292.666666666672</v>
      </c>
      <c r="T3094" s="3">
        <f t="shared" si="195"/>
        <v>42255.369351851856</v>
      </c>
    </row>
    <row r="3095" spans="1:20">
      <c r="A3095">
        <v>3093</v>
      </c>
      <c r="B3095" t="s">
        <v>6280</v>
      </c>
      <c r="C3095" t="s">
        <v>6281</v>
      </c>
      <c r="D3095">
        <v>4000</v>
      </c>
      <c r="E3095">
        <v>910</v>
      </c>
      <c r="F3095" t="s">
        <v>363</v>
      </c>
      <c r="G3095" t="s">
        <v>165</v>
      </c>
      <c r="H3095" t="s">
        <v>166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5495</v>
      </c>
      <c r="O3095" s="8">
        <f>Data!$E3095/Data!$D3095</f>
        <v>0.22750000000000001</v>
      </c>
      <c r="P3095" s="2">
        <f>IFERROR(Data!$E3095/Data!$L3095,0)</f>
        <v>53.529411764705884</v>
      </c>
      <c r="Q3095" t="str">
        <f t="shared" si="192"/>
        <v>theater</v>
      </c>
      <c r="R3095" t="str">
        <f t="shared" si="193"/>
        <v>spaces</v>
      </c>
      <c r="S3095" s="3">
        <f t="shared" si="194"/>
        <v>41790.915972222225</v>
      </c>
      <c r="T3095" s="3">
        <f t="shared" si="195"/>
        <v>41760.659039351849</v>
      </c>
    </row>
    <row r="3096" spans="1:20">
      <c r="A3096">
        <v>3094</v>
      </c>
      <c r="B3096" t="s">
        <v>6282</v>
      </c>
      <c r="C3096" t="s">
        <v>6283</v>
      </c>
      <c r="D3096">
        <v>100000</v>
      </c>
      <c r="E3096">
        <v>25</v>
      </c>
      <c r="F3096" t="s">
        <v>363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5495</v>
      </c>
      <c r="O3096" s="8">
        <f>Data!$E3096/Data!$D3096</f>
        <v>2.5000000000000001E-4</v>
      </c>
      <c r="P3096" s="2">
        <f>IFERROR(Data!$E3096/Data!$L3096,0)</f>
        <v>25</v>
      </c>
      <c r="Q3096" t="str">
        <f t="shared" si="192"/>
        <v>theater</v>
      </c>
      <c r="R3096" t="str">
        <f t="shared" si="193"/>
        <v>spaces</v>
      </c>
      <c r="S3096" s="3">
        <f t="shared" si="194"/>
        <v>42267.545787037037</v>
      </c>
      <c r="T3096" s="3">
        <f t="shared" si="195"/>
        <v>42207.545787037037</v>
      </c>
    </row>
    <row r="3097" spans="1:20">
      <c r="A3097">
        <v>3095</v>
      </c>
      <c r="B3097" t="s">
        <v>6284</v>
      </c>
      <c r="C3097" t="s">
        <v>6285</v>
      </c>
      <c r="D3097">
        <v>14920</v>
      </c>
      <c r="E3097">
        <v>50</v>
      </c>
      <c r="F3097" t="s">
        <v>363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5495</v>
      </c>
      <c r="O3097" s="8">
        <f>Data!$E3097/Data!$D3097</f>
        <v>3.351206434316354E-3</v>
      </c>
      <c r="P3097" s="2">
        <f>IFERROR(Data!$E3097/Data!$L3097,0)</f>
        <v>50</v>
      </c>
      <c r="Q3097" t="str">
        <f t="shared" si="192"/>
        <v>theater</v>
      </c>
      <c r="R3097" t="str">
        <f t="shared" si="193"/>
        <v>spaces</v>
      </c>
      <c r="S3097" s="3">
        <f t="shared" si="194"/>
        <v>42582.775231481486</v>
      </c>
      <c r="T3097" s="3">
        <f t="shared" si="195"/>
        <v>42522.775231481486</v>
      </c>
    </row>
    <row r="3098" spans="1:20">
      <c r="A3098">
        <v>3096</v>
      </c>
      <c r="B3098" t="s">
        <v>6286</v>
      </c>
      <c r="C3098" t="s">
        <v>6287</v>
      </c>
      <c r="D3098">
        <v>20000</v>
      </c>
      <c r="E3098">
        <v>795</v>
      </c>
      <c r="F3098" t="s">
        <v>363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5495</v>
      </c>
      <c r="O3098" s="8">
        <f>Data!$E3098/Data!$D3098</f>
        <v>3.9750000000000001E-2</v>
      </c>
      <c r="P3098" s="2">
        <f>IFERROR(Data!$E3098/Data!$L3098,0)</f>
        <v>56.785714285714285</v>
      </c>
      <c r="Q3098" t="str">
        <f t="shared" si="192"/>
        <v>theater</v>
      </c>
      <c r="R3098" t="str">
        <f t="shared" si="193"/>
        <v>spaces</v>
      </c>
      <c r="S3098" s="3">
        <f t="shared" si="194"/>
        <v>42144.575532407413</v>
      </c>
      <c r="T3098" s="3">
        <f t="shared" si="195"/>
        <v>42114.575532407413</v>
      </c>
    </row>
    <row r="3099" spans="1:20">
      <c r="A3099">
        <v>3097</v>
      </c>
      <c r="B3099" t="s">
        <v>6288</v>
      </c>
      <c r="C3099" t="s">
        <v>6289</v>
      </c>
      <c r="D3099">
        <v>10000</v>
      </c>
      <c r="E3099">
        <v>1715</v>
      </c>
      <c r="F3099" t="s">
        <v>363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5495</v>
      </c>
      <c r="O3099" s="8">
        <f>Data!$E3099/Data!$D3099</f>
        <v>0.17150000000000001</v>
      </c>
      <c r="P3099" s="2">
        <f>IFERROR(Data!$E3099/Data!$L3099,0)</f>
        <v>40.833333333333336</v>
      </c>
      <c r="Q3099" t="str">
        <f t="shared" si="192"/>
        <v>theater</v>
      </c>
      <c r="R3099" t="str">
        <f t="shared" si="193"/>
        <v>spaces</v>
      </c>
      <c r="S3099" s="3">
        <f t="shared" si="194"/>
        <v>42650.333333333328</v>
      </c>
      <c r="T3099" s="3">
        <f t="shared" si="195"/>
        <v>42629.253483796296</v>
      </c>
    </row>
    <row r="3100" spans="1:20">
      <c r="A3100">
        <v>3098</v>
      </c>
      <c r="B3100" t="s">
        <v>6290</v>
      </c>
      <c r="C3100" t="s">
        <v>6291</v>
      </c>
      <c r="D3100">
        <v>48725</v>
      </c>
      <c r="E3100">
        <v>1758</v>
      </c>
      <c r="F3100" t="s">
        <v>363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5495</v>
      </c>
      <c r="O3100" s="8">
        <f>Data!$E3100/Data!$D3100</f>
        <v>3.608004104669061E-2</v>
      </c>
      <c r="P3100" s="2">
        <f>IFERROR(Data!$E3100/Data!$L3100,0)</f>
        <v>65.111111111111114</v>
      </c>
      <c r="Q3100" t="str">
        <f t="shared" si="192"/>
        <v>theater</v>
      </c>
      <c r="R3100" t="str">
        <f t="shared" si="193"/>
        <v>spaces</v>
      </c>
      <c r="S3100" s="3">
        <f t="shared" si="194"/>
        <v>42407.76180555555</v>
      </c>
      <c r="T3100" s="3">
        <f t="shared" si="195"/>
        <v>42359.542233796295</v>
      </c>
    </row>
    <row r="3101" spans="1:20">
      <c r="A3101">
        <v>3099</v>
      </c>
      <c r="B3101" t="s">
        <v>6292</v>
      </c>
      <c r="C3101" t="s">
        <v>6293</v>
      </c>
      <c r="D3101">
        <v>2000</v>
      </c>
      <c r="E3101">
        <v>278</v>
      </c>
      <c r="F3101" t="s">
        <v>363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5495</v>
      </c>
      <c r="O3101" s="8">
        <f>Data!$E3101/Data!$D3101</f>
        <v>0.13900000000000001</v>
      </c>
      <c r="P3101" s="2">
        <f>IFERROR(Data!$E3101/Data!$L3101,0)</f>
        <v>55.6</v>
      </c>
      <c r="Q3101" t="str">
        <f t="shared" si="192"/>
        <v>theater</v>
      </c>
      <c r="R3101" t="str">
        <f t="shared" si="193"/>
        <v>spaces</v>
      </c>
      <c r="S3101" s="3">
        <f t="shared" si="194"/>
        <v>42411.939710648148</v>
      </c>
      <c r="T3101" s="3">
        <f t="shared" si="195"/>
        <v>42381.939710648148</v>
      </c>
    </row>
    <row r="3102" spans="1:20">
      <c r="A3102">
        <v>3100</v>
      </c>
      <c r="B3102" t="s">
        <v>6294</v>
      </c>
      <c r="C3102" t="s">
        <v>6295</v>
      </c>
      <c r="D3102">
        <v>12000</v>
      </c>
      <c r="E3102">
        <v>1827</v>
      </c>
      <c r="F3102" t="s">
        <v>363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5495</v>
      </c>
      <c r="O3102" s="8">
        <f>Data!$E3102/Data!$D3102</f>
        <v>0.15225</v>
      </c>
      <c r="P3102" s="2">
        <f>IFERROR(Data!$E3102/Data!$L3102,0)</f>
        <v>140.53846153846155</v>
      </c>
      <c r="Q3102" t="str">
        <f t="shared" si="192"/>
        <v>theater</v>
      </c>
      <c r="R3102" t="str">
        <f t="shared" si="193"/>
        <v>spaces</v>
      </c>
      <c r="S3102" s="3">
        <f t="shared" si="194"/>
        <v>41932.372395833336</v>
      </c>
      <c r="T3102" s="3">
        <f t="shared" si="195"/>
        <v>41902.372395833336</v>
      </c>
    </row>
    <row r="3103" spans="1:20">
      <c r="A3103">
        <v>3101</v>
      </c>
      <c r="B3103" t="s">
        <v>6296</v>
      </c>
      <c r="C3103" t="s">
        <v>6297</v>
      </c>
      <c r="D3103">
        <v>2500</v>
      </c>
      <c r="E3103">
        <v>300</v>
      </c>
      <c r="F3103" t="s">
        <v>363</v>
      </c>
      <c r="G3103" t="s">
        <v>185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5495</v>
      </c>
      <c r="O3103" s="8">
        <f>Data!$E3103/Data!$D3103</f>
        <v>0.12</v>
      </c>
      <c r="P3103" s="2">
        <f>IFERROR(Data!$E3103/Data!$L3103,0)</f>
        <v>25</v>
      </c>
      <c r="Q3103" t="str">
        <f t="shared" si="192"/>
        <v>theater</v>
      </c>
      <c r="R3103" t="str">
        <f t="shared" si="193"/>
        <v>spaces</v>
      </c>
      <c r="S3103" s="3">
        <f t="shared" si="194"/>
        <v>42201.080555555556</v>
      </c>
      <c r="T3103" s="3">
        <f t="shared" si="195"/>
        <v>42171.133530092593</v>
      </c>
    </row>
    <row r="3104" spans="1:20">
      <c r="A3104">
        <v>3102</v>
      </c>
      <c r="B3104" t="s">
        <v>6298</v>
      </c>
      <c r="C3104" t="s">
        <v>6299</v>
      </c>
      <c r="D3104">
        <v>16000</v>
      </c>
      <c r="E3104">
        <v>6258</v>
      </c>
      <c r="F3104" t="s">
        <v>363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5495</v>
      </c>
      <c r="O3104" s="8">
        <f>Data!$E3104/Data!$D3104</f>
        <v>0.391125</v>
      </c>
      <c r="P3104" s="2">
        <f>IFERROR(Data!$E3104/Data!$L3104,0)</f>
        <v>69.533333333333331</v>
      </c>
      <c r="Q3104" t="str">
        <f t="shared" si="192"/>
        <v>theater</v>
      </c>
      <c r="R3104" t="str">
        <f t="shared" si="193"/>
        <v>spaces</v>
      </c>
      <c r="S3104" s="3">
        <f t="shared" si="194"/>
        <v>42605.090486111112</v>
      </c>
      <c r="T3104" s="3">
        <f t="shared" si="195"/>
        <v>42555.090486111112</v>
      </c>
    </row>
    <row r="3105" spans="1:20">
      <c r="A3105">
        <v>3103</v>
      </c>
      <c r="B3105" t="s">
        <v>6300</v>
      </c>
      <c r="C3105" t="s">
        <v>6301</v>
      </c>
      <c r="D3105">
        <v>4100</v>
      </c>
      <c r="E3105">
        <v>11</v>
      </c>
      <c r="F3105" t="s">
        <v>363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5495</v>
      </c>
      <c r="O3105" s="8">
        <f>Data!$E3105/Data!$D3105</f>
        <v>2.6829268292682929E-3</v>
      </c>
      <c r="P3105" s="2">
        <f>IFERROR(Data!$E3105/Data!$L3105,0)</f>
        <v>5.5</v>
      </c>
      <c r="Q3105" t="str">
        <f t="shared" si="192"/>
        <v>theater</v>
      </c>
      <c r="R3105" t="str">
        <f t="shared" si="193"/>
        <v>spaces</v>
      </c>
      <c r="S3105" s="3">
        <f t="shared" si="194"/>
        <v>42166.906319444446</v>
      </c>
      <c r="T3105" s="3">
        <f t="shared" si="195"/>
        <v>42106.906319444446</v>
      </c>
    </row>
    <row r="3106" spans="1:20">
      <c r="A3106">
        <v>3104</v>
      </c>
      <c r="B3106" t="s">
        <v>6302</v>
      </c>
      <c r="C3106" t="s">
        <v>6303</v>
      </c>
      <c r="D3106">
        <v>4000</v>
      </c>
      <c r="E3106">
        <v>1185</v>
      </c>
      <c r="F3106" t="s">
        <v>363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5495</v>
      </c>
      <c r="O3106" s="8">
        <f>Data!$E3106/Data!$D3106</f>
        <v>0.29625000000000001</v>
      </c>
      <c r="P3106" s="2">
        <f>IFERROR(Data!$E3106/Data!$L3106,0)</f>
        <v>237</v>
      </c>
      <c r="Q3106" t="str">
        <f t="shared" si="192"/>
        <v>theater</v>
      </c>
      <c r="R3106" t="str">
        <f t="shared" si="193"/>
        <v>spaces</v>
      </c>
      <c r="S3106" s="3">
        <f t="shared" si="194"/>
        <v>42037.833333333328</v>
      </c>
      <c r="T3106" s="3">
        <f t="shared" si="195"/>
        <v>42006.658692129626</v>
      </c>
    </row>
    <row r="3107" spans="1:20">
      <c r="A3107">
        <v>3105</v>
      </c>
      <c r="B3107" t="s">
        <v>6304</v>
      </c>
      <c r="C3107" t="s">
        <v>6305</v>
      </c>
      <c r="D3107">
        <v>5845</v>
      </c>
      <c r="E3107">
        <v>2476</v>
      </c>
      <c r="F3107" t="s">
        <v>363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5495</v>
      </c>
      <c r="O3107" s="8">
        <f>Data!$E3107/Data!$D3107</f>
        <v>0.4236099230111206</v>
      </c>
      <c r="P3107" s="2">
        <f>IFERROR(Data!$E3107/Data!$L3107,0)</f>
        <v>79.870967741935488</v>
      </c>
      <c r="Q3107" t="str">
        <f t="shared" si="192"/>
        <v>theater</v>
      </c>
      <c r="R3107" t="str">
        <f t="shared" si="193"/>
        <v>spaces</v>
      </c>
      <c r="S3107" s="3">
        <f t="shared" si="194"/>
        <v>41930.958333333336</v>
      </c>
      <c r="T3107" s="3">
        <f t="shared" si="195"/>
        <v>41876.468935185185</v>
      </c>
    </row>
    <row r="3108" spans="1:20">
      <c r="A3108">
        <v>3106</v>
      </c>
      <c r="B3108" t="s">
        <v>6306</v>
      </c>
      <c r="C3108" t="s">
        <v>6307</v>
      </c>
      <c r="D3108">
        <v>1000</v>
      </c>
      <c r="E3108">
        <v>41</v>
      </c>
      <c r="F3108" t="s">
        <v>363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5495</v>
      </c>
      <c r="O3108" s="8">
        <f>Data!$E3108/Data!$D3108</f>
        <v>4.1000000000000002E-2</v>
      </c>
      <c r="P3108" s="2">
        <f>IFERROR(Data!$E3108/Data!$L3108,0)</f>
        <v>10.25</v>
      </c>
      <c r="Q3108" t="str">
        <f t="shared" si="192"/>
        <v>theater</v>
      </c>
      <c r="R3108" t="str">
        <f t="shared" si="193"/>
        <v>spaces</v>
      </c>
      <c r="S3108" s="3">
        <f t="shared" si="194"/>
        <v>42263.666666666672</v>
      </c>
      <c r="T3108" s="3">
        <f t="shared" si="195"/>
        <v>42241.179120370376</v>
      </c>
    </row>
    <row r="3109" spans="1:20">
      <c r="A3109">
        <v>3107</v>
      </c>
      <c r="B3109" t="s">
        <v>6308</v>
      </c>
      <c r="C3109" t="s">
        <v>6309</v>
      </c>
      <c r="D3109">
        <v>40000</v>
      </c>
      <c r="E3109">
        <v>7905</v>
      </c>
      <c r="F3109" t="s">
        <v>363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5495</v>
      </c>
      <c r="O3109" s="8">
        <f>Data!$E3109/Data!$D3109</f>
        <v>0.197625</v>
      </c>
      <c r="P3109" s="2">
        <f>IFERROR(Data!$E3109/Data!$L3109,0)</f>
        <v>272.58620689655174</v>
      </c>
      <c r="Q3109" t="str">
        <f t="shared" si="192"/>
        <v>theater</v>
      </c>
      <c r="R3109" t="str">
        <f t="shared" si="193"/>
        <v>spaces</v>
      </c>
      <c r="S3109" s="3">
        <f t="shared" si="194"/>
        <v>42135.564247685179</v>
      </c>
      <c r="T3109" s="3">
        <f t="shared" si="195"/>
        <v>42128.564247685179</v>
      </c>
    </row>
    <row r="3110" spans="1:20">
      <c r="A3110">
        <v>3108</v>
      </c>
      <c r="B3110" t="s">
        <v>6310</v>
      </c>
      <c r="C3110" t="s">
        <v>6311</v>
      </c>
      <c r="D3110">
        <v>50000</v>
      </c>
      <c r="E3110">
        <v>26</v>
      </c>
      <c r="F3110" t="s">
        <v>363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5495</v>
      </c>
      <c r="O3110" s="8">
        <f>Data!$E3110/Data!$D3110</f>
        <v>5.1999999999999995E-4</v>
      </c>
      <c r="P3110" s="2">
        <f>IFERROR(Data!$E3110/Data!$L3110,0)</f>
        <v>13</v>
      </c>
      <c r="Q3110" t="str">
        <f t="shared" si="192"/>
        <v>theater</v>
      </c>
      <c r="R3110" t="str">
        <f t="shared" si="193"/>
        <v>spaces</v>
      </c>
      <c r="S3110" s="3">
        <f t="shared" si="194"/>
        <v>42122.388819444444</v>
      </c>
      <c r="T3110" s="3">
        <f t="shared" si="195"/>
        <v>42062.430486111116</v>
      </c>
    </row>
    <row r="3111" spans="1:20">
      <c r="A3111">
        <v>3109</v>
      </c>
      <c r="B3111" t="s">
        <v>6312</v>
      </c>
      <c r="C3111" t="s">
        <v>6313</v>
      </c>
      <c r="D3111">
        <v>26500</v>
      </c>
      <c r="E3111">
        <v>6633</v>
      </c>
      <c r="F3111" t="s">
        <v>363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5495</v>
      </c>
      <c r="O3111" s="8">
        <f>Data!$E3111/Data!$D3111</f>
        <v>0.25030188679245285</v>
      </c>
      <c r="P3111" s="2">
        <f>IFERROR(Data!$E3111/Data!$L3111,0)</f>
        <v>58.184210526315788</v>
      </c>
      <c r="Q3111" t="str">
        <f t="shared" si="192"/>
        <v>theater</v>
      </c>
      <c r="R3111" t="str">
        <f t="shared" si="193"/>
        <v>spaces</v>
      </c>
      <c r="S3111" s="3">
        <f t="shared" si="194"/>
        <v>41878.875115740739</v>
      </c>
      <c r="T3111" s="3">
        <f t="shared" si="195"/>
        <v>41843.875115740739</v>
      </c>
    </row>
    <row r="3112" spans="1:20">
      <c r="A3112">
        <v>3110</v>
      </c>
      <c r="B3112" t="s">
        <v>6314</v>
      </c>
      <c r="C3112" t="s">
        <v>6315</v>
      </c>
      <c r="D3112">
        <v>25000</v>
      </c>
      <c r="E3112">
        <v>10</v>
      </c>
      <c r="F3112" t="s">
        <v>363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5495</v>
      </c>
      <c r="O3112" s="8">
        <f>Data!$E3112/Data!$D3112</f>
        <v>4.0000000000000002E-4</v>
      </c>
      <c r="P3112" s="2">
        <f>IFERROR(Data!$E3112/Data!$L3112,0)</f>
        <v>10</v>
      </c>
      <c r="Q3112" t="str">
        <f t="shared" si="192"/>
        <v>theater</v>
      </c>
      <c r="R3112" t="str">
        <f t="shared" si="193"/>
        <v>spaces</v>
      </c>
      <c r="S3112" s="3">
        <f t="shared" si="194"/>
        <v>42784.781469907408</v>
      </c>
      <c r="T3112" s="3">
        <f t="shared" si="195"/>
        <v>42744.781469907408</v>
      </c>
    </row>
    <row r="3113" spans="1:20">
      <c r="A3113">
        <v>3111</v>
      </c>
      <c r="B3113" t="s">
        <v>6316</v>
      </c>
      <c r="C3113" t="s">
        <v>6317</v>
      </c>
      <c r="D3113">
        <v>20000</v>
      </c>
      <c r="E3113">
        <v>5328</v>
      </c>
      <c r="F3113" t="s">
        <v>363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5495</v>
      </c>
      <c r="O3113" s="8">
        <f>Data!$E3113/Data!$D3113</f>
        <v>0.26640000000000003</v>
      </c>
      <c r="P3113" s="2">
        <f>IFERROR(Data!$E3113/Data!$L3113,0)</f>
        <v>70.10526315789474</v>
      </c>
      <c r="Q3113" t="str">
        <f t="shared" si="192"/>
        <v>theater</v>
      </c>
      <c r="R3113" t="str">
        <f t="shared" si="193"/>
        <v>spaces</v>
      </c>
      <c r="S3113" s="3">
        <f t="shared" si="194"/>
        <v>41916.345138888886</v>
      </c>
      <c r="T3113" s="3">
        <f t="shared" si="195"/>
        <v>41885.345138888886</v>
      </c>
    </row>
    <row r="3114" spans="1:20">
      <c r="A3114">
        <v>3112</v>
      </c>
      <c r="B3114" t="s">
        <v>6318</v>
      </c>
      <c r="C3114" t="s">
        <v>6319</v>
      </c>
      <c r="D3114">
        <v>11000</v>
      </c>
      <c r="E3114">
        <v>521</v>
      </c>
      <c r="F3114" t="s">
        <v>363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5495</v>
      </c>
      <c r="O3114" s="8">
        <f>Data!$E3114/Data!$D3114</f>
        <v>4.7363636363636365E-2</v>
      </c>
      <c r="P3114" s="2">
        <f>IFERROR(Data!$E3114/Data!$L3114,0)</f>
        <v>57.888888888888886</v>
      </c>
      <c r="Q3114" t="str">
        <f t="shared" si="192"/>
        <v>theater</v>
      </c>
      <c r="R3114" t="str">
        <f t="shared" si="193"/>
        <v>spaces</v>
      </c>
      <c r="S3114" s="3">
        <f t="shared" si="194"/>
        <v>42674.871921296297</v>
      </c>
      <c r="T3114" s="3">
        <f t="shared" si="195"/>
        <v>42614.871921296297</v>
      </c>
    </row>
    <row r="3115" spans="1:20">
      <c r="A3115">
        <v>3113</v>
      </c>
      <c r="B3115" t="s">
        <v>6320</v>
      </c>
      <c r="C3115" t="s">
        <v>6321</v>
      </c>
      <c r="D3115">
        <v>109225</v>
      </c>
      <c r="E3115">
        <v>4635</v>
      </c>
      <c r="F3115" t="s">
        <v>363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5495</v>
      </c>
      <c r="O3115" s="8">
        <f>Data!$E3115/Data!$D3115</f>
        <v>4.2435339894712751E-2</v>
      </c>
      <c r="P3115" s="2">
        <f>IFERROR(Data!$E3115/Data!$L3115,0)</f>
        <v>125.27027027027027</v>
      </c>
      <c r="Q3115" t="str">
        <f t="shared" si="192"/>
        <v>theater</v>
      </c>
      <c r="R3115" t="str">
        <f t="shared" si="193"/>
        <v>spaces</v>
      </c>
      <c r="S3115" s="3">
        <f t="shared" si="194"/>
        <v>42111.481273148151</v>
      </c>
      <c r="T3115" s="3">
        <f t="shared" si="195"/>
        <v>42081.481273148151</v>
      </c>
    </row>
    <row r="3116" spans="1:20">
      <c r="A3116">
        <v>3114</v>
      </c>
      <c r="B3116" t="s">
        <v>6322</v>
      </c>
      <c r="C3116" t="s">
        <v>6323</v>
      </c>
      <c r="D3116">
        <v>75000</v>
      </c>
      <c r="E3116">
        <v>0</v>
      </c>
      <c r="F3116" t="s">
        <v>363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5495</v>
      </c>
      <c r="O3116" s="8">
        <f>Data!$E3116/Data!$D3116</f>
        <v>0</v>
      </c>
      <c r="P3116" s="2">
        <f>IFERROR(Data!$E3116/Data!$L3116,0)</f>
        <v>0</v>
      </c>
      <c r="Q3116" t="str">
        <f t="shared" si="192"/>
        <v>theater</v>
      </c>
      <c r="R3116" t="str">
        <f t="shared" si="193"/>
        <v>spaces</v>
      </c>
      <c r="S3116" s="3">
        <f t="shared" si="194"/>
        <v>41903.382523148146</v>
      </c>
      <c r="T3116" s="3">
        <f t="shared" si="195"/>
        <v>41843.382523148146</v>
      </c>
    </row>
    <row r="3117" spans="1:20">
      <c r="A3117">
        <v>3115</v>
      </c>
      <c r="B3117" t="s">
        <v>6324</v>
      </c>
      <c r="C3117" t="s">
        <v>6325</v>
      </c>
      <c r="D3117">
        <v>10000</v>
      </c>
      <c r="E3117">
        <v>300</v>
      </c>
      <c r="F3117" t="s">
        <v>363</v>
      </c>
      <c r="G3117" t="s">
        <v>482</v>
      </c>
      <c r="H3117" t="s">
        <v>483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5495</v>
      </c>
      <c r="O3117" s="8">
        <f>Data!$E3117/Data!$D3117</f>
        <v>0.03</v>
      </c>
      <c r="P3117" s="2">
        <f>IFERROR(Data!$E3117/Data!$L3117,0)</f>
        <v>300</v>
      </c>
      <c r="Q3117" t="str">
        <f t="shared" si="192"/>
        <v>theater</v>
      </c>
      <c r="R3117" t="str">
        <f t="shared" si="193"/>
        <v>spaces</v>
      </c>
      <c r="S3117" s="3">
        <f t="shared" si="194"/>
        <v>42526.197071759263</v>
      </c>
      <c r="T3117" s="3">
        <f t="shared" si="195"/>
        <v>42496.197071759263</v>
      </c>
    </row>
    <row r="3118" spans="1:20">
      <c r="A3118">
        <v>3116</v>
      </c>
      <c r="B3118" t="s">
        <v>6326</v>
      </c>
      <c r="C3118" t="s">
        <v>6327</v>
      </c>
      <c r="D3118">
        <v>750</v>
      </c>
      <c r="E3118">
        <v>430</v>
      </c>
      <c r="F3118" t="s">
        <v>363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5495</v>
      </c>
      <c r="O3118" s="8">
        <f>Data!$E3118/Data!$D3118</f>
        <v>0.57333333333333336</v>
      </c>
      <c r="P3118" s="2">
        <f>IFERROR(Data!$E3118/Data!$L3118,0)</f>
        <v>43</v>
      </c>
      <c r="Q3118" t="str">
        <f t="shared" si="192"/>
        <v>theater</v>
      </c>
      <c r="R3118" t="str">
        <f t="shared" si="193"/>
        <v>spaces</v>
      </c>
      <c r="S3118" s="3">
        <f t="shared" si="194"/>
        <v>42095.265335648146</v>
      </c>
      <c r="T3118" s="3">
        <f t="shared" si="195"/>
        <v>42081.265335648146</v>
      </c>
    </row>
    <row r="3119" spans="1:20">
      <c r="A3119">
        <v>3117</v>
      </c>
      <c r="B3119" t="s">
        <v>6328</v>
      </c>
      <c r="C3119" t="s">
        <v>6329</v>
      </c>
      <c r="D3119">
        <v>1000</v>
      </c>
      <c r="E3119">
        <v>1</v>
      </c>
      <c r="F3119" t="s">
        <v>363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5495</v>
      </c>
      <c r="O3119" s="8">
        <f>Data!$E3119/Data!$D3119</f>
        <v>1E-3</v>
      </c>
      <c r="P3119" s="2">
        <f>IFERROR(Data!$E3119/Data!$L3119,0)</f>
        <v>1</v>
      </c>
      <c r="Q3119" t="str">
        <f t="shared" si="192"/>
        <v>theater</v>
      </c>
      <c r="R3119" t="str">
        <f t="shared" si="193"/>
        <v>spaces</v>
      </c>
      <c r="S3119" s="3">
        <f t="shared" si="194"/>
        <v>42517.3</v>
      </c>
      <c r="T3119" s="3">
        <f t="shared" si="195"/>
        <v>42509.124537037031</v>
      </c>
    </row>
    <row r="3120" spans="1:20">
      <c r="A3120">
        <v>3118</v>
      </c>
      <c r="B3120" t="s">
        <v>6330</v>
      </c>
      <c r="C3120" t="s">
        <v>6331</v>
      </c>
      <c r="D3120">
        <v>500000</v>
      </c>
      <c r="E3120">
        <v>1550</v>
      </c>
      <c r="F3120" t="s">
        <v>363</v>
      </c>
      <c r="G3120" t="s">
        <v>482</v>
      </c>
      <c r="H3120" t="s">
        <v>483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5495</v>
      </c>
      <c r="O3120" s="8">
        <f>Data!$E3120/Data!$D3120</f>
        <v>3.0999999999999999E-3</v>
      </c>
      <c r="P3120" s="2">
        <f>IFERROR(Data!$E3120/Data!$L3120,0)</f>
        <v>775</v>
      </c>
      <c r="Q3120" t="str">
        <f t="shared" si="192"/>
        <v>theater</v>
      </c>
      <c r="R3120" t="str">
        <f t="shared" si="193"/>
        <v>spaces</v>
      </c>
      <c r="S3120" s="3">
        <f t="shared" si="194"/>
        <v>42553.399571759262</v>
      </c>
      <c r="T3120" s="3">
        <f t="shared" si="195"/>
        <v>42534.399571759262</v>
      </c>
    </row>
    <row r="3121" spans="1:20">
      <c r="A3121">
        <v>3119</v>
      </c>
      <c r="B3121" t="s">
        <v>6332</v>
      </c>
      <c r="C3121" t="s">
        <v>6333</v>
      </c>
      <c r="D3121">
        <v>10000</v>
      </c>
      <c r="E3121">
        <v>5</v>
      </c>
      <c r="F3121" t="s">
        <v>363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5495</v>
      </c>
      <c r="O3121" s="8">
        <f>Data!$E3121/Data!$D3121</f>
        <v>5.0000000000000001E-4</v>
      </c>
      <c r="P3121" s="2">
        <f>IFERROR(Data!$E3121/Data!$L3121,0)</f>
        <v>5</v>
      </c>
      <c r="Q3121" t="str">
        <f t="shared" si="192"/>
        <v>theater</v>
      </c>
      <c r="R3121" t="str">
        <f t="shared" si="193"/>
        <v>spaces</v>
      </c>
      <c r="S3121" s="3">
        <f t="shared" si="194"/>
        <v>42089.753842592589</v>
      </c>
      <c r="T3121" s="3">
        <f t="shared" si="195"/>
        <v>42059.79550925926</v>
      </c>
    </row>
    <row r="3122" spans="1:20">
      <c r="A3122">
        <v>3120</v>
      </c>
      <c r="B3122" t="s">
        <v>6334</v>
      </c>
      <c r="C3122" t="s">
        <v>6335</v>
      </c>
      <c r="D3122">
        <v>1300000</v>
      </c>
      <c r="E3122">
        <v>128</v>
      </c>
      <c r="F3122" t="s">
        <v>363</v>
      </c>
      <c r="G3122" t="s">
        <v>393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5495</v>
      </c>
      <c r="O3122" s="8">
        <f>Data!$E3122/Data!$D3122</f>
        <v>9.8461538461538464E-5</v>
      </c>
      <c r="P3122" s="2">
        <f>IFERROR(Data!$E3122/Data!$L3122,0)</f>
        <v>12.8</v>
      </c>
      <c r="Q3122" t="str">
        <f t="shared" si="192"/>
        <v>theater</v>
      </c>
      <c r="R3122" t="str">
        <f t="shared" si="193"/>
        <v>spaces</v>
      </c>
      <c r="S3122" s="3">
        <f t="shared" si="194"/>
        <v>42495.650416666671</v>
      </c>
      <c r="T3122" s="3">
        <f t="shared" si="195"/>
        <v>42435.692083333335</v>
      </c>
    </row>
    <row r="3123" spans="1:20">
      <c r="A3123">
        <v>3121</v>
      </c>
      <c r="B3123" t="s">
        <v>6336</v>
      </c>
      <c r="C3123" t="s">
        <v>6337</v>
      </c>
      <c r="D3123">
        <v>1500</v>
      </c>
      <c r="E3123">
        <v>10</v>
      </c>
      <c r="F3123" t="s">
        <v>278</v>
      </c>
      <c r="G3123" t="s">
        <v>165</v>
      </c>
      <c r="H3123" t="s">
        <v>166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5495</v>
      </c>
      <c r="O3123" s="8">
        <f>Data!$E3123/Data!$D3123</f>
        <v>6.6666666666666671E-3</v>
      </c>
      <c r="P3123" s="2">
        <f>IFERROR(Data!$E3123/Data!$L3123,0)</f>
        <v>10</v>
      </c>
      <c r="Q3123" t="str">
        <f t="shared" si="192"/>
        <v>theater</v>
      </c>
      <c r="R3123" t="str">
        <f t="shared" si="193"/>
        <v>spaces</v>
      </c>
      <c r="S3123" s="3">
        <f t="shared" si="194"/>
        <v>41908.429803240739</v>
      </c>
      <c r="T3123" s="3">
        <f t="shared" si="195"/>
        <v>41848.429803240739</v>
      </c>
    </row>
    <row r="3124" spans="1:20">
      <c r="A3124">
        <v>3122</v>
      </c>
      <c r="B3124" t="s">
        <v>6338</v>
      </c>
      <c r="C3124" t="s">
        <v>6339</v>
      </c>
      <c r="D3124">
        <v>199</v>
      </c>
      <c r="E3124">
        <v>116</v>
      </c>
      <c r="F3124" t="s">
        <v>278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5495</v>
      </c>
      <c r="O3124" s="8">
        <f>Data!$E3124/Data!$D3124</f>
        <v>0.58291457286432158</v>
      </c>
      <c r="P3124" s="2">
        <f>IFERROR(Data!$E3124/Data!$L3124,0)</f>
        <v>58</v>
      </c>
      <c r="Q3124" t="str">
        <f t="shared" si="192"/>
        <v>theater</v>
      </c>
      <c r="R3124" t="str">
        <f t="shared" si="193"/>
        <v>spaces</v>
      </c>
      <c r="S3124" s="3">
        <f t="shared" si="194"/>
        <v>42683.723750000005</v>
      </c>
      <c r="T3124" s="3">
        <f t="shared" si="195"/>
        <v>42678.682083333333</v>
      </c>
    </row>
    <row r="3125" spans="1:20">
      <c r="A3125">
        <v>3123</v>
      </c>
      <c r="B3125" t="s">
        <v>6340</v>
      </c>
      <c r="C3125" t="s">
        <v>6341</v>
      </c>
      <c r="D3125">
        <v>125000</v>
      </c>
      <c r="E3125">
        <v>85192</v>
      </c>
      <c r="F3125" t="s">
        <v>278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5495</v>
      </c>
      <c r="O3125" s="8">
        <f>Data!$E3125/Data!$D3125</f>
        <v>0.68153600000000003</v>
      </c>
      <c r="P3125" s="2">
        <f>IFERROR(Data!$E3125/Data!$L3125,0)</f>
        <v>244.80459770114942</v>
      </c>
      <c r="Q3125" t="str">
        <f t="shared" si="192"/>
        <v>theater</v>
      </c>
      <c r="R3125" t="str">
        <f t="shared" si="193"/>
        <v>spaces</v>
      </c>
      <c r="S3125" s="3">
        <f t="shared" si="194"/>
        <v>42560.743032407408</v>
      </c>
      <c r="T3125" s="3">
        <f t="shared" si="195"/>
        <v>42530.743032407408</v>
      </c>
    </row>
    <row r="3126" spans="1:20">
      <c r="A3126">
        <v>3124</v>
      </c>
      <c r="B3126" t="s">
        <v>6342</v>
      </c>
      <c r="C3126" t="s">
        <v>6343</v>
      </c>
      <c r="D3126">
        <v>800000</v>
      </c>
      <c r="E3126">
        <v>26</v>
      </c>
      <c r="F3126" t="s">
        <v>278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5495</v>
      </c>
      <c r="O3126" s="8">
        <f>Data!$E3126/Data!$D3126</f>
        <v>3.2499999999999997E-5</v>
      </c>
      <c r="P3126" s="2">
        <f>IFERROR(Data!$E3126/Data!$L3126,0)</f>
        <v>6.5</v>
      </c>
      <c r="Q3126" t="str">
        <f t="shared" si="192"/>
        <v>theater</v>
      </c>
      <c r="R3126" t="str">
        <f t="shared" si="193"/>
        <v>spaces</v>
      </c>
      <c r="S3126" s="3">
        <f t="shared" si="194"/>
        <v>42037.530104166668</v>
      </c>
      <c r="T3126" s="3">
        <f t="shared" si="195"/>
        <v>41977.530104166668</v>
      </c>
    </row>
    <row r="3127" spans="1:20">
      <c r="A3127">
        <v>3125</v>
      </c>
      <c r="B3127" t="s">
        <v>6344</v>
      </c>
      <c r="C3127" t="s">
        <v>6345</v>
      </c>
      <c r="D3127">
        <v>1500000</v>
      </c>
      <c r="E3127">
        <v>0</v>
      </c>
      <c r="F3127" t="s">
        <v>278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5495</v>
      </c>
      <c r="O3127" s="8">
        <f>Data!$E3127/Data!$D3127</f>
        <v>0</v>
      </c>
      <c r="P3127" s="2">
        <f>IFERROR(Data!$E3127/Data!$L3127,0)</f>
        <v>0</v>
      </c>
      <c r="Q3127" t="str">
        <f t="shared" si="192"/>
        <v>theater</v>
      </c>
      <c r="R3127" t="str">
        <f t="shared" si="193"/>
        <v>spaces</v>
      </c>
      <c r="S3127" s="3">
        <f t="shared" si="194"/>
        <v>42375.95685185185</v>
      </c>
      <c r="T3127" s="3">
        <f t="shared" si="195"/>
        <v>42345.95685185185</v>
      </c>
    </row>
    <row r="3128" spans="1:20">
      <c r="A3128">
        <v>3126</v>
      </c>
      <c r="B3128" t="s">
        <v>6346</v>
      </c>
      <c r="C3128" t="s">
        <v>6347</v>
      </c>
      <c r="D3128">
        <v>25000</v>
      </c>
      <c r="E3128">
        <v>1040</v>
      </c>
      <c r="F3128" t="s">
        <v>278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5495</v>
      </c>
      <c r="O3128" s="8">
        <f>Data!$E3128/Data!$D3128</f>
        <v>4.1599999999999998E-2</v>
      </c>
      <c r="P3128" s="2">
        <f>IFERROR(Data!$E3128/Data!$L3128,0)</f>
        <v>61.176470588235297</v>
      </c>
      <c r="Q3128" t="str">
        <f t="shared" si="192"/>
        <v>theater</v>
      </c>
      <c r="R3128" t="str">
        <f t="shared" si="193"/>
        <v>spaces</v>
      </c>
      <c r="S3128" s="3">
        <f t="shared" si="194"/>
        <v>42456.726412037038</v>
      </c>
      <c r="T3128" s="3">
        <f t="shared" si="195"/>
        <v>42426.76807870371</v>
      </c>
    </row>
    <row r="3129" spans="1:20">
      <c r="A3129">
        <v>3127</v>
      </c>
      <c r="B3129" t="s">
        <v>6348</v>
      </c>
      <c r="C3129" t="s">
        <v>6349</v>
      </c>
      <c r="D3129">
        <v>100000</v>
      </c>
      <c r="E3129">
        <v>0</v>
      </c>
      <c r="F3129" t="s">
        <v>278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5495</v>
      </c>
      <c r="O3129" s="8">
        <f>Data!$E3129/Data!$D3129</f>
        <v>0</v>
      </c>
      <c r="P3129" s="2">
        <f>IFERROR(Data!$E3129/Data!$L3129,0)</f>
        <v>0</v>
      </c>
      <c r="Q3129" t="str">
        <f t="shared" si="192"/>
        <v>theater</v>
      </c>
      <c r="R3129" t="str">
        <f t="shared" si="193"/>
        <v>spaces</v>
      </c>
      <c r="S3129" s="3">
        <f t="shared" si="194"/>
        <v>42064.606817129628</v>
      </c>
      <c r="T3129" s="3">
        <f t="shared" si="195"/>
        <v>42034.606817129628</v>
      </c>
    </row>
    <row r="3130" spans="1:20">
      <c r="A3130">
        <v>3128</v>
      </c>
      <c r="B3130" t="s">
        <v>6350</v>
      </c>
      <c r="C3130" t="s">
        <v>6351</v>
      </c>
      <c r="D3130">
        <v>15000</v>
      </c>
      <c r="E3130">
        <v>16291</v>
      </c>
      <c r="F3130" t="s">
        <v>3444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1092</v>
      </c>
      <c r="O3130" s="8">
        <f>Data!$E3130/Data!$D3130</f>
        <v>1.0860666666666667</v>
      </c>
      <c r="P3130" s="2">
        <f>IFERROR(Data!$E3130/Data!$L3130,0)</f>
        <v>139.23931623931625</v>
      </c>
      <c r="Q3130" t="str">
        <f t="shared" si="192"/>
        <v>theater</v>
      </c>
      <c r="R3130" t="str">
        <f t="shared" si="193"/>
        <v>plays</v>
      </c>
      <c r="S3130" s="3">
        <f t="shared" si="194"/>
        <v>42810.534039351856</v>
      </c>
      <c r="T3130" s="3">
        <f t="shared" si="195"/>
        <v>42780.575706018513</v>
      </c>
    </row>
    <row r="3131" spans="1:20">
      <c r="A3131">
        <v>3129</v>
      </c>
      <c r="B3131" t="s">
        <v>6352</v>
      </c>
      <c r="C3131" t="s">
        <v>6353</v>
      </c>
      <c r="D3131">
        <v>1250</v>
      </c>
      <c r="E3131">
        <v>10</v>
      </c>
      <c r="F3131" t="s">
        <v>3444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1092</v>
      </c>
      <c r="O3131" s="8">
        <f>Data!$E3131/Data!$D3131</f>
        <v>8.0000000000000002E-3</v>
      </c>
      <c r="P3131" s="2">
        <f>IFERROR(Data!$E3131/Data!$L3131,0)</f>
        <v>10</v>
      </c>
      <c r="Q3131" t="str">
        <f t="shared" si="192"/>
        <v>theater</v>
      </c>
      <c r="R3131" t="str">
        <f t="shared" si="193"/>
        <v>plays</v>
      </c>
      <c r="S3131" s="3">
        <f t="shared" si="194"/>
        <v>42843.551145833335</v>
      </c>
      <c r="T3131" s="3">
        <f t="shared" si="195"/>
        <v>42803.592812499999</v>
      </c>
    </row>
    <row r="3132" spans="1:20">
      <c r="A3132">
        <v>3130</v>
      </c>
      <c r="B3132" t="s">
        <v>6354</v>
      </c>
      <c r="C3132" t="s">
        <v>6355</v>
      </c>
      <c r="D3132">
        <v>10000</v>
      </c>
      <c r="E3132">
        <v>375</v>
      </c>
      <c r="F3132" t="s">
        <v>3444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1092</v>
      </c>
      <c r="O3132" s="8">
        <f>Data!$E3132/Data!$D3132</f>
        <v>3.7499999999999999E-2</v>
      </c>
      <c r="P3132" s="2">
        <f>IFERROR(Data!$E3132/Data!$L3132,0)</f>
        <v>93.75</v>
      </c>
      <c r="Q3132" t="str">
        <f t="shared" si="192"/>
        <v>theater</v>
      </c>
      <c r="R3132" t="str">
        <f t="shared" si="193"/>
        <v>plays</v>
      </c>
      <c r="S3132" s="3">
        <f t="shared" si="194"/>
        <v>42838.957638888889</v>
      </c>
      <c r="T3132" s="3">
        <f t="shared" si="195"/>
        <v>42808.390231481477</v>
      </c>
    </row>
    <row r="3133" spans="1:20">
      <c r="A3133">
        <v>3131</v>
      </c>
      <c r="B3133" t="s">
        <v>6356</v>
      </c>
      <c r="C3133" t="s">
        <v>6357</v>
      </c>
      <c r="D3133">
        <v>4100</v>
      </c>
      <c r="E3133">
        <v>645</v>
      </c>
      <c r="F3133" t="s">
        <v>3444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1092</v>
      </c>
      <c r="O3133" s="8">
        <f>Data!$E3133/Data!$D3133</f>
        <v>0.15731707317073171</v>
      </c>
      <c r="P3133" s="2">
        <f>IFERROR(Data!$E3133/Data!$L3133,0)</f>
        <v>53.75</v>
      </c>
      <c r="Q3133" t="str">
        <f t="shared" si="192"/>
        <v>theater</v>
      </c>
      <c r="R3133" t="str">
        <f t="shared" si="193"/>
        <v>plays</v>
      </c>
      <c r="S3133" s="3">
        <f t="shared" si="194"/>
        <v>42833.287557870368</v>
      </c>
      <c r="T3133" s="3">
        <f t="shared" si="195"/>
        <v>42803.329224537039</v>
      </c>
    </row>
    <row r="3134" spans="1:20">
      <c r="A3134">
        <v>3132</v>
      </c>
      <c r="B3134" t="s">
        <v>6358</v>
      </c>
      <c r="C3134" t="s">
        <v>6359</v>
      </c>
      <c r="D3134">
        <v>30000</v>
      </c>
      <c r="E3134">
        <v>10</v>
      </c>
      <c r="F3134" t="s">
        <v>3444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1092</v>
      </c>
      <c r="O3134" s="8">
        <f>Data!$E3134/Data!$D3134</f>
        <v>3.3333333333333332E-4</v>
      </c>
      <c r="P3134" s="2">
        <f>IFERROR(Data!$E3134/Data!$L3134,0)</f>
        <v>10</v>
      </c>
      <c r="Q3134" t="str">
        <f t="shared" si="192"/>
        <v>theater</v>
      </c>
      <c r="R3134" t="str">
        <f t="shared" si="193"/>
        <v>plays</v>
      </c>
      <c r="S3134" s="3">
        <f t="shared" si="194"/>
        <v>42846.058564814812</v>
      </c>
      <c r="T3134" s="3">
        <f t="shared" si="195"/>
        <v>42786.100231481483</v>
      </c>
    </row>
    <row r="3135" spans="1:20">
      <c r="A3135">
        <v>3133</v>
      </c>
      <c r="B3135" t="s">
        <v>6360</v>
      </c>
      <c r="C3135" t="s">
        <v>6361</v>
      </c>
      <c r="D3135">
        <v>500</v>
      </c>
      <c r="E3135">
        <v>540</v>
      </c>
      <c r="F3135" t="s">
        <v>3444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1092</v>
      </c>
      <c r="O3135" s="8">
        <f>Data!$E3135/Data!$D3135</f>
        <v>1.08</v>
      </c>
      <c r="P3135" s="2">
        <f>IFERROR(Data!$E3135/Data!$L3135,0)</f>
        <v>33.75</v>
      </c>
      <c r="Q3135" t="str">
        <f t="shared" si="192"/>
        <v>theater</v>
      </c>
      <c r="R3135" t="str">
        <f t="shared" si="193"/>
        <v>plays</v>
      </c>
      <c r="S3135" s="3">
        <f t="shared" si="194"/>
        <v>42818.273541666669</v>
      </c>
      <c r="T3135" s="3">
        <f t="shared" si="195"/>
        <v>42788.315208333333</v>
      </c>
    </row>
    <row r="3136" spans="1:20">
      <c r="A3136">
        <v>3134</v>
      </c>
      <c r="B3136" t="s">
        <v>6362</v>
      </c>
      <c r="C3136" t="s">
        <v>6363</v>
      </c>
      <c r="D3136">
        <v>1000</v>
      </c>
      <c r="E3136">
        <v>225</v>
      </c>
      <c r="F3136" t="s">
        <v>3444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1092</v>
      </c>
      <c r="O3136" s="8">
        <f>Data!$E3136/Data!$D3136</f>
        <v>0.22500000000000001</v>
      </c>
      <c r="P3136" s="2">
        <f>IFERROR(Data!$E3136/Data!$L3136,0)</f>
        <v>18.75</v>
      </c>
      <c r="Q3136" t="str">
        <f t="shared" si="192"/>
        <v>theater</v>
      </c>
      <c r="R3136" t="str">
        <f t="shared" si="193"/>
        <v>plays</v>
      </c>
      <c r="S3136" s="3">
        <f t="shared" si="194"/>
        <v>42821.428460648152</v>
      </c>
      <c r="T3136" s="3">
        <f t="shared" si="195"/>
        <v>42800.470127314817</v>
      </c>
    </row>
    <row r="3137" spans="1:20">
      <c r="A3137">
        <v>3135</v>
      </c>
      <c r="B3137" t="s">
        <v>6364</v>
      </c>
      <c r="C3137" t="s">
        <v>6365</v>
      </c>
      <c r="D3137">
        <v>777</v>
      </c>
      <c r="E3137">
        <v>162</v>
      </c>
      <c r="F3137" t="s">
        <v>3444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1092</v>
      </c>
      <c r="O3137" s="8">
        <f>Data!$E3137/Data!$D3137</f>
        <v>0.20849420849420849</v>
      </c>
      <c r="P3137" s="2">
        <f>IFERROR(Data!$E3137/Data!$L3137,0)</f>
        <v>23.142857142857142</v>
      </c>
      <c r="Q3137" t="str">
        <f t="shared" si="192"/>
        <v>theater</v>
      </c>
      <c r="R3137" t="str">
        <f t="shared" si="193"/>
        <v>plays</v>
      </c>
      <c r="S3137" s="3">
        <f t="shared" si="194"/>
        <v>42828.901863425926</v>
      </c>
      <c r="T3137" s="3">
        <f t="shared" si="195"/>
        <v>42806.901863425926</v>
      </c>
    </row>
    <row r="3138" spans="1:20">
      <c r="A3138">
        <v>3136</v>
      </c>
      <c r="B3138" t="s">
        <v>6366</v>
      </c>
      <c r="C3138" t="s">
        <v>6367</v>
      </c>
      <c r="D3138">
        <v>500</v>
      </c>
      <c r="E3138">
        <v>639</v>
      </c>
      <c r="F3138" t="s">
        <v>3444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1092</v>
      </c>
      <c r="O3138" s="8">
        <f>Data!$E3138/Data!$D3138</f>
        <v>1.278</v>
      </c>
      <c r="P3138" s="2">
        <f>IFERROR(Data!$E3138/Data!$L3138,0)</f>
        <v>29.045454545454547</v>
      </c>
      <c r="Q3138" t="str">
        <f t="shared" si="192"/>
        <v>theater</v>
      </c>
      <c r="R3138" t="str">
        <f t="shared" si="193"/>
        <v>plays</v>
      </c>
      <c r="S3138" s="3">
        <f t="shared" si="194"/>
        <v>42825.707638888889</v>
      </c>
      <c r="T3138" s="3">
        <f t="shared" si="195"/>
        <v>42789.212430555555</v>
      </c>
    </row>
    <row r="3139" spans="1:20">
      <c r="A3139">
        <v>3137</v>
      </c>
      <c r="B3139" t="s">
        <v>6368</v>
      </c>
      <c r="C3139" t="s">
        <v>6369</v>
      </c>
      <c r="D3139">
        <v>1500</v>
      </c>
      <c r="E3139">
        <v>50</v>
      </c>
      <c r="F3139" t="s">
        <v>3444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1092</v>
      </c>
      <c r="O3139" s="8">
        <f>Data!$E3139/Data!$D3139</f>
        <v>3.3333333333333333E-2</v>
      </c>
      <c r="P3139" s="2">
        <f>IFERROR(Data!$E3139/Data!$L3139,0)</f>
        <v>50</v>
      </c>
      <c r="Q3139" t="str">
        <f t="shared" ref="Q3139:Q3202" si="196">LEFT(N3139,SEARCH("/",N3139,1)-1)</f>
        <v>theater</v>
      </c>
      <c r="R3139" t="str">
        <f t="shared" ref="R3139:R3202" si="197">RIGHT(N3139,LEN(N3139)-SEARCH("/",N3139,1))</f>
        <v>plays</v>
      </c>
      <c r="S3139" s="3">
        <f t="shared" ref="S3139:S3202" si="198">(((I3139/60)/60)/24)+DATE(1970,1,1)+(-6/24)</f>
        <v>42858.55</v>
      </c>
      <c r="T3139" s="3">
        <f t="shared" ref="T3139:T3202" si="199">(((J3139/60)/60)/24)+DATE(1970,1,1)+(-6/24)</f>
        <v>42807.635057870371</v>
      </c>
    </row>
    <row r="3140" spans="1:20">
      <c r="A3140">
        <v>3138</v>
      </c>
      <c r="B3140" t="s">
        <v>6370</v>
      </c>
      <c r="C3140" t="s">
        <v>6371</v>
      </c>
      <c r="D3140">
        <v>200</v>
      </c>
      <c r="E3140">
        <v>0</v>
      </c>
      <c r="F3140" t="s">
        <v>3444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1092</v>
      </c>
      <c r="O3140" s="8">
        <f>Data!$E3140/Data!$D3140</f>
        <v>0</v>
      </c>
      <c r="P3140" s="2">
        <f>IFERROR(Data!$E3140/Data!$L3140,0)</f>
        <v>0</v>
      </c>
      <c r="Q3140" t="str">
        <f t="shared" si="196"/>
        <v>theater</v>
      </c>
      <c r="R3140" t="str">
        <f t="shared" si="197"/>
        <v>plays</v>
      </c>
      <c r="S3140" s="3">
        <f t="shared" si="198"/>
        <v>42828.395914351851</v>
      </c>
      <c r="T3140" s="3">
        <f t="shared" si="199"/>
        <v>42809.395914351851</v>
      </c>
    </row>
    <row r="3141" spans="1:20">
      <c r="A3141">
        <v>3139</v>
      </c>
      <c r="B3141" t="s">
        <v>6372</v>
      </c>
      <c r="C3141" t="s">
        <v>6373</v>
      </c>
      <c r="D3141">
        <v>50000</v>
      </c>
      <c r="E3141">
        <v>2700</v>
      </c>
      <c r="F3141" t="s">
        <v>3444</v>
      </c>
      <c r="G3141" t="s">
        <v>1430</v>
      </c>
      <c r="H3141" t="s">
        <v>1431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1092</v>
      </c>
      <c r="O3141" s="8">
        <f>Data!$E3141/Data!$D3141</f>
        <v>5.3999999999999999E-2</v>
      </c>
      <c r="P3141" s="2">
        <f>IFERROR(Data!$E3141/Data!$L3141,0)</f>
        <v>450</v>
      </c>
      <c r="Q3141" t="str">
        <f t="shared" si="196"/>
        <v>theater</v>
      </c>
      <c r="R3141" t="str">
        <f t="shared" si="197"/>
        <v>plays</v>
      </c>
      <c r="S3141" s="3">
        <f t="shared" si="198"/>
        <v>42818.939583333333</v>
      </c>
      <c r="T3141" s="3">
        <f t="shared" si="199"/>
        <v>42785.020370370374</v>
      </c>
    </row>
    <row r="3142" spans="1:20">
      <c r="A3142">
        <v>3140</v>
      </c>
      <c r="B3142" t="s">
        <v>6374</v>
      </c>
      <c r="C3142" t="s">
        <v>6375</v>
      </c>
      <c r="D3142">
        <v>10000</v>
      </c>
      <c r="E3142">
        <v>96</v>
      </c>
      <c r="F3142" t="s">
        <v>3444</v>
      </c>
      <c r="G3142" t="s">
        <v>185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1092</v>
      </c>
      <c r="O3142" s="8">
        <f>Data!$E3142/Data!$D3142</f>
        <v>9.5999999999999992E-3</v>
      </c>
      <c r="P3142" s="2">
        <f>IFERROR(Data!$E3142/Data!$L3142,0)</f>
        <v>24</v>
      </c>
      <c r="Q3142" t="str">
        <f t="shared" si="196"/>
        <v>theater</v>
      </c>
      <c r="R3142" t="str">
        <f t="shared" si="197"/>
        <v>plays</v>
      </c>
      <c r="S3142" s="3">
        <f t="shared" si="198"/>
        <v>42832.427118055552</v>
      </c>
      <c r="T3142" s="3">
        <f t="shared" si="199"/>
        <v>42802.468784722223</v>
      </c>
    </row>
    <row r="3143" spans="1:20">
      <c r="A3143">
        <v>3141</v>
      </c>
      <c r="B3143" t="s">
        <v>6376</v>
      </c>
      <c r="C3143" t="s">
        <v>6377</v>
      </c>
      <c r="D3143">
        <v>500</v>
      </c>
      <c r="E3143">
        <v>258</v>
      </c>
      <c r="F3143" t="s">
        <v>3444</v>
      </c>
      <c r="G3143" t="s">
        <v>393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1092</v>
      </c>
      <c r="O3143" s="8">
        <f>Data!$E3143/Data!$D3143</f>
        <v>0.51600000000000001</v>
      </c>
      <c r="P3143" s="2">
        <f>IFERROR(Data!$E3143/Data!$L3143,0)</f>
        <v>32.25</v>
      </c>
      <c r="Q3143" t="str">
        <f t="shared" si="196"/>
        <v>theater</v>
      </c>
      <c r="R3143" t="str">
        <f t="shared" si="197"/>
        <v>plays</v>
      </c>
      <c r="S3143" s="3">
        <f t="shared" si="198"/>
        <v>42841.583333333328</v>
      </c>
      <c r="T3143" s="3">
        <f t="shared" si="199"/>
        <v>42800.503333333334</v>
      </c>
    </row>
    <row r="3144" spans="1:20">
      <c r="A3144">
        <v>3142</v>
      </c>
      <c r="B3144" t="s">
        <v>6378</v>
      </c>
      <c r="C3144" t="s">
        <v>6379</v>
      </c>
      <c r="D3144">
        <v>2750</v>
      </c>
      <c r="E3144">
        <v>45</v>
      </c>
      <c r="F3144" t="s">
        <v>3444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1092</v>
      </c>
      <c r="O3144" s="8">
        <f>Data!$E3144/Data!$D3144</f>
        <v>1.6363636363636365E-2</v>
      </c>
      <c r="P3144" s="2">
        <f>IFERROR(Data!$E3144/Data!$L3144,0)</f>
        <v>15</v>
      </c>
      <c r="Q3144" t="str">
        <f t="shared" si="196"/>
        <v>theater</v>
      </c>
      <c r="R3144" t="str">
        <f t="shared" si="197"/>
        <v>plays</v>
      </c>
      <c r="S3144" s="3">
        <f t="shared" si="198"/>
        <v>42813.221516203703</v>
      </c>
      <c r="T3144" s="3">
        <f t="shared" si="199"/>
        <v>42783.263182870374</v>
      </c>
    </row>
    <row r="3145" spans="1:20">
      <c r="A3145">
        <v>3143</v>
      </c>
      <c r="B3145" t="s">
        <v>6380</v>
      </c>
      <c r="C3145" t="s">
        <v>6381</v>
      </c>
      <c r="D3145">
        <v>700</v>
      </c>
      <c r="E3145">
        <v>0</v>
      </c>
      <c r="F3145" t="s">
        <v>3444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1092</v>
      </c>
      <c r="O3145" s="8">
        <f>Data!$E3145/Data!$D3145</f>
        <v>0</v>
      </c>
      <c r="P3145" s="2">
        <f>IFERROR(Data!$E3145/Data!$L3145,0)</f>
        <v>0</v>
      </c>
      <c r="Q3145" t="str">
        <f t="shared" si="196"/>
        <v>theater</v>
      </c>
      <c r="R3145" t="str">
        <f t="shared" si="197"/>
        <v>plays</v>
      </c>
      <c r="S3145" s="3">
        <f t="shared" si="198"/>
        <v>42834.108287037037</v>
      </c>
      <c r="T3145" s="3">
        <f t="shared" si="199"/>
        <v>42808.108287037037</v>
      </c>
    </row>
    <row r="3146" spans="1:20">
      <c r="A3146">
        <v>3144</v>
      </c>
      <c r="B3146" t="s">
        <v>6382</v>
      </c>
      <c r="C3146" t="s">
        <v>6383</v>
      </c>
      <c r="D3146">
        <v>10000</v>
      </c>
      <c r="E3146">
        <v>7540</v>
      </c>
      <c r="F3146" t="s">
        <v>3444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1092</v>
      </c>
      <c r="O3146" s="8">
        <f>Data!$E3146/Data!$D3146</f>
        <v>0.754</v>
      </c>
      <c r="P3146" s="2">
        <f>IFERROR(Data!$E3146/Data!$L3146,0)</f>
        <v>251.33333333333334</v>
      </c>
      <c r="Q3146" t="str">
        <f t="shared" si="196"/>
        <v>theater</v>
      </c>
      <c r="R3146" t="str">
        <f t="shared" si="197"/>
        <v>plays</v>
      </c>
      <c r="S3146" s="3">
        <f t="shared" si="198"/>
        <v>42813</v>
      </c>
      <c r="T3146" s="3">
        <f t="shared" si="199"/>
        <v>42796.288275462968</v>
      </c>
    </row>
    <row r="3147" spans="1:20">
      <c r="A3147">
        <v>3145</v>
      </c>
      <c r="B3147" t="s">
        <v>6384</v>
      </c>
      <c r="C3147" t="s">
        <v>6385</v>
      </c>
      <c r="D3147">
        <v>25000</v>
      </c>
      <c r="E3147">
        <v>0</v>
      </c>
      <c r="F3147" t="s">
        <v>3444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1092</v>
      </c>
      <c r="O3147" s="8">
        <f>Data!$E3147/Data!$D3147</f>
        <v>0</v>
      </c>
      <c r="P3147" s="2">
        <f>IFERROR(Data!$E3147/Data!$L3147,0)</f>
        <v>0</v>
      </c>
      <c r="Q3147" t="str">
        <f t="shared" si="196"/>
        <v>theater</v>
      </c>
      <c r="R3147" t="str">
        <f t="shared" si="197"/>
        <v>plays</v>
      </c>
      <c r="S3147" s="3">
        <f t="shared" si="198"/>
        <v>42821.749236111107</v>
      </c>
      <c r="T3147" s="3">
        <f t="shared" si="199"/>
        <v>42761.790902777779</v>
      </c>
    </row>
    <row r="3148" spans="1:20">
      <c r="A3148">
        <v>3146</v>
      </c>
      <c r="B3148" t="s">
        <v>6386</v>
      </c>
      <c r="C3148" t="s">
        <v>6387</v>
      </c>
      <c r="D3148">
        <v>50000</v>
      </c>
      <c r="E3148">
        <v>5250</v>
      </c>
      <c r="F3148" t="s">
        <v>3444</v>
      </c>
      <c r="G3148" t="s">
        <v>1430</v>
      </c>
      <c r="H3148" t="s">
        <v>1431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1092</v>
      </c>
      <c r="O3148" s="8">
        <f>Data!$E3148/Data!$D3148</f>
        <v>0.105</v>
      </c>
      <c r="P3148" s="2">
        <f>IFERROR(Data!$E3148/Data!$L3148,0)</f>
        <v>437.5</v>
      </c>
      <c r="Q3148" t="str">
        <f t="shared" si="196"/>
        <v>theater</v>
      </c>
      <c r="R3148" t="str">
        <f t="shared" si="197"/>
        <v>plays</v>
      </c>
      <c r="S3148" s="3">
        <f t="shared" si="198"/>
        <v>42841.390810185185</v>
      </c>
      <c r="T3148" s="3">
        <f t="shared" si="199"/>
        <v>42796.432476851856</v>
      </c>
    </row>
    <row r="3149" spans="1:20">
      <c r="A3149">
        <v>3147</v>
      </c>
      <c r="B3149" t="s">
        <v>6388</v>
      </c>
      <c r="C3149" t="s">
        <v>6389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1092</v>
      </c>
      <c r="O3149" s="8">
        <f>Data!$E3149/Data!$D3149</f>
        <v>1.1752499999999999</v>
      </c>
      <c r="P3149" s="2">
        <f>IFERROR(Data!$E3149/Data!$L3149,0)</f>
        <v>110.35211267605634</v>
      </c>
      <c r="Q3149" t="str">
        <f t="shared" si="196"/>
        <v>theater</v>
      </c>
      <c r="R3149" t="str">
        <f t="shared" si="197"/>
        <v>plays</v>
      </c>
      <c r="S3149" s="3">
        <f t="shared" si="198"/>
        <v>41949.761053240742</v>
      </c>
      <c r="T3149" s="3">
        <f t="shared" si="199"/>
        <v>41909.719386574077</v>
      </c>
    </row>
    <row r="3150" spans="1:20">
      <c r="A3150">
        <v>3148</v>
      </c>
      <c r="B3150" t="s">
        <v>6390</v>
      </c>
      <c r="C3150" t="s">
        <v>6391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1092</v>
      </c>
      <c r="O3150" s="8">
        <f>Data!$E3150/Data!$D3150</f>
        <v>1.3116666666666668</v>
      </c>
      <c r="P3150" s="2">
        <f>IFERROR(Data!$E3150/Data!$L3150,0)</f>
        <v>41.421052631578945</v>
      </c>
      <c r="Q3150" t="str">
        <f t="shared" si="196"/>
        <v>theater</v>
      </c>
      <c r="R3150" t="str">
        <f t="shared" si="197"/>
        <v>plays</v>
      </c>
      <c r="S3150" s="3">
        <f t="shared" si="198"/>
        <v>41912.916666666664</v>
      </c>
      <c r="T3150" s="3">
        <f t="shared" si="199"/>
        <v>41891.415324074071</v>
      </c>
    </row>
    <row r="3151" spans="1:20">
      <c r="A3151">
        <v>3149</v>
      </c>
      <c r="B3151" t="s">
        <v>6392</v>
      </c>
      <c r="C3151" t="s">
        <v>6393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1092</v>
      </c>
      <c r="O3151" s="8">
        <f>Data!$E3151/Data!$D3151</f>
        <v>1.04</v>
      </c>
      <c r="P3151" s="2">
        <f>IFERROR(Data!$E3151/Data!$L3151,0)</f>
        <v>52</v>
      </c>
      <c r="Q3151" t="str">
        <f t="shared" si="196"/>
        <v>theater</v>
      </c>
      <c r="R3151" t="str">
        <f t="shared" si="197"/>
        <v>plays</v>
      </c>
      <c r="S3151" s="3">
        <f t="shared" si="198"/>
        <v>41249.833333333336</v>
      </c>
      <c r="T3151" s="3">
        <f t="shared" si="199"/>
        <v>41225.767361111109</v>
      </c>
    </row>
    <row r="3152" spans="1:20">
      <c r="A3152">
        <v>3150</v>
      </c>
      <c r="B3152" t="s">
        <v>6394</v>
      </c>
      <c r="C3152" t="s">
        <v>6395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1092</v>
      </c>
      <c r="O3152" s="8">
        <f>Data!$E3152/Data!$D3152</f>
        <v>1.01</v>
      </c>
      <c r="P3152" s="2">
        <f>IFERROR(Data!$E3152/Data!$L3152,0)</f>
        <v>33.990384615384613</v>
      </c>
      <c r="Q3152" t="str">
        <f t="shared" si="196"/>
        <v>theater</v>
      </c>
      <c r="R3152" t="str">
        <f t="shared" si="197"/>
        <v>plays</v>
      </c>
      <c r="S3152" s="3">
        <f t="shared" si="198"/>
        <v>40567.916666666664</v>
      </c>
      <c r="T3152" s="3">
        <f t="shared" si="199"/>
        <v>40478.013923611114</v>
      </c>
    </row>
    <row r="3153" spans="1:20">
      <c r="A3153">
        <v>3151</v>
      </c>
      <c r="B3153" t="s">
        <v>6396</v>
      </c>
      <c r="C3153" t="s">
        <v>6397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1092</v>
      </c>
      <c r="O3153" s="8">
        <f>Data!$E3153/Data!$D3153</f>
        <v>1.004</v>
      </c>
      <c r="P3153" s="2">
        <f>IFERROR(Data!$E3153/Data!$L3153,0)</f>
        <v>103.35294117647059</v>
      </c>
      <c r="Q3153" t="str">
        <f t="shared" si="196"/>
        <v>theater</v>
      </c>
      <c r="R3153" t="str">
        <f t="shared" si="197"/>
        <v>plays</v>
      </c>
      <c r="S3153" s="3">
        <f t="shared" si="198"/>
        <v>41892.58997685185</v>
      </c>
      <c r="T3153" s="3">
        <f t="shared" si="199"/>
        <v>41862.58997685185</v>
      </c>
    </row>
    <row r="3154" spans="1:20">
      <c r="A3154">
        <v>3152</v>
      </c>
      <c r="B3154" t="s">
        <v>6398</v>
      </c>
      <c r="C3154" t="s">
        <v>6399</v>
      </c>
      <c r="D3154">
        <v>2200</v>
      </c>
      <c r="E3154">
        <v>2331</v>
      </c>
      <c r="F3154" t="s">
        <v>22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1092</v>
      </c>
      <c r="O3154" s="8">
        <f>Data!$E3154/Data!$D3154</f>
        <v>1.0595454545454546</v>
      </c>
      <c r="P3154" s="2">
        <f>IFERROR(Data!$E3154/Data!$L3154,0)</f>
        <v>34.791044776119406</v>
      </c>
      <c r="Q3154" t="str">
        <f t="shared" si="196"/>
        <v>theater</v>
      </c>
      <c r="R3154" t="str">
        <f t="shared" si="197"/>
        <v>plays</v>
      </c>
      <c r="S3154" s="3">
        <f t="shared" si="198"/>
        <v>41580.617673611108</v>
      </c>
      <c r="T3154" s="3">
        <f t="shared" si="199"/>
        <v>41550.617673611108</v>
      </c>
    </row>
    <row r="3155" spans="1:20">
      <c r="A3155">
        <v>3153</v>
      </c>
      <c r="B3155" t="s">
        <v>6400</v>
      </c>
      <c r="C3155" t="s">
        <v>6401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1092</v>
      </c>
      <c r="O3155" s="8">
        <f>Data!$E3155/Data!$D3155</f>
        <v>3.3558333333333334</v>
      </c>
      <c r="P3155" s="2">
        <f>IFERROR(Data!$E3155/Data!$L3155,0)</f>
        <v>41.773858921161825</v>
      </c>
      <c r="Q3155" t="str">
        <f t="shared" si="196"/>
        <v>theater</v>
      </c>
      <c r="R3155" t="str">
        <f t="shared" si="197"/>
        <v>plays</v>
      </c>
      <c r="S3155" s="3">
        <f t="shared" si="198"/>
        <v>40663.957638888889</v>
      </c>
      <c r="T3155" s="3">
        <f t="shared" si="199"/>
        <v>40632.904363425929</v>
      </c>
    </row>
    <row r="3156" spans="1:20">
      <c r="A3156">
        <v>3154</v>
      </c>
      <c r="B3156" t="s">
        <v>6402</v>
      </c>
      <c r="C3156" t="s">
        <v>6403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1092</v>
      </c>
      <c r="O3156" s="8">
        <f>Data!$E3156/Data!$D3156</f>
        <v>1.1292857142857142</v>
      </c>
      <c r="P3156" s="2">
        <f>IFERROR(Data!$E3156/Data!$L3156,0)</f>
        <v>64.268292682926827</v>
      </c>
      <c r="Q3156" t="str">
        <f t="shared" si="196"/>
        <v>theater</v>
      </c>
      <c r="R3156" t="str">
        <f t="shared" si="197"/>
        <v>plays</v>
      </c>
      <c r="S3156" s="3">
        <f t="shared" si="198"/>
        <v>41000.584004629629</v>
      </c>
      <c r="T3156" s="3">
        <f t="shared" si="199"/>
        <v>40970.625671296293</v>
      </c>
    </row>
    <row r="3157" spans="1:20">
      <c r="A3157">
        <v>3155</v>
      </c>
      <c r="B3157" t="s">
        <v>6404</v>
      </c>
      <c r="C3157" t="s">
        <v>6405</v>
      </c>
      <c r="D3157">
        <v>5000</v>
      </c>
      <c r="E3157">
        <v>9425.23</v>
      </c>
      <c r="F3157" t="s">
        <v>22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1092</v>
      </c>
      <c r="O3157" s="8">
        <f>Data!$E3157/Data!$D3157</f>
        <v>1.885046</v>
      </c>
      <c r="P3157" s="2">
        <f>IFERROR(Data!$E3157/Data!$L3157,0)</f>
        <v>31.209370860927152</v>
      </c>
      <c r="Q3157" t="str">
        <f t="shared" si="196"/>
        <v>theater</v>
      </c>
      <c r="R3157" t="str">
        <f t="shared" si="197"/>
        <v>plays</v>
      </c>
      <c r="S3157" s="3">
        <f t="shared" si="198"/>
        <v>41263.249131944445</v>
      </c>
      <c r="T3157" s="3">
        <f t="shared" si="199"/>
        <v>41233.249131944445</v>
      </c>
    </row>
    <row r="3158" spans="1:20">
      <c r="A3158">
        <v>3156</v>
      </c>
      <c r="B3158" t="s">
        <v>6406</v>
      </c>
      <c r="C3158" t="s">
        <v>6407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1092</v>
      </c>
      <c r="O3158" s="8">
        <f>Data!$E3158/Data!$D3158</f>
        <v>1.0181818181818181</v>
      </c>
      <c r="P3158" s="2">
        <f>IFERROR(Data!$E3158/Data!$L3158,0)</f>
        <v>62.921348314606739</v>
      </c>
      <c r="Q3158" t="str">
        <f t="shared" si="196"/>
        <v>theater</v>
      </c>
      <c r="R3158" t="str">
        <f t="shared" si="197"/>
        <v>plays</v>
      </c>
      <c r="S3158" s="3">
        <f t="shared" si="198"/>
        <v>41061.703055555554</v>
      </c>
      <c r="T3158" s="3">
        <f t="shared" si="199"/>
        <v>41026.703055555554</v>
      </c>
    </row>
    <row r="3159" spans="1:20">
      <c r="A3159">
        <v>3157</v>
      </c>
      <c r="B3159" t="s">
        <v>6408</v>
      </c>
      <c r="C3159" t="s">
        <v>6409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1092</v>
      </c>
      <c r="O3159" s="8">
        <f>Data!$E3159/Data!$D3159</f>
        <v>1.01</v>
      </c>
      <c r="P3159" s="2">
        <f>IFERROR(Data!$E3159/Data!$L3159,0)</f>
        <v>98.536585365853654</v>
      </c>
      <c r="Q3159" t="str">
        <f t="shared" si="196"/>
        <v>theater</v>
      </c>
      <c r="R3159" t="str">
        <f t="shared" si="197"/>
        <v>plays</v>
      </c>
      <c r="S3159" s="3">
        <f t="shared" si="198"/>
        <v>41838.958333333336</v>
      </c>
      <c r="T3159" s="3">
        <f t="shared" si="199"/>
        <v>41829.538252314815</v>
      </c>
    </row>
    <row r="3160" spans="1:20">
      <c r="A3160">
        <v>3158</v>
      </c>
      <c r="B3160" t="s">
        <v>6410</v>
      </c>
      <c r="C3160" t="s">
        <v>6411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1092</v>
      </c>
      <c r="O3160" s="8">
        <f>Data!$E3160/Data!$D3160</f>
        <v>1.1399999999999999</v>
      </c>
      <c r="P3160" s="2">
        <f>IFERROR(Data!$E3160/Data!$L3160,0)</f>
        <v>82.608695652173907</v>
      </c>
      <c r="Q3160" t="str">
        <f t="shared" si="196"/>
        <v>theater</v>
      </c>
      <c r="R3160" t="str">
        <f t="shared" si="197"/>
        <v>plays</v>
      </c>
      <c r="S3160" s="3">
        <f t="shared" si="198"/>
        <v>41477.589722222219</v>
      </c>
      <c r="T3160" s="3">
        <f t="shared" si="199"/>
        <v>41447.589722222219</v>
      </c>
    </row>
    <row r="3161" spans="1:20">
      <c r="A3161">
        <v>3159</v>
      </c>
      <c r="B3161" t="s">
        <v>6412</v>
      </c>
      <c r="C3161" t="s">
        <v>6413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1092</v>
      </c>
      <c r="O3161" s="8">
        <f>Data!$E3161/Data!$D3161</f>
        <v>1.3348133333333334</v>
      </c>
      <c r="P3161" s="2">
        <f>IFERROR(Data!$E3161/Data!$L3161,0)</f>
        <v>38.504230769230773</v>
      </c>
      <c r="Q3161" t="str">
        <f t="shared" si="196"/>
        <v>theater</v>
      </c>
      <c r="R3161" t="str">
        <f t="shared" si="197"/>
        <v>plays</v>
      </c>
      <c r="S3161" s="3">
        <f t="shared" si="198"/>
        <v>40926.708333333336</v>
      </c>
      <c r="T3161" s="3">
        <f t="shared" si="199"/>
        <v>40883.816678240742</v>
      </c>
    </row>
    <row r="3162" spans="1:20">
      <c r="A3162">
        <v>3160</v>
      </c>
      <c r="B3162" t="s">
        <v>6414</v>
      </c>
      <c r="C3162" t="s">
        <v>6415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1092</v>
      </c>
      <c r="O3162" s="8">
        <f>Data!$E3162/Data!$D3162</f>
        <v>1.0153333333333334</v>
      </c>
      <c r="P3162" s="2">
        <f>IFERROR(Data!$E3162/Data!$L3162,0)</f>
        <v>80.15789473684211</v>
      </c>
      <c r="Q3162" t="str">
        <f t="shared" si="196"/>
        <v>theater</v>
      </c>
      <c r="R3162" t="str">
        <f t="shared" si="197"/>
        <v>plays</v>
      </c>
      <c r="S3162" s="3">
        <f t="shared" si="198"/>
        <v>41863.957638888889</v>
      </c>
      <c r="T3162" s="3">
        <f t="shared" si="199"/>
        <v>41841.01489583333</v>
      </c>
    </row>
    <row r="3163" spans="1:20">
      <c r="A3163">
        <v>3161</v>
      </c>
      <c r="B3163" t="s">
        <v>6416</v>
      </c>
      <c r="C3163" t="s">
        <v>6417</v>
      </c>
      <c r="D3163">
        <v>2000</v>
      </c>
      <c r="E3163">
        <v>2102</v>
      </c>
      <c r="F3163" t="s">
        <v>22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1092</v>
      </c>
      <c r="O3163" s="8">
        <f>Data!$E3163/Data!$D3163</f>
        <v>1.0509999999999999</v>
      </c>
      <c r="P3163" s="2">
        <f>IFERROR(Data!$E3163/Data!$L3163,0)</f>
        <v>28.405405405405407</v>
      </c>
      <c r="Q3163" t="str">
        <f t="shared" si="196"/>
        <v>theater</v>
      </c>
      <c r="R3163" t="str">
        <f t="shared" si="197"/>
        <v>plays</v>
      </c>
      <c r="S3163" s="3">
        <f t="shared" si="198"/>
        <v>41927.286134259259</v>
      </c>
      <c r="T3163" s="3">
        <f t="shared" si="199"/>
        <v>41897.286134259259</v>
      </c>
    </row>
    <row r="3164" spans="1:20">
      <c r="A3164">
        <v>3162</v>
      </c>
      <c r="B3164" t="s">
        <v>6418</v>
      </c>
      <c r="C3164" t="s">
        <v>6419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1092</v>
      </c>
      <c r="O3164" s="8">
        <f>Data!$E3164/Data!$D3164</f>
        <v>1.2715000000000001</v>
      </c>
      <c r="P3164" s="2">
        <f>IFERROR(Data!$E3164/Data!$L3164,0)</f>
        <v>80.730158730158735</v>
      </c>
      <c r="Q3164" t="str">
        <f t="shared" si="196"/>
        <v>theater</v>
      </c>
      <c r="R3164" t="str">
        <f t="shared" si="197"/>
        <v>plays</v>
      </c>
      <c r="S3164" s="3">
        <f t="shared" si="198"/>
        <v>41826.833333333336</v>
      </c>
      <c r="T3164" s="3">
        <f t="shared" si="199"/>
        <v>41799.435902777775</v>
      </c>
    </row>
    <row r="3165" spans="1:20">
      <c r="A3165">
        <v>3163</v>
      </c>
      <c r="B3165" t="s">
        <v>6420</v>
      </c>
      <c r="C3165" t="s">
        <v>6421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1092</v>
      </c>
      <c r="O3165" s="8">
        <f>Data!$E3165/Data!$D3165</f>
        <v>1.1115384615384616</v>
      </c>
      <c r="P3165" s="2">
        <f>IFERROR(Data!$E3165/Data!$L3165,0)</f>
        <v>200.69444444444446</v>
      </c>
      <c r="Q3165" t="str">
        <f t="shared" si="196"/>
        <v>theater</v>
      </c>
      <c r="R3165" t="str">
        <f t="shared" si="197"/>
        <v>plays</v>
      </c>
      <c r="S3165" s="3">
        <f t="shared" si="198"/>
        <v>41805.503761574073</v>
      </c>
      <c r="T3165" s="3">
        <f t="shared" si="199"/>
        <v>41775.503761574073</v>
      </c>
    </row>
    <row r="3166" spans="1:20">
      <c r="A3166">
        <v>3164</v>
      </c>
      <c r="B3166" t="s">
        <v>6422</v>
      </c>
      <c r="C3166" t="s">
        <v>6423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1092</v>
      </c>
      <c r="O3166" s="8">
        <f>Data!$E3166/Data!$D3166</f>
        <v>1.0676000000000001</v>
      </c>
      <c r="P3166" s="2">
        <f>IFERROR(Data!$E3166/Data!$L3166,0)</f>
        <v>37.591549295774648</v>
      </c>
      <c r="Q3166" t="str">
        <f t="shared" si="196"/>
        <v>theater</v>
      </c>
      <c r="R3166" t="str">
        <f t="shared" si="197"/>
        <v>plays</v>
      </c>
      <c r="S3166" s="3">
        <f t="shared" si="198"/>
        <v>41799.55572916667</v>
      </c>
      <c r="T3166" s="3">
        <f t="shared" si="199"/>
        <v>41766.55572916667</v>
      </c>
    </row>
    <row r="3167" spans="1:20">
      <c r="A3167">
        <v>3165</v>
      </c>
      <c r="B3167" t="s">
        <v>6424</v>
      </c>
      <c r="C3167" t="s">
        <v>6425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1092</v>
      </c>
      <c r="O3167" s="8">
        <f>Data!$E3167/Data!$D3167</f>
        <v>1.6266666666666667</v>
      </c>
      <c r="P3167" s="2">
        <f>IFERROR(Data!$E3167/Data!$L3167,0)</f>
        <v>58.095238095238095</v>
      </c>
      <c r="Q3167" t="str">
        <f t="shared" si="196"/>
        <v>theater</v>
      </c>
      <c r="R3167" t="str">
        <f t="shared" si="197"/>
        <v>plays</v>
      </c>
      <c r="S3167" s="3">
        <f t="shared" si="198"/>
        <v>40665.915972222225</v>
      </c>
      <c r="T3167" s="3">
        <f t="shared" si="199"/>
        <v>40643.909259259257</v>
      </c>
    </row>
    <row r="3168" spans="1:20">
      <c r="A3168">
        <v>3166</v>
      </c>
      <c r="B3168" t="s">
        <v>6426</v>
      </c>
      <c r="C3168" t="s">
        <v>6427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1092</v>
      </c>
      <c r="O3168" s="8">
        <f>Data!$E3168/Data!$D3168</f>
        <v>1.6022808571428573</v>
      </c>
      <c r="P3168" s="2">
        <f>IFERROR(Data!$E3168/Data!$L3168,0)</f>
        <v>60.300892473118282</v>
      </c>
      <c r="Q3168" t="str">
        <f t="shared" si="196"/>
        <v>theater</v>
      </c>
      <c r="R3168" t="str">
        <f t="shared" si="197"/>
        <v>plays</v>
      </c>
      <c r="S3168" s="3">
        <f t="shared" si="198"/>
        <v>41969.082638888889</v>
      </c>
      <c r="T3168" s="3">
        <f t="shared" si="199"/>
        <v>41940.44158564815</v>
      </c>
    </row>
    <row r="3169" spans="1:20">
      <c r="A3169">
        <v>3167</v>
      </c>
      <c r="B3169" t="s">
        <v>6428</v>
      </c>
      <c r="C3169" t="s">
        <v>6429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1092</v>
      </c>
      <c r="O3169" s="8">
        <f>Data!$E3169/Data!$D3169</f>
        <v>1.1616666666666666</v>
      </c>
      <c r="P3169" s="2">
        <f>IFERROR(Data!$E3169/Data!$L3169,0)</f>
        <v>63.363636363636367</v>
      </c>
      <c r="Q3169" t="str">
        <f t="shared" si="196"/>
        <v>theater</v>
      </c>
      <c r="R3169" t="str">
        <f t="shared" si="197"/>
        <v>plays</v>
      </c>
      <c r="S3169" s="3">
        <f t="shared" si="198"/>
        <v>41852.925706018519</v>
      </c>
      <c r="T3169" s="3">
        <f t="shared" si="199"/>
        <v>41838.925706018519</v>
      </c>
    </row>
    <row r="3170" spans="1:20">
      <c r="A3170">
        <v>3168</v>
      </c>
      <c r="B3170" t="s">
        <v>6430</v>
      </c>
      <c r="C3170" t="s">
        <v>6431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1092</v>
      </c>
      <c r="O3170" s="8">
        <f>Data!$E3170/Data!$D3170</f>
        <v>1.242</v>
      </c>
      <c r="P3170" s="2">
        <f>IFERROR(Data!$E3170/Data!$L3170,0)</f>
        <v>50.901639344262293</v>
      </c>
      <c r="Q3170" t="str">
        <f t="shared" si="196"/>
        <v>theater</v>
      </c>
      <c r="R3170" t="str">
        <f t="shared" si="197"/>
        <v>plays</v>
      </c>
      <c r="S3170" s="3">
        <f t="shared" si="198"/>
        <v>41803.666666666664</v>
      </c>
      <c r="T3170" s="3">
        <f t="shared" si="199"/>
        <v>41771.855937500004</v>
      </c>
    </row>
    <row r="3171" spans="1:20">
      <c r="A3171">
        <v>3169</v>
      </c>
      <c r="B3171" t="s">
        <v>6432</v>
      </c>
      <c r="C3171" t="s">
        <v>6433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1092</v>
      </c>
      <c r="O3171" s="8">
        <f>Data!$E3171/Data!$D3171</f>
        <v>1.030125</v>
      </c>
      <c r="P3171" s="2">
        <f>IFERROR(Data!$E3171/Data!$L3171,0)</f>
        <v>100.5</v>
      </c>
      <c r="Q3171" t="str">
        <f t="shared" si="196"/>
        <v>theater</v>
      </c>
      <c r="R3171" t="str">
        <f t="shared" si="197"/>
        <v>plays</v>
      </c>
      <c r="S3171" s="3">
        <f t="shared" si="198"/>
        <v>41620.957638888889</v>
      </c>
      <c r="T3171" s="3">
        <f t="shared" si="199"/>
        <v>41591.487974537034</v>
      </c>
    </row>
    <row r="3172" spans="1:20">
      <c r="A3172">
        <v>3170</v>
      </c>
      <c r="B3172" t="s">
        <v>6434</v>
      </c>
      <c r="C3172" t="s">
        <v>6435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1092</v>
      </c>
      <c r="O3172" s="8">
        <f>Data!$E3172/Data!$D3172</f>
        <v>1.1225000000000001</v>
      </c>
      <c r="P3172" s="2">
        <f>IFERROR(Data!$E3172/Data!$L3172,0)</f>
        <v>31.619718309859156</v>
      </c>
      <c r="Q3172" t="str">
        <f t="shared" si="196"/>
        <v>theater</v>
      </c>
      <c r="R3172" t="str">
        <f t="shared" si="197"/>
        <v>plays</v>
      </c>
      <c r="S3172" s="3">
        <f t="shared" si="198"/>
        <v>41821.916666666664</v>
      </c>
      <c r="T3172" s="3">
        <f t="shared" si="199"/>
        <v>41788.830370370371</v>
      </c>
    </row>
    <row r="3173" spans="1:20">
      <c r="A3173">
        <v>3171</v>
      </c>
      <c r="B3173" t="s">
        <v>6436</v>
      </c>
      <c r="C3173" t="s">
        <v>6437</v>
      </c>
      <c r="D3173">
        <v>7000</v>
      </c>
      <c r="E3173">
        <v>7617</v>
      </c>
      <c r="F3173" t="s">
        <v>22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1092</v>
      </c>
      <c r="O3173" s="8">
        <f>Data!$E3173/Data!$D3173</f>
        <v>1.0881428571428571</v>
      </c>
      <c r="P3173" s="2">
        <f>IFERROR(Data!$E3173/Data!$L3173,0)</f>
        <v>65.102564102564102</v>
      </c>
      <c r="Q3173" t="str">
        <f t="shared" si="196"/>
        <v>theater</v>
      </c>
      <c r="R3173" t="str">
        <f t="shared" si="197"/>
        <v>plays</v>
      </c>
      <c r="S3173" s="3">
        <f t="shared" si="198"/>
        <v>42496.358310185184</v>
      </c>
      <c r="T3173" s="3">
        <f t="shared" si="199"/>
        <v>42466.358310185184</v>
      </c>
    </row>
    <row r="3174" spans="1:20">
      <c r="A3174">
        <v>3172</v>
      </c>
      <c r="B3174" t="s">
        <v>6438</v>
      </c>
      <c r="C3174" t="s">
        <v>6439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1092</v>
      </c>
      <c r="O3174" s="8">
        <f>Data!$E3174/Data!$D3174</f>
        <v>1.1499999999999999</v>
      </c>
      <c r="P3174" s="2">
        <f>IFERROR(Data!$E3174/Data!$L3174,0)</f>
        <v>79.310344827586206</v>
      </c>
      <c r="Q3174" t="str">
        <f t="shared" si="196"/>
        <v>theater</v>
      </c>
      <c r="R3174" t="str">
        <f t="shared" si="197"/>
        <v>plays</v>
      </c>
      <c r="S3174" s="3">
        <f t="shared" si="198"/>
        <v>40953.479953703703</v>
      </c>
      <c r="T3174" s="3">
        <f t="shared" si="199"/>
        <v>40923.479953703703</v>
      </c>
    </row>
    <row r="3175" spans="1:20">
      <c r="A3175">
        <v>3173</v>
      </c>
      <c r="B3175" t="s">
        <v>6440</v>
      </c>
      <c r="C3175" t="s">
        <v>6441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1092</v>
      </c>
      <c r="O3175" s="8">
        <f>Data!$E3175/Data!$D3175</f>
        <v>1.03</v>
      </c>
      <c r="P3175" s="2">
        <f>IFERROR(Data!$E3175/Data!$L3175,0)</f>
        <v>139.18918918918919</v>
      </c>
      <c r="Q3175" t="str">
        <f t="shared" si="196"/>
        <v>theater</v>
      </c>
      <c r="R3175" t="str">
        <f t="shared" si="197"/>
        <v>plays</v>
      </c>
      <c r="S3175" s="3">
        <f t="shared" si="198"/>
        <v>41908.628379629627</v>
      </c>
      <c r="T3175" s="3">
        <f t="shared" si="199"/>
        <v>41878.628379629627</v>
      </c>
    </row>
    <row r="3176" spans="1:20">
      <c r="A3176">
        <v>3174</v>
      </c>
      <c r="B3176" t="s">
        <v>6442</v>
      </c>
      <c r="C3176" t="s">
        <v>6443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1092</v>
      </c>
      <c r="O3176" s="8">
        <f>Data!$E3176/Data!$D3176</f>
        <v>1.0113333333333334</v>
      </c>
      <c r="P3176" s="2">
        <f>IFERROR(Data!$E3176/Data!$L3176,0)</f>
        <v>131.91304347826087</v>
      </c>
      <c r="Q3176" t="str">
        <f t="shared" si="196"/>
        <v>theater</v>
      </c>
      <c r="R3176" t="str">
        <f t="shared" si="197"/>
        <v>plays</v>
      </c>
      <c r="S3176" s="3">
        <f t="shared" si="198"/>
        <v>41876.614675925928</v>
      </c>
      <c r="T3176" s="3">
        <f t="shared" si="199"/>
        <v>41862.614675925928</v>
      </c>
    </row>
    <row r="3177" spans="1:20">
      <c r="A3177">
        <v>3175</v>
      </c>
      <c r="B3177" t="s">
        <v>6444</v>
      </c>
      <c r="C3177" t="s">
        <v>6445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1092</v>
      </c>
      <c r="O3177" s="8">
        <f>Data!$E3177/Data!$D3177</f>
        <v>1.0955999999999999</v>
      </c>
      <c r="P3177" s="2">
        <f>IFERROR(Data!$E3177/Data!$L3177,0)</f>
        <v>91.3</v>
      </c>
      <c r="Q3177" t="str">
        <f t="shared" si="196"/>
        <v>theater</v>
      </c>
      <c r="R3177" t="str">
        <f t="shared" si="197"/>
        <v>plays</v>
      </c>
      <c r="S3177" s="3">
        <f t="shared" si="198"/>
        <v>40591.636886574073</v>
      </c>
      <c r="T3177" s="3">
        <f t="shared" si="199"/>
        <v>40531.636886574073</v>
      </c>
    </row>
    <row r="3178" spans="1:20">
      <c r="A3178">
        <v>3176</v>
      </c>
      <c r="B3178" t="s">
        <v>6446</v>
      </c>
      <c r="C3178" t="s">
        <v>6447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1092</v>
      </c>
      <c r="O3178" s="8">
        <f>Data!$E3178/Data!$D3178</f>
        <v>1.148421052631579</v>
      </c>
      <c r="P3178" s="2">
        <f>IFERROR(Data!$E3178/Data!$L3178,0)</f>
        <v>39.672727272727272</v>
      </c>
      <c r="Q3178" t="str">
        <f t="shared" si="196"/>
        <v>theater</v>
      </c>
      <c r="R3178" t="str">
        <f t="shared" si="197"/>
        <v>plays</v>
      </c>
      <c r="S3178" s="3">
        <f t="shared" si="198"/>
        <v>41504.375</v>
      </c>
      <c r="T3178" s="3">
        <f t="shared" si="199"/>
        <v>41477.680914351848</v>
      </c>
    </row>
    <row r="3179" spans="1:20">
      <c r="A3179">
        <v>3177</v>
      </c>
      <c r="B3179" t="s">
        <v>6448</v>
      </c>
      <c r="C3179" t="s">
        <v>6449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1092</v>
      </c>
      <c r="O3179" s="8">
        <f>Data!$E3179/Data!$D3179</f>
        <v>1.1739999999999999</v>
      </c>
      <c r="P3179" s="2">
        <f>IFERROR(Data!$E3179/Data!$L3179,0)</f>
        <v>57.549019607843135</v>
      </c>
      <c r="Q3179" t="str">
        <f t="shared" si="196"/>
        <v>theater</v>
      </c>
      <c r="R3179" t="str">
        <f t="shared" si="197"/>
        <v>plays</v>
      </c>
      <c r="S3179" s="3">
        <f t="shared" si="198"/>
        <v>41811.416770833333</v>
      </c>
      <c r="T3179" s="3">
        <f t="shared" si="199"/>
        <v>41781.416770833333</v>
      </c>
    </row>
    <row r="3180" spans="1:20">
      <c r="A3180">
        <v>3178</v>
      </c>
      <c r="B3180" t="s">
        <v>6450</v>
      </c>
      <c r="C3180" t="s">
        <v>6451</v>
      </c>
      <c r="D3180">
        <v>1500</v>
      </c>
      <c r="E3180">
        <v>2576</v>
      </c>
      <c r="F3180" t="s">
        <v>22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1092</v>
      </c>
      <c r="O3180" s="8">
        <f>Data!$E3180/Data!$D3180</f>
        <v>1.7173333333333334</v>
      </c>
      <c r="P3180" s="2">
        <f>IFERROR(Data!$E3180/Data!$L3180,0)</f>
        <v>33.025641025641029</v>
      </c>
      <c r="Q3180" t="str">
        <f t="shared" si="196"/>
        <v>theater</v>
      </c>
      <c r="R3180" t="str">
        <f t="shared" si="197"/>
        <v>plays</v>
      </c>
      <c r="S3180" s="3">
        <f t="shared" si="198"/>
        <v>41836.355034722219</v>
      </c>
      <c r="T3180" s="3">
        <f t="shared" si="199"/>
        <v>41806.355034722219</v>
      </c>
    </row>
    <row r="3181" spans="1:20">
      <c r="A3181">
        <v>3179</v>
      </c>
      <c r="B3181" t="s">
        <v>6452</v>
      </c>
      <c r="C3181" t="s">
        <v>6453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1092</v>
      </c>
      <c r="O3181" s="8">
        <f>Data!$E3181/Data!$D3181</f>
        <v>1.1416238095238094</v>
      </c>
      <c r="P3181" s="2">
        <f>IFERROR(Data!$E3181/Data!$L3181,0)</f>
        <v>77.335806451612896</v>
      </c>
      <c r="Q3181" t="str">
        <f t="shared" si="196"/>
        <v>theater</v>
      </c>
      <c r="R3181" t="str">
        <f t="shared" si="197"/>
        <v>plays</v>
      </c>
      <c r="S3181" s="3">
        <f t="shared" si="198"/>
        <v>41400.452210648145</v>
      </c>
      <c r="T3181" s="3">
        <f t="shared" si="199"/>
        <v>41375.452210648145</v>
      </c>
    </row>
    <row r="3182" spans="1:20">
      <c r="A3182">
        <v>3180</v>
      </c>
      <c r="B3182" t="s">
        <v>6454</v>
      </c>
      <c r="C3182" t="s">
        <v>6455</v>
      </c>
      <c r="D3182">
        <v>1200</v>
      </c>
      <c r="E3182">
        <v>1437</v>
      </c>
      <c r="F3182" t="s">
        <v>22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1092</v>
      </c>
      <c r="O3182" s="8">
        <f>Data!$E3182/Data!$D3182</f>
        <v>1.1975</v>
      </c>
      <c r="P3182" s="2">
        <f>IFERROR(Data!$E3182/Data!$L3182,0)</f>
        <v>31.933333333333334</v>
      </c>
      <c r="Q3182" t="str">
        <f t="shared" si="196"/>
        <v>theater</v>
      </c>
      <c r="R3182" t="str">
        <f t="shared" si="197"/>
        <v>plays</v>
      </c>
      <c r="S3182" s="3">
        <f t="shared" si="198"/>
        <v>41810.162604166668</v>
      </c>
      <c r="T3182" s="3">
        <f t="shared" si="199"/>
        <v>41780.162604166668</v>
      </c>
    </row>
    <row r="3183" spans="1:20">
      <c r="A3183">
        <v>3181</v>
      </c>
      <c r="B3183" t="s">
        <v>6456</v>
      </c>
      <c r="C3183" t="s">
        <v>6457</v>
      </c>
      <c r="D3183">
        <v>500</v>
      </c>
      <c r="E3183">
        <v>545</v>
      </c>
      <c r="F3183" t="s">
        <v>22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1092</v>
      </c>
      <c r="O3183" s="8">
        <f>Data!$E3183/Data!$D3183</f>
        <v>1.0900000000000001</v>
      </c>
      <c r="P3183" s="2">
        <f>IFERROR(Data!$E3183/Data!$L3183,0)</f>
        <v>36.333333333333336</v>
      </c>
      <c r="Q3183" t="str">
        <f t="shared" si="196"/>
        <v>theater</v>
      </c>
      <c r="R3183" t="str">
        <f t="shared" si="197"/>
        <v>plays</v>
      </c>
      <c r="S3183" s="3">
        <f t="shared" si="198"/>
        <v>41805.416666666664</v>
      </c>
      <c r="T3183" s="3">
        <f t="shared" si="199"/>
        <v>41779.060034722221</v>
      </c>
    </row>
    <row r="3184" spans="1:20">
      <c r="A3184">
        <v>3182</v>
      </c>
      <c r="B3184" t="s">
        <v>6458</v>
      </c>
      <c r="C3184" t="s">
        <v>6459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1092</v>
      </c>
      <c r="O3184" s="8">
        <f>Data!$E3184/Data!$D3184</f>
        <v>1.0088571428571429</v>
      </c>
      <c r="P3184" s="2">
        <f>IFERROR(Data!$E3184/Data!$L3184,0)</f>
        <v>46.768211920529801</v>
      </c>
      <c r="Q3184" t="str">
        <f t="shared" si="196"/>
        <v>theater</v>
      </c>
      <c r="R3184" t="str">
        <f t="shared" si="197"/>
        <v>plays</v>
      </c>
      <c r="S3184" s="3">
        <f t="shared" si="198"/>
        <v>40939.458333333336</v>
      </c>
      <c r="T3184" s="3">
        <f t="shared" si="199"/>
        <v>40883.699317129627</v>
      </c>
    </row>
    <row r="3185" spans="1:20">
      <c r="A3185">
        <v>3183</v>
      </c>
      <c r="B3185" t="s">
        <v>6460</v>
      </c>
      <c r="C3185" t="s">
        <v>6461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1092</v>
      </c>
      <c r="O3185" s="8">
        <f>Data!$E3185/Data!$D3185</f>
        <v>1.0900000000000001</v>
      </c>
      <c r="P3185" s="2">
        <f>IFERROR(Data!$E3185/Data!$L3185,0)</f>
        <v>40.073529411764703</v>
      </c>
      <c r="Q3185" t="str">
        <f t="shared" si="196"/>
        <v>theater</v>
      </c>
      <c r="R3185" t="str">
        <f t="shared" si="197"/>
        <v>plays</v>
      </c>
      <c r="S3185" s="3">
        <f t="shared" si="198"/>
        <v>41509.54478009259</v>
      </c>
      <c r="T3185" s="3">
        <f t="shared" si="199"/>
        <v>41491.54478009259</v>
      </c>
    </row>
    <row r="3186" spans="1:20">
      <c r="A3186">
        <v>3184</v>
      </c>
      <c r="B3186" t="s">
        <v>6462</v>
      </c>
      <c r="C3186" t="s">
        <v>6463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1092</v>
      </c>
      <c r="O3186" s="8">
        <f>Data!$E3186/Data!$D3186</f>
        <v>1.0720930232558139</v>
      </c>
      <c r="P3186" s="2">
        <f>IFERROR(Data!$E3186/Data!$L3186,0)</f>
        <v>100.21739130434783</v>
      </c>
      <c r="Q3186" t="str">
        <f t="shared" si="196"/>
        <v>theater</v>
      </c>
      <c r="R3186" t="str">
        <f t="shared" si="197"/>
        <v>plays</v>
      </c>
      <c r="S3186" s="3">
        <f t="shared" si="198"/>
        <v>41821.743414351848</v>
      </c>
      <c r="T3186" s="3">
        <f t="shared" si="199"/>
        <v>41791.743414351848</v>
      </c>
    </row>
    <row r="3187" spans="1:20">
      <c r="A3187">
        <v>3185</v>
      </c>
      <c r="B3187" t="s">
        <v>6464</v>
      </c>
      <c r="C3187" t="s">
        <v>6465</v>
      </c>
      <c r="D3187">
        <v>1000</v>
      </c>
      <c r="E3187">
        <v>1000</v>
      </c>
      <c r="F3187" t="s">
        <v>22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1092</v>
      </c>
      <c r="O3187" s="8">
        <f>Data!$E3187/Data!$D3187</f>
        <v>1</v>
      </c>
      <c r="P3187" s="2">
        <f>IFERROR(Data!$E3187/Data!$L3187,0)</f>
        <v>41.666666666666664</v>
      </c>
      <c r="Q3187" t="str">
        <f t="shared" si="196"/>
        <v>theater</v>
      </c>
      <c r="R3187" t="str">
        <f t="shared" si="197"/>
        <v>plays</v>
      </c>
      <c r="S3187" s="3">
        <f t="shared" si="198"/>
        <v>41836.727326388893</v>
      </c>
      <c r="T3187" s="3">
        <f t="shared" si="199"/>
        <v>41829.727326388893</v>
      </c>
    </row>
    <row r="3188" spans="1:20">
      <c r="A3188">
        <v>3186</v>
      </c>
      <c r="B3188" t="s">
        <v>6466</v>
      </c>
      <c r="C3188" t="s">
        <v>6467</v>
      </c>
      <c r="D3188">
        <v>3200</v>
      </c>
      <c r="E3188">
        <v>3270</v>
      </c>
      <c r="F3188" t="s">
        <v>22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1092</v>
      </c>
      <c r="O3188" s="8">
        <f>Data!$E3188/Data!$D3188</f>
        <v>1.0218750000000001</v>
      </c>
      <c r="P3188" s="2">
        <f>IFERROR(Data!$E3188/Data!$L3188,0)</f>
        <v>46.714285714285715</v>
      </c>
      <c r="Q3188" t="str">
        <f t="shared" si="196"/>
        <v>theater</v>
      </c>
      <c r="R3188" t="str">
        <f t="shared" si="197"/>
        <v>plays</v>
      </c>
      <c r="S3188" s="3">
        <f t="shared" si="198"/>
        <v>41898.625</v>
      </c>
      <c r="T3188" s="3">
        <f t="shared" si="199"/>
        <v>41868.674050925925</v>
      </c>
    </row>
    <row r="3189" spans="1:20">
      <c r="A3189">
        <v>3187</v>
      </c>
      <c r="B3189" t="s">
        <v>6468</v>
      </c>
      <c r="C3189" t="s">
        <v>6469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1092</v>
      </c>
      <c r="O3189" s="8">
        <f>Data!$E3189/Data!$D3189</f>
        <v>1.1629333333333334</v>
      </c>
      <c r="P3189" s="2">
        <f>IFERROR(Data!$E3189/Data!$L3189,0)</f>
        <v>71.491803278688522</v>
      </c>
      <c r="Q3189" t="str">
        <f t="shared" si="196"/>
        <v>theater</v>
      </c>
      <c r="R3189" t="str">
        <f t="shared" si="197"/>
        <v>plays</v>
      </c>
      <c r="S3189" s="3">
        <f t="shared" si="198"/>
        <v>41855.416354166664</v>
      </c>
      <c r="T3189" s="3">
        <f t="shared" si="199"/>
        <v>41835.416354166664</v>
      </c>
    </row>
    <row r="3190" spans="1:20">
      <c r="A3190">
        <v>3188</v>
      </c>
      <c r="B3190" t="s">
        <v>6470</v>
      </c>
      <c r="C3190" t="s">
        <v>6471</v>
      </c>
      <c r="D3190">
        <v>200</v>
      </c>
      <c r="E3190">
        <v>130</v>
      </c>
      <c r="F3190" t="s">
        <v>363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5937</v>
      </c>
      <c r="O3190" s="8">
        <f>Data!$E3190/Data!$D3190</f>
        <v>0.65</v>
      </c>
      <c r="P3190" s="2">
        <f>IFERROR(Data!$E3190/Data!$L3190,0)</f>
        <v>14.444444444444445</v>
      </c>
      <c r="Q3190" t="str">
        <f t="shared" si="196"/>
        <v>theater</v>
      </c>
      <c r="R3190" t="str">
        <f t="shared" si="197"/>
        <v>musical</v>
      </c>
      <c r="S3190" s="3">
        <f t="shared" si="198"/>
        <v>42165.165532407409</v>
      </c>
      <c r="T3190" s="3">
        <f t="shared" si="199"/>
        <v>42144.165532407409</v>
      </c>
    </row>
    <row r="3191" spans="1:20">
      <c r="A3191">
        <v>3189</v>
      </c>
      <c r="B3191" t="s">
        <v>6472</v>
      </c>
      <c r="C3191" t="s">
        <v>6473</v>
      </c>
      <c r="D3191">
        <v>55000</v>
      </c>
      <c r="E3191">
        <v>6780</v>
      </c>
      <c r="F3191" t="s">
        <v>363</v>
      </c>
      <c r="G3191" t="s">
        <v>482</v>
      </c>
      <c r="H3191" t="s">
        <v>483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5937</v>
      </c>
      <c r="O3191" s="8">
        <f>Data!$E3191/Data!$D3191</f>
        <v>0.12327272727272727</v>
      </c>
      <c r="P3191" s="2">
        <f>IFERROR(Data!$E3191/Data!$L3191,0)</f>
        <v>356.84210526315792</v>
      </c>
      <c r="Q3191" t="str">
        <f t="shared" si="196"/>
        <v>theater</v>
      </c>
      <c r="R3191" t="str">
        <f t="shared" si="197"/>
        <v>musical</v>
      </c>
      <c r="S3191" s="3">
        <f t="shared" si="198"/>
        <v>42148.096435185187</v>
      </c>
      <c r="T3191" s="3">
        <f t="shared" si="199"/>
        <v>42118.096435185187</v>
      </c>
    </row>
    <row r="3192" spans="1:20">
      <c r="A3192">
        <v>3190</v>
      </c>
      <c r="B3192" t="s">
        <v>6474</v>
      </c>
      <c r="C3192" t="s">
        <v>6475</v>
      </c>
      <c r="D3192">
        <v>4000</v>
      </c>
      <c r="E3192">
        <v>0</v>
      </c>
      <c r="F3192" t="s">
        <v>363</v>
      </c>
      <c r="G3192" t="s">
        <v>165</v>
      </c>
      <c r="H3192" t="s">
        <v>166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5937</v>
      </c>
      <c r="O3192" s="8">
        <f>Data!$E3192/Data!$D3192</f>
        <v>0</v>
      </c>
      <c r="P3192" s="2">
        <f>IFERROR(Data!$E3192/Data!$L3192,0)</f>
        <v>0</v>
      </c>
      <c r="Q3192" t="str">
        <f t="shared" si="196"/>
        <v>theater</v>
      </c>
      <c r="R3192" t="str">
        <f t="shared" si="197"/>
        <v>musical</v>
      </c>
      <c r="S3192" s="3">
        <f t="shared" si="198"/>
        <v>42712.942997685182</v>
      </c>
      <c r="T3192" s="3">
        <f t="shared" si="199"/>
        <v>42682.901331018518</v>
      </c>
    </row>
    <row r="3193" spans="1:20">
      <c r="A3193">
        <v>3191</v>
      </c>
      <c r="B3193" t="s">
        <v>6476</v>
      </c>
      <c r="C3193" t="s">
        <v>6477</v>
      </c>
      <c r="D3193">
        <v>3750</v>
      </c>
      <c r="E3193">
        <v>151</v>
      </c>
      <c r="F3193" t="s">
        <v>363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5937</v>
      </c>
      <c r="O3193" s="8">
        <f>Data!$E3193/Data!$D3193</f>
        <v>4.0266666666666666E-2</v>
      </c>
      <c r="P3193" s="2">
        <f>IFERROR(Data!$E3193/Data!$L3193,0)</f>
        <v>37.75</v>
      </c>
      <c r="Q3193" t="str">
        <f t="shared" si="196"/>
        <v>theater</v>
      </c>
      <c r="R3193" t="str">
        <f t="shared" si="197"/>
        <v>musical</v>
      </c>
      <c r="S3193" s="3">
        <f t="shared" si="198"/>
        <v>42598.505428240736</v>
      </c>
      <c r="T3193" s="3">
        <f t="shared" si="199"/>
        <v>42538.505428240736</v>
      </c>
    </row>
    <row r="3194" spans="1:20">
      <c r="A3194">
        <v>3192</v>
      </c>
      <c r="B3194" t="s">
        <v>6478</v>
      </c>
      <c r="C3194" t="s">
        <v>6479</v>
      </c>
      <c r="D3194">
        <v>10000</v>
      </c>
      <c r="E3194">
        <v>102</v>
      </c>
      <c r="F3194" t="s">
        <v>363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5937</v>
      </c>
      <c r="O3194" s="8">
        <f>Data!$E3194/Data!$D3194</f>
        <v>1.0200000000000001E-2</v>
      </c>
      <c r="P3194" s="2">
        <f>IFERROR(Data!$E3194/Data!$L3194,0)</f>
        <v>12.75</v>
      </c>
      <c r="Q3194" t="str">
        <f t="shared" si="196"/>
        <v>theater</v>
      </c>
      <c r="R3194" t="str">
        <f t="shared" si="197"/>
        <v>musical</v>
      </c>
      <c r="S3194" s="3">
        <f t="shared" si="198"/>
        <v>42063.666666666672</v>
      </c>
      <c r="T3194" s="3">
        <f t="shared" si="199"/>
        <v>42018.69049768518</v>
      </c>
    </row>
    <row r="3195" spans="1:20">
      <c r="A3195">
        <v>3193</v>
      </c>
      <c r="B3195" t="s">
        <v>6480</v>
      </c>
      <c r="C3195" t="s">
        <v>6481</v>
      </c>
      <c r="D3195">
        <v>5000</v>
      </c>
      <c r="E3195">
        <v>587</v>
      </c>
      <c r="F3195" t="s">
        <v>363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5937</v>
      </c>
      <c r="O3195" s="8">
        <f>Data!$E3195/Data!$D3195</f>
        <v>0.1174</v>
      </c>
      <c r="P3195" s="2">
        <f>IFERROR(Data!$E3195/Data!$L3195,0)</f>
        <v>24.458333333333332</v>
      </c>
      <c r="Q3195" t="str">
        <f t="shared" si="196"/>
        <v>theater</v>
      </c>
      <c r="R3195" t="str">
        <f t="shared" si="197"/>
        <v>musical</v>
      </c>
      <c r="S3195" s="3">
        <f t="shared" si="198"/>
        <v>42055.718240740738</v>
      </c>
      <c r="T3195" s="3">
        <f t="shared" si="199"/>
        <v>42010.718240740738</v>
      </c>
    </row>
    <row r="3196" spans="1:20">
      <c r="A3196">
        <v>3194</v>
      </c>
      <c r="B3196" t="s">
        <v>6482</v>
      </c>
      <c r="C3196" t="s">
        <v>6483</v>
      </c>
      <c r="D3196">
        <v>11000</v>
      </c>
      <c r="E3196">
        <v>0</v>
      </c>
      <c r="F3196" t="s">
        <v>363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5937</v>
      </c>
      <c r="O3196" s="8">
        <f>Data!$E3196/Data!$D3196</f>
        <v>0</v>
      </c>
      <c r="P3196" s="2">
        <f>IFERROR(Data!$E3196/Data!$L3196,0)</f>
        <v>0</v>
      </c>
      <c r="Q3196" t="str">
        <f t="shared" si="196"/>
        <v>theater</v>
      </c>
      <c r="R3196" t="str">
        <f t="shared" si="197"/>
        <v>musical</v>
      </c>
      <c r="S3196" s="3">
        <f t="shared" si="198"/>
        <v>42211.812476851846</v>
      </c>
      <c r="T3196" s="3">
        <f t="shared" si="199"/>
        <v>42181.812476851846</v>
      </c>
    </row>
    <row r="3197" spans="1:20">
      <c r="A3197">
        <v>3195</v>
      </c>
      <c r="B3197" t="s">
        <v>6484</v>
      </c>
      <c r="C3197" t="s">
        <v>6485</v>
      </c>
      <c r="D3197">
        <v>3500</v>
      </c>
      <c r="E3197">
        <v>2070</v>
      </c>
      <c r="F3197" t="s">
        <v>363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5937</v>
      </c>
      <c r="O3197" s="8">
        <f>Data!$E3197/Data!$D3197</f>
        <v>0.59142857142857141</v>
      </c>
      <c r="P3197" s="2">
        <f>IFERROR(Data!$E3197/Data!$L3197,0)</f>
        <v>53.07692307692308</v>
      </c>
      <c r="Q3197" t="str">
        <f t="shared" si="196"/>
        <v>theater</v>
      </c>
      <c r="R3197" t="str">
        <f t="shared" si="197"/>
        <v>musical</v>
      </c>
      <c r="S3197" s="3">
        <f t="shared" si="198"/>
        <v>42047.344236111108</v>
      </c>
      <c r="T3197" s="3">
        <f t="shared" si="199"/>
        <v>42017.344236111108</v>
      </c>
    </row>
    <row r="3198" spans="1:20">
      <c r="A3198">
        <v>3196</v>
      </c>
      <c r="B3198" t="s">
        <v>6486</v>
      </c>
      <c r="C3198" t="s">
        <v>6487</v>
      </c>
      <c r="D3198">
        <v>3000000</v>
      </c>
      <c r="E3198">
        <v>1800</v>
      </c>
      <c r="F3198" t="s">
        <v>363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5937</v>
      </c>
      <c r="O3198" s="8">
        <f>Data!$E3198/Data!$D3198</f>
        <v>5.9999999999999995E-4</v>
      </c>
      <c r="P3198" s="2">
        <f>IFERROR(Data!$E3198/Data!$L3198,0)</f>
        <v>300</v>
      </c>
      <c r="Q3198" t="str">
        <f t="shared" si="196"/>
        <v>theater</v>
      </c>
      <c r="R3198" t="str">
        <f t="shared" si="197"/>
        <v>musical</v>
      </c>
      <c r="S3198" s="3">
        <f t="shared" si="198"/>
        <v>42217.333333333328</v>
      </c>
      <c r="T3198" s="3">
        <f t="shared" si="199"/>
        <v>42157.348090277781</v>
      </c>
    </row>
    <row r="3199" spans="1:20">
      <c r="A3199">
        <v>3197</v>
      </c>
      <c r="B3199" t="s">
        <v>6488</v>
      </c>
      <c r="C3199" t="s">
        <v>6489</v>
      </c>
      <c r="D3199">
        <v>10000</v>
      </c>
      <c r="E3199">
        <v>1145</v>
      </c>
      <c r="F3199" t="s">
        <v>363</v>
      </c>
      <c r="G3199" t="s">
        <v>416</v>
      </c>
      <c r="H3199" t="s">
        <v>417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5937</v>
      </c>
      <c r="O3199" s="8">
        <f>Data!$E3199/Data!$D3199</f>
        <v>0.1145</v>
      </c>
      <c r="P3199" s="2">
        <f>IFERROR(Data!$E3199/Data!$L3199,0)</f>
        <v>286.25</v>
      </c>
      <c r="Q3199" t="str">
        <f t="shared" si="196"/>
        <v>theater</v>
      </c>
      <c r="R3199" t="str">
        <f t="shared" si="197"/>
        <v>musical</v>
      </c>
      <c r="S3199" s="3">
        <f t="shared" si="198"/>
        <v>42039.243263888886</v>
      </c>
      <c r="T3199" s="3">
        <f t="shared" si="199"/>
        <v>42009.243263888886</v>
      </c>
    </row>
    <row r="3200" spans="1:20">
      <c r="A3200">
        <v>3198</v>
      </c>
      <c r="B3200" t="s">
        <v>6490</v>
      </c>
      <c r="C3200" t="s">
        <v>6491</v>
      </c>
      <c r="D3200">
        <v>30000</v>
      </c>
      <c r="E3200">
        <v>110</v>
      </c>
      <c r="F3200" t="s">
        <v>363</v>
      </c>
      <c r="G3200" t="s">
        <v>315</v>
      </c>
      <c r="H3200" t="s">
        <v>316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5937</v>
      </c>
      <c r="O3200" s="8">
        <f>Data!$E3200/Data!$D3200</f>
        <v>3.6666666666666666E-3</v>
      </c>
      <c r="P3200" s="2">
        <f>IFERROR(Data!$E3200/Data!$L3200,0)</f>
        <v>36.666666666666664</v>
      </c>
      <c r="Q3200" t="str">
        <f t="shared" si="196"/>
        <v>theater</v>
      </c>
      <c r="R3200" t="str">
        <f t="shared" si="197"/>
        <v>musical</v>
      </c>
      <c r="S3200" s="3">
        <f t="shared" si="198"/>
        <v>42051.174502314811</v>
      </c>
      <c r="T3200" s="3">
        <f t="shared" si="199"/>
        <v>42013.174502314811</v>
      </c>
    </row>
    <row r="3201" spans="1:20">
      <c r="A3201">
        <v>3199</v>
      </c>
      <c r="B3201" t="s">
        <v>6492</v>
      </c>
      <c r="C3201" t="s">
        <v>6493</v>
      </c>
      <c r="D3201">
        <v>5000</v>
      </c>
      <c r="E3201">
        <v>2608</v>
      </c>
      <c r="F3201" t="s">
        <v>363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5937</v>
      </c>
      <c r="O3201" s="8">
        <f>Data!$E3201/Data!$D3201</f>
        <v>0.52159999999999995</v>
      </c>
      <c r="P3201" s="2">
        <f>IFERROR(Data!$E3201/Data!$L3201,0)</f>
        <v>49.20754716981132</v>
      </c>
      <c r="Q3201" t="str">
        <f t="shared" si="196"/>
        <v>theater</v>
      </c>
      <c r="R3201" t="str">
        <f t="shared" si="197"/>
        <v>musical</v>
      </c>
      <c r="S3201" s="3">
        <f t="shared" si="198"/>
        <v>41888.625</v>
      </c>
      <c r="T3201" s="3">
        <f t="shared" si="199"/>
        <v>41858.511782407404</v>
      </c>
    </row>
    <row r="3202" spans="1:20">
      <c r="A3202">
        <v>3200</v>
      </c>
      <c r="B3202" t="s">
        <v>6494</v>
      </c>
      <c r="C3202" t="s">
        <v>6495</v>
      </c>
      <c r="D3202">
        <v>50000</v>
      </c>
      <c r="E3202">
        <v>1</v>
      </c>
      <c r="F3202" t="s">
        <v>363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5937</v>
      </c>
      <c r="O3202" s="8">
        <f>Data!$E3202/Data!$D3202</f>
        <v>2.0000000000000002E-5</v>
      </c>
      <c r="P3202" s="2">
        <f>IFERROR(Data!$E3202/Data!$L3202,0)</f>
        <v>1</v>
      </c>
      <c r="Q3202" t="str">
        <f t="shared" si="196"/>
        <v>theater</v>
      </c>
      <c r="R3202" t="str">
        <f t="shared" si="197"/>
        <v>musical</v>
      </c>
      <c r="S3202" s="3">
        <f t="shared" si="198"/>
        <v>42489.981944444444</v>
      </c>
      <c r="T3202" s="3">
        <f t="shared" si="199"/>
        <v>42460.070613425924</v>
      </c>
    </row>
    <row r="3203" spans="1:20">
      <c r="A3203">
        <v>3201</v>
      </c>
      <c r="B3203" t="s">
        <v>6496</v>
      </c>
      <c r="C3203" t="s">
        <v>6497</v>
      </c>
      <c r="D3203">
        <v>2000</v>
      </c>
      <c r="E3203">
        <v>25</v>
      </c>
      <c r="F3203" t="s">
        <v>363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5937</v>
      </c>
      <c r="O3203" s="8">
        <f>Data!$E3203/Data!$D3203</f>
        <v>1.2500000000000001E-2</v>
      </c>
      <c r="P3203" s="2">
        <f>IFERROR(Data!$E3203/Data!$L3203,0)</f>
        <v>12.5</v>
      </c>
      <c r="Q3203" t="str">
        <f t="shared" ref="Q3203:Q3266" si="200">LEFT(N3203,SEARCH("/",N3203,1)-1)</f>
        <v>theater</v>
      </c>
      <c r="R3203" t="str">
        <f t="shared" ref="R3203:R3266" si="201">RIGHT(N3203,LEN(N3203)-SEARCH("/",N3203,1))</f>
        <v>musical</v>
      </c>
      <c r="S3203" s="3">
        <f t="shared" ref="S3203:S3266" si="202">(((I3203/60)/60)/24)+DATE(1970,1,1)+(-6/24)</f>
        <v>41882.517094907409</v>
      </c>
      <c r="T3203" s="3">
        <f t="shared" ref="T3203:T3266" si="203">(((J3203/60)/60)/24)+DATE(1970,1,1)+(-6/24)</f>
        <v>41861.517094907409</v>
      </c>
    </row>
    <row r="3204" spans="1:20">
      <c r="A3204">
        <v>3202</v>
      </c>
      <c r="B3204" t="s">
        <v>6498</v>
      </c>
      <c r="C3204" t="s">
        <v>6499</v>
      </c>
      <c r="D3204">
        <v>5000</v>
      </c>
      <c r="E3204">
        <v>2726</v>
      </c>
      <c r="F3204" t="s">
        <v>363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5937</v>
      </c>
      <c r="O3204" s="8">
        <f>Data!$E3204/Data!$D3204</f>
        <v>0.54520000000000002</v>
      </c>
      <c r="P3204" s="2">
        <f>IFERROR(Data!$E3204/Data!$L3204,0)</f>
        <v>109.04</v>
      </c>
      <c r="Q3204" t="str">
        <f t="shared" si="200"/>
        <v>theater</v>
      </c>
      <c r="R3204" t="str">
        <f t="shared" si="201"/>
        <v>musical</v>
      </c>
      <c r="S3204" s="3">
        <f t="shared" si="202"/>
        <v>42351.999305555553</v>
      </c>
      <c r="T3204" s="3">
        <f t="shared" si="203"/>
        <v>42293.603541666671</v>
      </c>
    </row>
    <row r="3205" spans="1:20">
      <c r="A3205">
        <v>3203</v>
      </c>
      <c r="B3205" t="s">
        <v>6500</v>
      </c>
      <c r="C3205" t="s">
        <v>6501</v>
      </c>
      <c r="D3205">
        <v>1000</v>
      </c>
      <c r="E3205">
        <v>250</v>
      </c>
      <c r="F3205" t="s">
        <v>363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5937</v>
      </c>
      <c r="O3205" s="8">
        <f>Data!$E3205/Data!$D3205</f>
        <v>0.25</v>
      </c>
      <c r="P3205" s="2">
        <f>IFERROR(Data!$E3205/Data!$L3205,0)</f>
        <v>41.666666666666664</v>
      </c>
      <c r="Q3205" t="str">
        <f t="shared" si="200"/>
        <v>theater</v>
      </c>
      <c r="R3205" t="str">
        <f t="shared" si="201"/>
        <v>musical</v>
      </c>
      <c r="S3205" s="3">
        <f t="shared" si="202"/>
        <v>42272.738680555558</v>
      </c>
      <c r="T3205" s="3">
        <f t="shared" si="203"/>
        <v>42242.738680555558</v>
      </c>
    </row>
    <row r="3206" spans="1:20">
      <c r="A3206">
        <v>3204</v>
      </c>
      <c r="B3206" t="s">
        <v>6502</v>
      </c>
      <c r="C3206" t="s">
        <v>6503</v>
      </c>
      <c r="D3206">
        <v>500</v>
      </c>
      <c r="E3206">
        <v>0</v>
      </c>
      <c r="F3206" t="s">
        <v>363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5937</v>
      </c>
      <c r="O3206" s="8">
        <f>Data!$E3206/Data!$D3206</f>
        <v>0</v>
      </c>
      <c r="P3206" s="2">
        <f>IFERROR(Data!$E3206/Data!$L3206,0)</f>
        <v>0</v>
      </c>
      <c r="Q3206" t="str">
        <f t="shared" si="200"/>
        <v>theater</v>
      </c>
      <c r="R3206" t="str">
        <f t="shared" si="201"/>
        <v>musical</v>
      </c>
      <c r="S3206" s="3">
        <f t="shared" si="202"/>
        <v>42202.426388888889</v>
      </c>
      <c r="T3206" s="3">
        <f t="shared" si="203"/>
        <v>42172.436099537037</v>
      </c>
    </row>
    <row r="3207" spans="1:20">
      <c r="A3207">
        <v>3205</v>
      </c>
      <c r="B3207" t="s">
        <v>6504</v>
      </c>
      <c r="C3207" t="s">
        <v>6505</v>
      </c>
      <c r="D3207">
        <v>8000</v>
      </c>
      <c r="E3207">
        <v>273</v>
      </c>
      <c r="F3207" t="s">
        <v>363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5937</v>
      </c>
      <c r="O3207" s="8">
        <f>Data!$E3207/Data!$D3207</f>
        <v>3.4125000000000003E-2</v>
      </c>
      <c r="P3207" s="2">
        <f>IFERROR(Data!$E3207/Data!$L3207,0)</f>
        <v>22.75</v>
      </c>
      <c r="Q3207" t="str">
        <f t="shared" si="200"/>
        <v>theater</v>
      </c>
      <c r="R3207" t="str">
        <f t="shared" si="201"/>
        <v>musical</v>
      </c>
      <c r="S3207" s="3">
        <f t="shared" si="202"/>
        <v>42125.124675925923</v>
      </c>
      <c r="T3207" s="3">
        <f t="shared" si="203"/>
        <v>42095.124675925923</v>
      </c>
    </row>
    <row r="3208" spans="1:20">
      <c r="A3208">
        <v>3206</v>
      </c>
      <c r="B3208" t="s">
        <v>6506</v>
      </c>
      <c r="C3208" t="s">
        <v>6507</v>
      </c>
      <c r="D3208">
        <v>5000</v>
      </c>
      <c r="E3208">
        <v>0</v>
      </c>
      <c r="F3208" t="s">
        <v>363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5937</v>
      </c>
      <c r="O3208" s="8">
        <f>Data!$E3208/Data!$D3208</f>
        <v>0</v>
      </c>
      <c r="P3208" s="2">
        <f>IFERROR(Data!$E3208/Data!$L3208,0)</f>
        <v>0</v>
      </c>
      <c r="Q3208" t="str">
        <f t="shared" si="200"/>
        <v>theater</v>
      </c>
      <c r="R3208" t="str">
        <f t="shared" si="201"/>
        <v>musical</v>
      </c>
      <c r="S3208" s="3">
        <f t="shared" si="202"/>
        <v>42266.026053240741</v>
      </c>
      <c r="T3208" s="3">
        <f t="shared" si="203"/>
        <v>42236.026053240741</v>
      </c>
    </row>
    <row r="3209" spans="1:20">
      <c r="A3209">
        <v>3207</v>
      </c>
      <c r="B3209" t="s">
        <v>6508</v>
      </c>
      <c r="C3209" t="s">
        <v>6509</v>
      </c>
      <c r="D3209">
        <v>5500</v>
      </c>
      <c r="E3209">
        <v>2550</v>
      </c>
      <c r="F3209" t="s">
        <v>363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5937</v>
      </c>
      <c r="O3209" s="8">
        <f>Data!$E3209/Data!$D3209</f>
        <v>0.46363636363636362</v>
      </c>
      <c r="P3209" s="2">
        <f>IFERROR(Data!$E3209/Data!$L3209,0)</f>
        <v>70.833333333333329</v>
      </c>
      <c r="Q3209" t="str">
        <f t="shared" si="200"/>
        <v>theater</v>
      </c>
      <c r="R3209" t="str">
        <f t="shared" si="201"/>
        <v>musical</v>
      </c>
      <c r="S3209" s="3">
        <f t="shared" si="202"/>
        <v>42116.986192129625</v>
      </c>
      <c r="T3209" s="3">
        <f t="shared" si="203"/>
        <v>42057.027858796297</v>
      </c>
    </row>
    <row r="3210" spans="1:20">
      <c r="A3210">
        <v>3208</v>
      </c>
      <c r="B3210" t="s">
        <v>6510</v>
      </c>
      <c r="C3210" t="s">
        <v>6511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1092</v>
      </c>
      <c r="O3210" s="8">
        <f>Data!$E3210/Data!$D3210</f>
        <v>1.0349999999999999</v>
      </c>
      <c r="P3210" s="2">
        <f>IFERROR(Data!$E3210/Data!$L3210,0)</f>
        <v>63.109756097560975</v>
      </c>
      <c r="Q3210" t="str">
        <f t="shared" si="200"/>
        <v>theater</v>
      </c>
      <c r="R3210" t="str">
        <f t="shared" si="201"/>
        <v>plays</v>
      </c>
      <c r="S3210" s="3">
        <f t="shared" si="202"/>
        <v>41848.355057870373</v>
      </c>
      <c r="T3210" s="3">
        <f t="shared" si="203"/>
        <v>41827.355057870373</v>
      </c>
    </row>
    <row r="3211" spans="1:20">
      <c r="A3211">
        <v>3209</v>
      </c>
      <c r="B3211" t="s">
        <v>6512</v>
      </c>
      <c r="C3211" t="s">
        <v>6513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1092</v>
      </c>
      <c r="O3211" s="8">
        <f>Data!$E3211/Data!$D3211</f>
        <v>1.1932315789473684</v>
      </c>
      <c r="P3211" s="2">
        <f>IFERROR(Data!$E3211/Data!$L3211,0)</f>
        <v>50.157964601769912</v>
      </c>
      <c r="Q3211" t="str">
        <f t="shared" si="200"/>
        <v>theater</v>
      </c>
      <c r="R3211" t="str">
        <f t="shared" si="201"/>
        <v>plays</v>
      </c>
      <c r="S3211" s="3">
        <f t="shared" si="202"/>
        <v>41810.708333333336</v>
      </c>
      <c r="T3211" s="3">
        <f t="shared" si="203"/>
        <v>41778.387245370373</v>
      </c>
    </row>
    <row r="3212" spans="1:20">
      <c r="A3212">
        <v>3210</v>
      </c>
      <c r="B3212" t="s">
        <v>6514</v>
      </c>
      <c r="C3212" t="s">
        <v>6515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1092</v>
      </c>
      <c r="O3212" s="8">
        <f>Data!$E3212/Data!$D3212</f>
        <v>1.2576666666666667</v>
      </c>
      <c r="P3212" s="2">
        <f>IFERROR(Data!$E3212/Data!$L3212,0)</f>
        <v>62.883333333333333</v>
      </c>
      <c r="Q3212" t="str">
        <f t="shared" si="200"/>
        <v>theater</v>
      </c>
      <c r="R3212" t="str">
        <f t="shared" si="201"/>
        <v>plays</v>
      </c>
      <c r="S3212" s="3">
        <f t="shared" si="202"/>
        <v>41060.915972222225</v>
      </c>
      <c r="T3212" s="3">
        <f t="shared" si="203"/>
        <v>41013.686562499999</v>
      </c>
    </row>
    <row r="3213" spans="1:20">
      <c r="A3213">
        <v>3211</v>
      </c>
      <c r="B3213" t="s">
        <v>6516</v>
      </c>
      <c r="C3213" t="s">
        <v>6517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1092</v>
      </c>
      <c r="O3213" s="8">
        <f>Data!$E3213/Data!$D3213</f>
        <v>1.1974347826086957</v>
      </c>
      <c r="P3213" s="2">
        <f>IFERROR(Data!$E3213/Data!$L3213,0)</f>
        <v>85.531055900621112</v>
      </c>
      <c r="Q3213" t="str">
        <f t="shared" si="200"/>
        <v>theater</v>
      </c>
      <c r="R3213" t="str">
        <f t="shared" si="201"/>
        <v>plays</v>
      </c>
      <c r="S3213" s="3">
        <f t="shared" si="202"/>
        <v>41865.833333333336</v>
      </c>
      <c r="T3213" s="3">
        <f t="shared" si="203"/>
        <v>41834.336574074077</v>
      </c>
    </row>
    <row r="3214" spans="1:20">
      <c r="A3214">
        <v>3212</v>
      </c>
      <c r="B3214" t="s">
        <v>6518</v>
      </c>
      <c r="C3214" t="s">
        <v>6519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1092</v>
      </c>
      <c r="O3214" s="8">
        <f>Data!$E3214/Data!$D3214</f>
        <v>1.2625</v>
      </c>
      <c r="P3214" s="2">
        <f>IFERROR(Data!$E3214/Data!$L3214,0)</f>
        <v>53.723404255319146</v>
      </c>
      <c r="Q3214" t="str">
        <f t="shared" si="200"/>
        <v>theater</v>
      </c>
      <c r="R3214" t="str">
        <f t="shared" si="201"/>
        <v>plays</v>
      </c>
      <c r="S3214" s="3">
        <f t="shared" si="202"/>
        <v>41859.545729166668</v>
      </c>
      <c r="T3214" s="3">
        <f t="shared" si="203"/>
        <v>41829.545729166668</v>
      </c>
    </row>
    <row r="3215" spans="1:20">
      <c r="A3215">
        <v>3213</v>
      </c>
      <c r="B3215" t="s">
        <v>6520</v>
      </c>
      <c r="C3215" t="s">
        <v>6521</v>
      </c>
      <c r="D3215">
        <v>6000</v>
      </c>
      <c r="E3215">
        <v>6007</v>
      </c>
      <c r="F3215" t="s">
        <v>22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1092</v>
      </c>
      <c r="O3215" s="8">
        <f>Data!$E3215/Data!$D3215</f>
        <v>1.0011666666666668</v>
      </c>
      <c r="P3215" s="2">
        <f>IFERROR(Data!$E3215/Data!$L3215,0)</f>
        <v>127.80851063829788</v>
      </c>
      <c r="Q3215" t="str">
        <f t="shared" si="200"/>
        <v>theater</v>
      </c>
      <c r="R3215" t="str">
        <f t="shared" si="201"/>
        <v>plays</v>
      </c>
      <c r="S3215" s="3">
        <f t="shared" si="202"/>
        <v>42211.513414351852</v>
      </c>
      <c r="T3215" s="3">
        <f t="shared" si="203"/>
        <v>42171.513414351852</v>
      </c>
    </row>
    <row r="3216" spans="1:20">
      <c r="A3216">
        <v>3214</v>
      </c>
      <c r="B3216" t="s">
        <v>6522</v>
      </c>
      <c r="C3216" t="s">
        <v>6523</v>
      </c>
      <c r="D3216">
        <v>12000</v>
      </c>
      <c r="E3216">
        <v>12256</v>
      </c>
      <c r="F3216" t="s">
        <v>22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1092</v>
      </c>
      <c r="O3216" s="8">
        <f>Data!$E3216/Data!$D3216</f>
        <v>1.0213333333333334</v>
      </c>
      <c r="P3216" s="2">
        <f>IFERROR(Data!$E3216/Data!$L3216,0)</f>
        <v>106.57391304347826</v>
      </c>
      <c r="Q3216" t="str">
        <f t="shared" si="200"/>
        <v>theater</v>
      </c>
      <c r="R3216" t="str">
        <f t="shared" si="201"/>
        <v>plays</v>
      </c>
      <c r="S3216" s="3">
        <f t="shared" si="202"/>
        <v>42374.746527777781</v>
      </c>
      <c r="T3216" s="3">
        <f t="shared" si="203"/>
        <v>42337.542511574073</v>
      </c>
    </row>
    <row r="3217" spans="1:20">
      <c r="A3217">
        <v>3215</v>
      </c>
      <c r="B3217" t="s">
        <v>6524</v>
      </c>
      <c r="C3217" t="s">
        <v>6525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1092</v>
      </c>
      <c r="O3217" s="8">
        <f>Data!$E3217/Data!$D3217</f>
        <v>1.0035142857142858</v>
      </c>
      <c r="P3217" s="2">
        <f>IFERROR(Data!$E3217/Data!$L3217,0)</f>
        <v>262.11194029850748</v>
      </c>
      <c r="Q3217" t="str">
        <f t="shared" si="200"/>
        <v>theater</v>
      </c>
      <c r="R3217" t="str">
        <f t="shared" si="201"/>
        <v>plays</v>
      </c>
      <c r="S3217" s="3">
        <f t="shared" si="202"/>
        <v>42256.915972222225</v>
      </c>
      <c r="T3217" s="3">
        <f t="shared" si="203"/>
        <v>42219.415173611109</v>
      </c>
    </row>
    <row r="3218" spans="1:20">
      <c r="A3218">
        <v>3216</v>
      </c>
      <c r="B3218" t="s">
        <v>6526</v>
      </c>
      <c r="C3218" t="s">
        <v>6527</v>
      </c>
      <c r="D3218">
        <v>2000</v>
      </c>
      <c r="E3218">
        <v>2001</v>
      </c>
      <c r="F3218" t="s">
        <v>22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1092</v>
      </c>
      <c r="O3218" s="8">
        <f>Data!$E3218/Data!$D3218</f>
        <v>1.0004999999999999</v>
      </c>
      <c r="P3218" s="2">
        <f>IFERROR(Data!$E3218/Data!$L3218,0)</f>
        <v>57.171428571428571</v>
      </c>
      <c r="Q3218" t="str">
        <f t="shared" si="200"/>
        <v>theater</v>
      </c>
      <c r="R3218" t="str">
        <f t="shared" si="201"/>
        <v>plays</v>
      </c>
      <c r="S3218" s="3">
        <f t="shared" si="202"/>
        <v>42196.354166666672</v>
      </c>
      <c r="T3218" s="3">
        <f t="shared" si="203"/>
        <v>42165.212627314817</v>
      </c>
    </row>
    <row r="3219" spans="1:20">
      <c r="A3219">
        <v>3217</v>
      </c>
      <c r="B3219" t="s">
        <v>6528</v>
      </c>
      <c r="C3219" t="s">
        <v>6529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1092</v>
      </c>
      <c r="O3219" s="8">
        <f>Data!$E3219/Data!$D3219</f>
        <v>1.1602222222222223</v>
      </c>
      <c r="P3219" s="2">
        <f>IFERROR(Data!$E3219/Data!$L3219,0)</f>
        <v>50.20192307692308</v>
      </c>
      <c r="Q3219" t="str">
        <f t="shared" si="200"/>
        <v>theater</v>
      </c>
      <c r="R3219" t="str">
        <f t="shared" si="201"/>
        <v>plays</v>
      </c>
      <c r="S3219" s="3">
        <f t="shared" si="202"/>
        <v>42678.296111111107</v>
      </c>
      <c r="T3219" s="3">
        <f t="shared" si="203"/>
        <v>42648.296111111107</v>
      </c>
    </row>
    <row r="3220" spans="1:20">
      <c r="A3220">
        <v>3218</v>
      </c>
      <c r="B3220" t="s">
        <v>6530</v>
      </c>
      <c r="C3220" t="s">
        <v>6531</v>
      </c>
      <c r="D3220">
        <v>12000</v>
      </c>
      <c r="E3220">
        <v>12252</v>
      </c>
      <c r="F3220" t="s">
        <v>22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1092</v>
      </c>
      <c r="O3220" s="8">
        <f>Data!$E3220/Data!$D3220</f>
        <v>1.0209999999999999</v>
      </c>
      <c r="P3220" s="2">
        <f>IFERROR(Data!$E3220/Data!$L3220,0)</f>
        <v>66.586956521739125</v>
      </c>
      <c r="Q3220" t="str">
        <f t="shared" si="200"/>
        <v>theater</v>
      </c>
      <c r="R3220" t="str">
        <f t="shared" si="201"/>
        <v>plays</v>
      </c>
      <c r="S3220" s="3">
        <f t="shared" si="202"/>
        <v>42003.75</v>
      </c>
      <c r="T3220" s="3">
        <f t="shared" si="203"/>
        <v>41970.752152777779</v>
      </c>
    </row>
    <row r="3221" spans="1:20">
      <c r="A3221">
        <v>3219</v>
      </c>
      <c r="B3221" t="s">
        <v>6532</v>
      </c>
      <c r="C3221" t="s">
        <v>6533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1092</v>
      </c>
      <c r="O3221" s="8">
        <f>Data!$E3221/Data!$D3221</f>
        <v>1.0011000000000001</v>
      </c>
      <c r="P3221" s="2">
        <f>IFERROR(Data!$E3221/Data!$L3221,0)</f>
        <v>168.25210084033614</v>
      </c>
      <c r="Q3221" t="str">
        <f t="shared" si="200"/>
        <v>theater</v>
      </c>
      <c r="R3221" t="str">
        <f t="shared" si="201"/>
        <v>plays</v>
      </c>
      <c r="S3221" s="3">
        <f t="shared" si="202"/>
        <v>42085.691516203704</v>
      </c>
      <c r="T3221" s="3">
        <f t="shared" si="203"/>
        <v>42050.733182870375</v>
      </c>
    </row>
    <row r="3222" spans="1:20">
      <c r="A3222">
        <v>3220</v>
      </c>
      <c r="B3222" t="s">
        <v>6534</v>
      </c>
      <c r="C3222" t="s">
        <v>6535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1092</v>
      </c>
      <c r="O3222" s="8">
        <f>Data!$E3222/Data!$D3222</f>
        <v>1.0084</v>
      </c>
      <c r="P3222" s="2">
        <f>IFERROR(Data!$E3222/Data!$L3222,0)</f>
        <v>256.37288135593218</v>
      </c>
      <c r="Q3222" t="str">
        <f t="shared" si="200"/>
        <v>theater</v>
      </c>
      <c r="R3222" t="str">
        <f t="shared" si="201"/>
        <v>plays</v>
      </c>
      <c r="S3222" s="3">
        <f t="shared" si="202"/>
        <v>42806.625</v>
      </c>
      <c r="T3222" s="3">
        <f t="shared" si="203"/>
        <v>42772.583379629628</v>
      </c>
    </row>
    <row r="3223" spans="1:20">
      <c r="A3223">
        <v>3221</v>
      </c>
      <c r="B3223" t="s">
        <v>6536</v>
      </c>
      <c r="C3223" t="s">
        <v>6537</v>
      </c>
      <c r="D3223">
        <v>4000</v>
      </c>
      <c r="E3223">
        <v>4137</v>
      </c>
      <c r="F3223" t="s">
        <v>22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1092</v>
      </c>
      <c r="O3223" s="8">
        <f>Data!$E3223/Data!$D3223</f>
        <v>1.0342499999999999</v>
      </c>
      <c r="P3223" s="2">
        <f>IFERROR(Data!$E3223/Data!$L3223,0)</f>
        <v>36.610619469026545</v>
      </c>
      <c r="Q3223" t="str">
        <f t="shared" si="200"/>
        <v>theater</v>
      </c>
      <c r="R3223" t="str">
        <f t="shared" si="201"/>
        <v>plays</v>
      </c>
      <c r="S3223" s="3">
        <f t="shared" si="202"/>
        <v>42190.446793981479</v>
      </c>
      <c r="T3223" s="3">
        <f t="shared" si="203"/>
        <v>42155.446793981479</v>
      </c>
    </row>
    <row r="3224" spans="1:20">
      <c r="A3224">
        <v>3222</v>
      </c>
      <c r="B3224" t="s">
        <v>6538</v>
      </c>
      <c r="C3224" t="s">
        <v>6539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1092</v>
      </c>
      <c r="O3224" s="8">
        <f>Data!$E3224/Data!$D3224</f>
        <v>1.248</v>
      </c>
      <c r="P3224" s="2">
        <f>IFERROR(Data!$E3224/Data!$L3224,0)</f>
        <v>37.142857142857146</v>
      </c>
      <c r="Q3224" t="str">
        <f t="shared" si="200"/>
        <v>theater</v>
      </c>
      <c r="R3224" t="str">
        <f t="shared" si="201"/>
        <v>plays</v>
      </c>
      <c r="S3224" s="3">
        <f t="shared" si="202"/>
        <v>42301.645138888889</v>
      </c>
      <c r="T3224" s="3">
        <f t="shared" si="203"/>
        <v>42270.332141203704</v>
      </c>
    </row>
    <row r="3225" spans="1:20">
      <c r="A3225">
        <v>3223</v>
      </c>
      <c r="B3225" t="s">
        <v>6540</v>
      </c>
      <c r="C3225" t="s">
        <v>6541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1092</v>
      </c>
      <c r="O3225" s="8">
        <f>Data!$E3225/Data!$D3225</f>
        <v>1.0951612903225807</v>
      </c>
      <c r="P3225" s="2">
        <f>IFERROR(Data!$E3225/Data!$L3225,0)</f>
        <v>45.878378378378379</v>
      </c>
      <c r="Q3225" t="str">
        <f t="shared" si="200"/>
        <v>theater</v>
      </c>
      <c r="R3225" t="str">
        <f t="shared" si="201"/>
        <v>plays</v>
      </c>
      <c r="S3225" s="3">
        <f t="shared" si="202"/>
        <v>42236.585370370376</v>
      </c>
      <c r="T3225" s="3">
        <f t="shared" si="203"/>
        <v>42206.585370370376</v>
      </c>
    </row>
    <row r="3226" spans="1:20">
      <c r="A3226">
        <v>3224</v>
      </c>
      <c r="B3226" t="s">
        <v>6542</v>
      </c>
      <c r="C3226" t="s">
        <v>6543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1092</v>
      </c>
      <c r="O3226" s="8">
        <f>Data!$E3226/Data!$D3226</f>
        <v>1.0203333333333333</v>
      </c>
      <c r="P3226" s="2">
        <f>IFERROR(Data!$E3226/Data!$L3226,0)</f>
        <v>141.71296296296296</v>
      </c>
      <c r="Q3226" t="str">
        <f t="shared" si="200"/>
        <v>theater</v>
      </c>
      <c r="R3226" t="str">
        <f t="shared" si="201"/>
        <v>plays</v>
      </c>
      <c r="S3226" s="3">
        <f t="shared" si="202"/>
        <v>42744.958333333328</v>
      </c>
      <c r="T3226" s="3">
        <f t="shared" si="203"/>
        <v>42697.600844907407</v>
      </c>
    </row>
    <row r="3227" spans="1:20">
      <c r="A3227">
        <v>3225</v>
      </c>
      <c r="B3227" t="s">
        <v>6544</v>
      </c>
      <c r="C3227" t="s">
        <v>6545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1092</v>
      </c>
      <c r="O3227" s="8">
        <f>Data!$E3227/Data!$D3227</f>
        <v>1.0235000000000001</v>
      </c>
      <c r="P3227" s="2">
        <f>IFERROR(Data!$E3227/Data!$L3227,0)</f>
        <v>52.487179487179489</v>
      </c>
      <c r="Q3227" t="str">
        <f t="shared" si="200"/>
        <v>theater</v>
      </c>
      <c r="R3227" t="str">
        <f t="shared" si="201"/>
        <v>plays</v>
      </c>
      <c r="S3227" s="3">
        <f t="shared" si="202"/>
        <v>42524.625</v>
      </c>
      <c r="T3227" s="3">
        <f t="shared" si="203"/>
        <v>42503.309467592597</v>
      </c>
    </row>
    <row r="3228" spans="1:20">
      <c r="A3228">
        <v>3226</v>
      </c>
      <c r="B3228" t="s">
        <v>6546</v>
      </c>
      <c r="C3228" t="s">
        <v>6547</v>
      </c>
      <c r="D3228">
        <v>1200</v>
      </c>
      <c r="E3228">
        <v>1250</v>
      </c>
      <c r="F3228" t="s">
        <v>22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1092</v>
      </c>
      <c r="O3228" s="8">
        <f>Data!$E3228/Data!$D3228</f>
        <v>1.0416666666666667</v>
      </c>
      <c r="P3228" s="2">
        <f>IFERROR(Data!$E3228/Data!$L3228,0)</f>
        <v>59.523809523809526</v>
      </c>
      <c r="Q3228" t="str">
        <f t="shared" si="200"/>
        <v>theater</v>
      </c>
      <c r="R3228" t="str">
        <f t="shared" si="201"/>
        <v>plays</v>
      </c>
      <c r="S3228" s="3">
        <f t="shared" si="202"/>
        <v>42307.333472222221</v>
      </c>
      <c r="T3228" s="3">
        <f t="shared" si="203"/>
        <v>42277.333472222221</v>
      </c>
    </row>
    <row r="3229" spans="1:20">
      <c r="A3229">
        <v>3227</v>
      </c>
      <c r="B3229" t="s">
        <v>6548</v>
      </c>
      <c r="C3229" t="s">
        <v>6549</v>
      </c>
      <c r="D3229">
        <v>1200</v>
      </c>
      <c r="E3229">
        <v>1500</v>
      </c>
      <c r="F3229" t="s">
        <v>22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1092</v>
      </c>
      <c r="O3229" s="8">
        <f>Data!$E3229/Data!$D3229</f>
        <v>1.25</v>
      </c>
      <c r="P3229" s="2">
        <f>IFERROR(Data!$E3229/Data!$L3229,0)</f>
        <v>50</v>
      </c>
      <c r="Q3229" t="str">
        <f t="shared" si="200"/>
        <v>theater</v>
      </c>
      <c r="R3229" t="str">
        <f t="shared" si="201"/>
        <v>plays</v>
      </c>
      <c r="S3229" s="3">
        <f t="shared" si="202"/>
        <v>42752.632361111115</v>
      </c>
      <c r="T3229" s="3">
        <f t="shared" si="203"/>
        <v>42722.632361111115</v>
      </c>
    </row>
    <row r="3230" spans="1:20">
      <c r="A3230">
        <v>3228</v>
      </c>
      <c r="B3230" t="s">
        <v>6550</v>
      </c>
      <c r="C3230" t="s">
        <v>6551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1092</v>
      </c>
      <c r="O3230" s="8">
        <f>Data!$E3230/Data!$D3230</f>
        <v>1.0234285714285714</v>
      </c>
      <c r="P3230" s="2">
        <f>IFERROR(Data!$E3230/Data!$L3230,0)</f>
        <v>193.62162162162161</v>
      </c>
      <c r="Q3230" t="str">
        <f t="shared" si="200"/>
        <v>theater</v>
      </c>
      <c r="R3230" t="str">
        <f t="shared" si="201"/>
        <v>plays</v>
      </c>
      <c r="S3230" s="3">
        <f t="shared" si="202"/>
        <v>42354.957638888889</v>
      </c>
      <c r="T3230" s="3">
        <f t="shared" si="203"/>
        <v>42323.45930555556</v>
      </c>
    </row>
    <row r="3231" spans="1:20">
      <c r="A3231">
        <v>3229</v>
      </c>
      <c r="B3231" t="s">
        <v>6552</v>
      </c>
      <c r="C3231" t="s">
        <v>6553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1092</v>
      </c>
      <c r="O3231" s="8">
        <f>Data!$E3231/Data!$D3231</f>
        <v>1.0786500000000001</v>
      </c>
      <c r="P3231" s="2">
        <f>IFERROR(Data!$E3231/Data!$L3231,0)</f>
        <v>106.79702970297029</v>
      </c>
      <c r="Q3231" t="str">
        <f t="shared" si="200"/>
        <v>theater</v>
      </c>
      <c r="R3231" t="str">
        <f t="shared" si="201"/>
        <v>plays</v>
      </c>
      <c r="S3231" s="3">
        <f t="shared" si="202"/>
        <v>41963.083310185189</v>
      </c>
      <c r="T3231" s="3">
        <f t="shared" si="203"/>
        <v>41933.041643518518</v>
      </c>
    </row>
    <row r="3232" spans="1:20">
      <c r="A3232">
        <v>3230</v>
      </c>
      <c r="B3232" t="s">
        <v>6554</v>
      </c>
      <c r="C3232" t="s">
        <v>6555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1092</v>
      </c>
      <c r="O3232" s="8">
        <f>Data!$E3232/Data!$D3232</f>
        <v>1.0988461538461538</v>
      </c>
      <c r="P3232" s="2">
        <f>IFERROR(Data!$E3232/Data!$L3232,0)</f>
        <v>77.21621621621621</v>
      </c>
      <c r="Q3232" t="str">
        <f t="shared" si="200"/>
        <v>theater</v>
      </c>
      <c r="R3232" t="str">
        <f t="shared" si="201"/>
        <v>plays</v>
      </c>
      <c r="S3232" s="3">
        <f t="shared" si="202"/>
        <v>41912.915972222225</v>
      </c>
      <c r="T3232" s="3">
        <f t="shared" si="203"/>
        <v>41897.918125000004</v>
      </c>
    </row>
    <row r="3233" spans="1:20">
      <c r="A3233">
        <v>3231</v>
      </c>
      <c r="B3233" t="s">
        <v>6556</v>
      </c>
      <c r="C3233" t="s">
        <v>6557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1092</v>
      </c>
      <c r="O3233" s="8">
        <f>Data!$E3233/Data!$D3233</f>
        <v>1.61</v>
      </c>
      <c r="P3233" s="2">
        <f>IFERROR(Data!$E3233/Data!$L3233,0)</f>
        <v>57.5</v>
      </c>
      <c r="Q3233" t="str">
        <f t="shared" si="200"/>
        <v>theater</v>
      </c>
      <c r="R3233" t="str">
        <f t="shared" si="201"/>
        <v>plays</v>
      </c>
      <c r="S3233" s="3">
        <f t="shared" si="202"/>
        <v>42476.693831018521</v>
      </c>
      <c r="T3233" s="3">
        <f t="shared" si="203"/>
        <v>42446.693831018521</v>
      </c>
    </row>
    <row r="3234" spans="1:20">
      <c r="A3234">
        <v>3232</v>
      </c>
      <c r="B3234" t="s">
        <v>6558</v>
      </c>
      <c r="C3234" t="s">
        <v>6559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1092</v>
      </c>
      <c r="O3234" s="8">
        <f>Data!$E3234/Data!$D3234</f>
        <v>1.3120000000000001</v>
      </c>
      <c r="P3234" s="2">
        <f>IFERROR(Data!$E3234/Data!$L3234,0)</f>
        <v>50.46153846153846</v>
      </c>
      <c r="Q3234" t="str">
        <f t="shared" si="200"/>
        <v>theater</v>
      </c>
      <c r="R3234" t="str">
        <f t="shared" si="201"/>
        <v>plays</v>
      </c>
      <c r="S3234" s="3">
        <f t="shared" si="202"/>
        <v>42493.915972222225</v>
      </c>
      <c r="T3234" s="3">
        <f t="shared" si="203"/>
        <v>42463.56385416667</v>
      </c>
    </row>
    <row r="3235" spans="1:20">
      <c r="A3235">
        <v>3233</v>
      </c>
      <c r="B3235" t="s">
        <v>6560</v>
      </c>
      <c r="C3235" t="s">
        <v>6561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1092</v>
      </c>
      <c r="O3235" s="8">
        <f>Data!$E3235/Data!$D3235</f>
        <v>1.1879999999999999</v>
      </c>
      <c r="P3235" s="2">
        <f>IFERROR(Data!$E3235/Data!$L3235,0)</f>
        <v>97.377049180327873</v>
      </c>
      <c r="Q3235" t="str">
        <f t="shared" si="200"/>
        <v>theater</v>
      </c>
      <c r="R3235" t="str">
        <f t="shared" si="201"/>
        <v>plays</v>
      </c>
      <c r="S3235" s="3">
        <f t="shared" si="202"/>
        <v>42796.555034722223</v>
      </c>
      <c r="T3235" s="3">
        <f t="shared" si="203"/>
        <v>42766.555034722223</v>
      </c>
    </row>
    <row r="3236" spans="1:20">
      <c r="A3236">
        <v>3234</v>
      </c>
      <c r="B3236" t="s">
        <v>6562</v>
      </c>
      <c r="C3236" t="s">
        <v>6563</v>
      </c>
      <c r="D3236">
        <v>4000</v>
      </c>
      <c r="E3236">
        <v>4015.71</v>
      </c>
      <c r="F3236" t="s">
        <v>22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1092</v>
      </c>
      <c r="O3236" s="8">
        <f>Data!$E3236/Data!$D3236</f>
        <v>1.0039275000000001</v>
      </c>
      <c r="P3236" s="2">
        <f>IFERROR(Data!$E3236/Data!$L3236,0)</f>
        <v>34.91921739130435</v>
      </c>
      <c r="Q3236" t="str">
        <f t="shared" si="200"/>
        <v>theater</v>
      </c>
      <c r="R3236" t="str">
        <f t="shared" si="201"/>
        <v>plays</v>
      </c>
      <c r="S3236" s="3">
        <f t="shared" si="202"/>
        <v>42767.729861111111</v>
      </c>
      <c r="T3236" s="3">
        <f t="shared" si="203"/>
        <v>42734.539444444439</v>
      </c>
    </row>
    <row r="3237" spans="1:20">
      <c r="A3237">
        <v>3235</v>
      </c>
      <c r="B3237" t="s">
        <v>6564</v>
      </c>
      <c r="C3237" t="s">
        <v>6565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1092</v>
      </c>
      <c r="O3237" s="8">
        <f>Data!$E3237/Data!$D3237</f>
        <v>1.0320666666666667</v>
      </c>
      <c r="P3237" s="2">
        <f>IFERROR(Data!$E3237/Data!$L3237,0)</f>
        <v>85.530386740331494</v>
      </c>
      <c r="Q3237" t="str">
        <f t="shared" si="200"/>
        <v>theater</v>
      </c>
      <c r="R3237" t="str">
        <f t="shared" si="201"/>
        <v>plays</v>
      </c>
      <c r="S3237" s="3">
        <f t="shared" si="202"/>
        <v>42552.097812499997</v>
      </c>
      <c r="T3237" s="3">
        <f t="shared" si="203"/>
        <v>42522.097812499997</v>
      </c>
    </row>
    <row r="3238" spans="1:20">
      <c r="A3238">
        <v>3236</v>
      </c>
      <c r="B3238" t="s">
        <v>6566</v>
      </c>
      <c r="C3238" t="s">
        <v>6567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1092</v>
      </c>
      <c r="O3238" s="8">
        <f>Data!$E3238/Data!$D3238</f>
        <v>1.006</v>
      </c>
      <c r="P3238" s="2">
        <f>IFERROR(Data!$E3238/Data!$L3238,0)</f>
        <v>182.90909090909091</v>
      </c>
      <c r="Q3238" t="str">
        <f t="shared" si="200"/>
        <v>theater</v>
      </c>
      <c r="R3238" t="str">
        <f t="shared" si="201"/>
        <v>plays</v>
      </c>
      <c r="S3238" s="3">
        <f t="shared" si="202"/>
        <v>42732.667048611111</v>
      </c>
      <c r="T3238" s="3">
        <f t="shared" si="203"/>
        <v>42702.667048611111</v>
      </c>
    </row>
    <row r="3239" spans="1:20">
      <c r="A3239">
        <v>3237</v>
      </c>
      <c r="B3239" t="s">
        <v>6568</v>
      </c>
      <c r="C3239" t="s">
        <v>6569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1092</v>
      </c>
      <c r="O3239" s="8">
        <f>Data!$E3239/Data!$D3239</f>
        <v>1.0078754285714286</v>
      </c>
      <c r="P3239" s="2">
        <f>IFERROR(Data!$E3239/Data!$L3239,0)</f>
        <v>131.13620817843866</v>
      </c>
      <c r="Q3239" t="str">
        <f t="shared" si="200"/>
        <v>theater</v>
      </c>
      <c r="R3239" t="str">
        <f t="shared" si="201"/>
        <v>plays</v>
      </c>
      <c r="S3239" s="3">
        <f t="shared" si="202"/>
        <v>42275.915972222225</v>
      </c>
      <c r="T3239" s="3">
        <f t="shared" si="203"/>
        <v>42252.224351851852</v>
      </c>
    </row>
    <row r="3240" spans="1:20">
      <c r="A3240">
        <v>3238</v>
      </c>
      <c r="B3240" t="s">
        <v>6570</v>
      </c>
      <c r="C3240" t="s">
        <v>6571</v>
      </c>
      <c r="D3240">
        <v>2800</v>
      </c>
      <c r="E3240">
        <v>3145</v>
      </c>
      <c r="F3240" t="s">
        <v>22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1092</v>
      </c>
      <c r="O3240" s="8">
        <f>Data!$E3240/Data!$D3240</f>
        <v>1.1232142857142857</v>
      </c>
      <c r="P3240" s="2">
        <f>IFERROR(Data!$E3240/Data!$L3240,0)</f>
        <v>39.810126582278478</v>
      </c>
      <c r="Q3240" t="str">
        <f t="shared" si="200"/>
        <v>theater</v>
      </c>
      <c r="R3240" t="str">
        <f t="shared" si="201"/>
        <v>plays</v>
      </c>
      <c r="S3240" s="3">
        <f t="shared" si="202"/>
        <v>42186.260393518518</v>
      </c>
      <c r="T3240" s="3">
        <f t="shared" si="203"/>
        <v>42156.260393518518</v>
      </c>
    </row>
    <row r="3241" spans="1:20">
      <c r="A3241">
        <v>3239</v>
      </c>
      <c r="B3241" t="s">
        <v>6572</v>
      </c>
      <c r="C3241" t="s">
        <v>6573</v>
      </c>
      <c r="D3241">
        <v>5862</v>
      </c>
      <c r="E3241">
        <v>6208.98</v>
      </c>
      <c r="F3241" t="s">
        <v>22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1092</v>
      </c>
      <c r="O3241" s="8">
        <f>Data!$E3241/Data!$D3241</f>
        <v>1.0591914022517912</v>
      </c>
      <c r="P3241" s="2">
        <f>IFERROR(Data!$E3241/Data!$L3241,0)</f>
        <v>59.701730769230764</v>
      </c>
      <c r="Q3241" t="str">
        <f t="shared" si="200"/>
        <v>theater</v>
      </c>
      <c r="R3241" t="str">
        <f t="shared" si="201"/>
        <v>plays</v>
      </c>
      <c r="S3241" s="3">
        <f t="shared" si="202"/>
        <v>42302.749305555553</v>
      </c>
      <c r="T3241" s="3">
        <f t="shared" si="203"/>
        <v>42277.839039351849</v>
      </c>
    </row>
    <row r="3242" spans="1:20">
      <c r="A3242">
        <v>3240</v>
      </c>
      <c r="B3242" t="s">
        <v>6574</v>
      </c>
      <c r="C3242" t="s">
        <v>6575</v>
      </c>
      <c r="D3242">
        <v>3000</v>
      </c>
      <c r="E3242">
        <v>3017</v>
      </c>
      <c r="F3242" t="s">
        <v>22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1092</v>
      </c>
      <c r="O3242" s="8">
        <f>Data!$E3242/Data!$D3242</f>
        <v>1.0056666666666667</v>
      </c>
      <c r="P3242" s="2">
        <f>IFERROR(Data!$E3242/Data!$L3242,0)</f>
        <v>88.735294117647058</v>
      </c>
      <c r="Q3242" t="str">
        <f t="shared" si="200"/>
        <v>theater</v>
      </c>
      <c r="R3242" t="str">
        <f t="shared" si="201"/>
        <v>plays</v>
      </c>
      <c r="S3242" s="3">
        <f t="shared" si="202"/>
        <v>42782.708333333328</v>
      </c>
      <c r="T3242" s="3">
        <f t="shared" si="203"/>
        <v>42754.443842592591</v>
      </c>
    </row>
    <row r="3243" spans="1:20">
      <c r="A3243">
        <v>3241</v>
      </c>
      <c r="B3243" t="s">
        <v>6576</v>
      </c>
      <c r="C3243" t="s">
        <v>6577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1092</v>
      </c>
      <c r="O3243" s="8">
        <f>Data!$E3243/Data!$D3243</f>
        <v>1.1530588235294117</v>
      </c>
      <c r="P3243" s="2">
        <f>IFERROR(Data!$E3243/Data!$L3243,0)</f>
        <v>58.688622754491021</v>
      </c>
      <c r="Q3243" t="str">
        <f t="shared" si="200"/>
        <v>theater</v>
      </c>
      <c r="R3243" t="str">
        <f t="shared" si="201"/>
        <v>plays</v>
      </c>
      <c r="S3243" s="3">
        <f t="shared" si="202"/>
        <v>41926.040972222225</v>
      </c>
      <c r="T3243" s="3">
        <f t="shared" si="203"/>
        <v>41893.074884259258</v>
      </c>
    </row>
    <row r="3244" spans="1:20">
      <c r="A3244">
        <v>3242</v>
      </c>
      <c r="B3244" t="s">
        <v>6578</v>
      </c>
      <c r="C3244" t="s">
        <v>6579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1092</v>
      </c>
      <c r="O3244" s="8">
        <f>Data!$E3244/Data!$D3244</f>
        <v>1.273042</v>
      </c>
      <c r="P3244" s="2">
        <f>IFERROR(Data!$E3244/Data!$L3244,0)</f>
        <v>69.56513661202186</v>
      </c>
      <c r="Q3244" t="str">
        <f t="shared" si="200"/>
        <v>theater</v>
      </c>
      <c r="R3244" t="str">
        <f t="shared" si="201"/>
        <v>plays</v>
      </c>
      <c r="S3244" s="3">
        <f t="shared" si="202"/>
        <v>41901.505694444444</v>
      </c>
      <c r="T3244" s="3">
        <f t="shared" si="203"/>
        <v>41871.505694444444</v>
      </c>
    </row>
    <row r="3245" spans="1:20">
      <c r="A3245">
        <v>3243</v>
      </c>
      <c r="B3245" t="s">
        <v>6580</v>
      </c>
      <c r="C3245" t="s">
        <v>6581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1092</v>
      </c>
      <c r="O3245" s="8">
        <f>Data!$E3245/Data!$D3245</f>
        <v>1.028375</v>
      </c>
      <c r="P3245" s="2">
        <f>IFERROR(Data!$E3245/Data!$L3245,0)</f>
        <v>115.87323943661971</v>
      </c>
      <c r="Q3245" t="str">
        <f t="shared" si="200"/>
        <v>theater</v>
      </c>
      <c r="R3245" t="str">
        <f t="shared" si="201"/>
        <v>plays</v>
      </c>
      <c r="S3245" s="3">
        <f t="shared" si="202"/>
        <v>42285.75</v>
      </c>
      <c r="T3245" s="3">
        <f t="shared" si="203"/>
        <v>42261.846782407403</v>
      </c>
    </row>
    <row r="3246" spans="1:20">
      <c r="A3246">
        <v>3244</v>
      </c>
      <c r="B3246" t="s">
        <v>6582</v>
      </c>
      <c r="C3246" t="s">
        <v>6583</v>
      </c>
      <c r="D3246">
        <v>1600</v>
      </c>
      <c r="E3246">
        <v>1647</v>
      </c>
      <c r="F3246" t="s">
        <v>22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1092</v>
      </c>
      <c r="O3246" s="8">
        <f>Data!$E3246/Data!$D3246</f>
        <v>1.0293749999999999</v>
      </c>
      <c r="P3246" s="2">
        <f>IFERROR(Data!$E3246/Data!$L3246,0)</f>
        <v>23.869565217391305</v>
      </c>
      <c r="Q3246" t="str">
        <f t="shared" si="200"/>
        <v>theater</v>
      </c>
      <c r="R3246" t="str">
        <f t="shared" si="201"/>
        <v>plays</v>
      </c>
      <c r="S3246" s="3">
        <f t="shared" si="202"/>
        <v>42705.485902777778</v>
      </c>
      <c r="T3246" s="3">
        <f t="shared" si="203"/>
        <v>42675.444236111114</v>
      </c>
    </row>
    <row r="3247" spans="1:20">
      <c r="A3247">
        <v>3245</v>
      </c>
      <c r="B3247" t="s">
        <v>6584</v>
      </c>
      <c r="C3247" t="s">
        <v>6585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1092</v>
      </c>
      <c r="O3247" s="8">
        <f>Data!$E3247/Data!$D3247</f>
        <v>1.043047619047619</v>
      </c>
      <c r="P3247" s="2">
        <f>IFERROR(Data!$E3247/Data!$L3247,0)</f>
        <v>81.125925925925927</v>
      </c>
      <c r="Q3247" t="str">
        <f t="shared" si="200"/>
        <v>theater</v>
      </c>
      <c r="R3247" t="str">
        <f t="shared" si="201"/>
        <v>plays</v>
      </c>
      <c r="S3247" s="3">
        <f t="shared" si="202"/>
        <v>42166.833333333328</v>
      </c>
      <c r="T3247" s="3">
        <f t="shared" si="203"/>
        <v>42135.35020833333</v>
      </c>
    </row>
    <row r="3248" spans="1:20">
      <c r="A3248">
        <v>3246</v>
      </c>
      <c r="B3248" t="s">
        <v>6586</v>
      </c>
      <c r="C3248" t="s">
        <v>6587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1092</v>
      </c>
      <c r="O3248" s="8">
        <f>Data!$E3248/Data!$D3248</f>
        <v>1.1122000000000001</v>
      </c>
      <c r="P3248" s="2">
        <f>IFERROR(Data!$E3248/Data!$L3248,0)</f>
        <v>57.626943005181346</v>
      </c>
      <c r="Q3248" t="str">
        <f t="shared" si="200"/>
        <v>theater</v>
      </c>
      <c r="R3248" t="str">
        <f t="shared" si="201"/>
        <v>plays</v>
      </c>
      <c r="S3248" s="3">
        <f t="shared" si="202"/>
        <v>42258.915972222225</v>
      </c>
      <c r="T3248" s="3">
        <f t="shared" si="203"/>
        <v>42230.222222222219</v>
      </c>
    </row>
    <row r="3249" spans="1:20">
      <c r="A3249">
        <v>3247</v>
      </c>
      <c r="B3249" t="s">
        <v>6588</v>
      </c>
      <c r="C3249" t="s">
        <v>6589</v>
      </c>
      <c r="D3249">
        <v>2500</v>
      </c>
      <c r="E3249">
        <v>2646.5</v>
      </c>
      <c r="F3249" t="s">
        <v>22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1092</v>
      </c>
      <c r="O3249" s="8">
        <f>Data!$E3249/Data!$D3249</f>
        <v>1.0586</v>
      </c>
      <c r="P3249" s="2">
        <f>IFERROR(Data!$E3249/Data!$L3249,0)</f>
        <v>46.429824561403507</v>
      </c>
      <c r="Q3249" t="str">
        <f t="shared" si="200"/>
        <v>theater</v>
      </c>
      <c r="R3249" t="str">
        <f t="shared" si="201"/>
        <v>plays</v>
      </c>
      <c r="S3249" s="3">
        <f t="shared" si="202"/>
        <v>42197.184166666666</v>
      </c>
      <c r="T3249" s="3">
        <f t="shared" si="203"/>
        <v>42167.184166666666</v>
      </c>
    </row>
    <row r="3250" spans="1:20">
      <c r="A3250">
        <v>3248</v>
      </c>
      <c r="B3250" t="s">
        <v>6590</v>
      </c>
      <c r="C3250" t="s">
        <v>6591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1092</v>
      </c>
      <c r="O3250" s="8">
        <f>Data!$E3250/Data!$D3250</f>
        <v>1.0079166666666666</v>
      </c>
      <c r="P3250" s="2">
        <f>IFERROR(Data!$E3250/Data!$L3250,0)</f>
        <v>60.475000000000001</v>
      </c>
      <c r="Q3250" t="str">
        <f t="shared" si="200"/>
        <v>theater</v>
      </c>
      <c r="R3250" t="str">
        <f t="shared" si="201"/>
        <v>plays</v>
      </c>
      <c r="S3250" s="3">
        <f t="shared" si="202"/>
        <v>42098.596724537041</v>
      </c>
      <c r="T3250" s="3">
        <f t="shared" si="203"/>
        <v>42068.638391203705</v>
      </c>
    </row>
    <row r="3251" spans="1:20">
      <c r="A3251">
        <v>3249</v>
      </c>
      <c r="B3251" t="s">
        <v>6592</v>
      </c>
      <c r="C3251" t="s">
        <v>6593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1092</v>
      </c>
      <c r="O3251" s="8">
        <f>Data!$E3251/Data!$D3251</f>
        <v>1.0492727272727274</v>
      </c>
      <c r="P3251" s="2">
        <f>IFERROR(Data!$E3251/Data!$L3251,0)</f>
        <v>65.579545454545453</v>
      </c>
      <c r="Q3251" t="str">
        <f t="shared" si="200"/>
        <v>theater</v>
      </c>
      <c r="R3251" t="str">
        <f t="shared" si="201"/>
        <v>plays</v>
      </c>
      <c r="S3251" s="3">
        <f t="shared" si="202"/>
        <v>42175.496689814812</v>
      </c>
      <c r="T3251" s="3">
        <f t="shared" si="203"/>
        <v>42145.496689814812</v>
      </c>
    </row>
    <row r="3252" spans="1:20">
      <c r="A3252">
        <v>3250</v>
      </c>
      <c r="B3252" t="s">
        <v>6594</v>
      </c>
      <c r="C3252" t="s">
        <v>6595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1092</v>
      </c>
      <c r="O3252" s="8">
        <f>Data!$E3252/Data!$D3252</f>
        <v>1.01552</v>
      </c>
      <c r="P3252" s="2">
        <f>IFERROR(Data!$E3252/Data!$L3252,0)</f>
        <v>119.1924882629108</v>
      </c>
      <c r="Q3252" t="str">
        <f t="shared" si="200"/>
        <v>theater</v>
      </c>
      <c r="R3252" t="str">
        <f t="shared" si="201"/>
        <v>plays</v>
      </c>
      <c r="S3252" s="3">
        <f t="shared" si="202"/>
        <v>41948.533842592595</v>
      </c>
      <c r="T3252" s="3">
        <f t="shared" si="203"/>
        <v>41918.492175925923</v>
      </c>
    </row>
    <row r="3253" spans="1:20">
      <c r="A3253">
        <v>3251</v>
      </c>
      <c r="B3253" t="s">
        <v>6596</v>
      </c>
      <c r="C3253" t="s">
        <v>6597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1092</v>
      </c>
      <c r="O3253" s="8">
        <f>Data!$E3253/Data!$D3253</f>
        <v>1.1073333333333333</v>
      </c>
      <c r="P3253" s="2">
        <f>IFERROR(Data!$E3253/Data!$L3253,0)</f>
        <v>83.05</v>
      </c>
      <c r="Q3253" t="str">
        <f t="shared" si="200"/>
        <v>theater</v>
      </c>
      <c r="R3253" t="str">
        <f t="shared" si="201"/>
        <v>plays</v>
      </c>
      <c r="S3253" s="3">
        <f t="shared" si="202"/>
        <v>42176.481087962966</v>
      </c>
      <c r="T3253" s="3">
        <f t="shared" si="203"/>
        <v>42146.481087962966</v>
      </c>
    </row>
    <row r="3254" spans="1:20">
      <c r="A3254">
        <v>3252</v>
      </c>
      <c r="B3254" t="s">
        <v>6598</v>
      </c>
      <c r="C3254" t="s">
        <v>6599</v>
      </c>
      <c r="D3254">
        <v>2250</v>
      </c>
      <c r="E3254">
        <v>2876</v>
      </c>
      <c r="F3254" t="s">
        <v>22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1092</v>
      </c>
      <c r="O3254" s="8">
        <f>Data!$E3254/Data!$D3254</f>
        <v>1.2782222222222221</v>
      </c>
      <c r="P3254" s="2">
        <f>IFERROR(Data!$E3254/Data!$L3254,0)</f>
        <v>57.52</v>
      </c>
      <c r="Q3254" t="str">
        <f t="shared" si="200"/>
        <v>theater</v>
      </c>
      <c r="R3254" t="str">
        <f t="shared" si="201"/>
        <v>plays</v>
      </c>
      <c r="S3254" s="3">
        <f t="shared" si="202"/>
        <v>42620.222685185188</v>
      </c>
      <c r="T3254" s="3">
        <f t="shared" si="203"/>
        <v>42590.222685185188</v>
      </c>
    </row>
    <row r="3255" spans="1:20">
      <c r="A3255">
        <v>3253</v>
      </c>
      <c r="B3255" t="s">
        <v>6600</v>
      </c>
      <c r="C3255" t="s">
        <v>6601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1092</v>
      </c>
      <c r="O3255" s="8">
        <f>Data!$E3255/Data!$D3255</f>
        <v>1.0182500000000001</v>
      </c>
      <c r="P3255" s="2">
        <f>IFERROR(Data!$E3255/Data!$L3255,0)</f>
        <v>177.08695652173913</v>
      </c>
      <c r="Q3255" t="str">
        <f t="shared" si="200"/>
        <v>theater</v>
      </c>
      <c r="R3255" t="str">
        <f t="shared" si="201"/>
        <v>plays</v>
      </c>
      <c r="S3255" s="3">
        <f t="shared" si="202"/>
        <v>42620.90625</v>
      </c>
      <c r="T3255" s="3">
        <f t="shared" si="203"/>
        <v>42602.326712962968</v>
      </c>
    </row>
    <row r="3256" spans="1:20">
      <c r="A3256">
        <v>3254</v>
      </c>
      <c r="B3256" t="s">
        <v>6602</v>
      </c>
      <c r="C3256" t="s">
        <v>6603</v>
      </c>
      <c r="D3256">
        <v>13000</v>
      </c>
      <c r="E3256">
        <v>13163.5</v>
      </c>
      <c r="F3256" t="s">
        <v>22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1092</v>
      </c>
      <c r="O3256" s="8">
        <f>Data!$E3256/Data!$D3256</f>
        <v>1.012576923076923</v>
      </c>
      <c r="P3256" s="2">
        <f>IFERROR(Data!$E3256/Data!$L3256,0)</f>
        <v>70.771505376344081</v>
      </c>
      <c r="Q3256" t="str">
        <f t="shared" si="200"/>
        <v>theater</v>
      </c>
      <c r="R3256" t="str">
        <f t="shared" si="201"/>
        <v>plays</v>
      </c>
      <c r="S3256" s="3">
        <f t="shared" si="202"/>
        <v>42088.794085648144</v>
      </c>
      <c r="T3256" s="3">
        <f t="shared" si="203"/>
        <v>42058.835752314815</v>
      </c>
    </row>
    <row r="3257" spans="1:20">
      <c r="A3257">
        <v>3255</v>
      </c>
      <c r="B3257" t="s">
        <v>6604</v>
      </c>
      <c r="C3257" t="s">
        <v>6605</v>
      </c>
      <c r="D3257">
        <v>300</v>
      </c>
      <c r="E3257">
        <v>525</v>
      </c>
      <c r="F3257" t="s">
        <v>22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1092</v>
      </c>
      <c r="O3257" s="8">
        <f>Data!$E3257/Data!$D3257</f>
        <v>1.75</v>
      </c>
      <c r="P3257" s="2">
        <f>IFERROR(Data!$E3257/Data!$L3257,0)</f>
        <v>29.166666666666668</v>
      </c>
      <c r="Q3257" t="str">
        <f t="shared" si="200"/>
        <v>theater</v>
      </c>
      <c r="R3257" t="str">
        <f t="shared" si="201"/>
        <v>plays</v>
      </c>
      <c r="S3257" s="3">
        <f t="shared" si="202"/>
        <v>41919.518229166664</v>
      </c>
      <c r="T3257" s="3">
        <f t="shared" si="203"/>
        <v>41889.518229166664</v>
      </c>
    </row>
    <row r="3258" spans="1:20">
      <c r="A3258">
        <v>3256</v>
      </c>
      <c r="B3258" t="s">
        <v>6606</v>
      </c>
      <c r="C3258" t="s">
        <v>6607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1092</v>
      </c>
      <c r="O3258" s="8">
        <f>Data!$E3258/Data!$D3258</f>
        <v>1.2806</v>
      </c>
      <c r="P3258" s="2">
        <f>IFERROR(Data!$E3258/Data!$L3258,0)</f>
        <v>72.76136363636364</v>
      </c>
      <c r="Q3258" t="str">
        <f t="shared" si="200"/>
        <v>theater</v>
      </c>
      <c r="R3258" t="str">
        <f t="shared" si="201"/>
        <v>plays</v>
      </c>
      <c r="S3258" s="3">
        <f t="shared" si="202"/>
        <v>42165.915972222225</v>
      </c>
      <c r="T3258" s="3">
        <f t="shared" si="203"/>
        <v>42144.323807870373</v>
      </c>
    </row>
    <row r="3259" spans="1:20">
      <c r="A3259">
        <v>3257</v>
      </c>
      <c r="B3259" t="s">
        <v>6608</v>
      </c>
      <c r="C3259" t="s">
        <v>6609</v>
      </c>
      <c r="D3259">
        <v>2000</v>
      </c>
      <c r="E3259">
        <v>2125.9899999999998</v>
      </c>
      <c r="F3259" t="s">
        <v>22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1092</v>
      </c>
      <c r="O3259" s="8">
        <f>Data!$E3259/Data!$D3259</f>
        <v>1.0629949999999999</v>
      </c>
      <c r="P3259" s="2">
        <f>IFERROR(Data!$E3259/Data!$L3259,0)</f>
        <v>51.853414634146333</v>
      </c>
      <c r="Q3259" t="str">
        <f t="shared" si="200"/>
        <v>theater</v>
      </c>
      <c r="R3259" t="str">
        <f t="shared" si="201"/>
        <v>plays</v>
      </c>
      <c r="S3259" s="3">
        <f t="shared" si="202"/>
        <v>42788.309629629628</v>
      </c>
      <c r="T3259" s="3">
        <f t="shared" si="203"/>
        <v>42758.309629629628</v>
      </c>
    </row>
    <row r="3260" spans="1:20">
      <c r="A3260">
        <v>3258</v>
      </c>
      <c r="B3260" t="s">
        <v>6610</v>
      </c>
      <c r="C3260" t="s">
        <v>6611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1092</v>
      </c>
      <c r="O3260" s="8">
        <f>Data!$E3260/Data!$D3260</f>
        <v>1.052142857142857</v>
      </c>
      <c r="P3260" s="2">
        <f>IFERROR(Data!$E3260/Data!$L3260,0)</f>
        <v>98.2</v>
      </c>
      <c r="Q3260" t="str">
        <f t="shared" si="200"/>
        <v>theater</v>
      </c>
      <c r="R3260" t="str">
        <f t="shared" si="201"/>
        <v>plays</v>
      </c>
      <c r="S3260" s="3">
        <f t="shared" si="202"/>
        <v>42012.637280092589</v>
      </c>
      <c r="T3260" s="3">
        <f t="shared" si="203"/>
        <v>41982.637280092589</v>
      </c>
    </row>
    <row r="3261" spans="1:20">
      <c r="A3261">
        <v>3259</v>
      </c>
      <c r="B3261" t="s">
        <v>6612</v>
      </c>
      <c r="C3261" t="s">
        <v>6613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1092</v>
      </c>
      <c r="O3261" s="8">
        <f>Data!$E3261/Data!$D3261</f>
        <v>1.0616782608695652</v>
      </c>
      <c r="P3261" s="2">
        <f>IFERROR(Data!$E3261/Data!$L3261,0)</f>
        <v>251.7381443298969</v>
      </c>
      <c r="Q3261" t="str">
        <f t="shared" si="200"/>
        <v>theater</v>
      </c>
      <c r="R3261" t="str">
        <f t="shared" si="201"/>
        <v>plays</v>
      </c>
      <c r="S3261" s="3">
        <f t="shared" si="202"/>
        <v>42643.915972222225</v>
      </c>
      <c r="T3261" s="3">
        <f t="shared" si="203"/>
        <v>42614.510937500003</v>
      </c>
    </row>
    <row r="3262" spans="1:20">
      <c r="A3262">
        <v>3260</v>
      </c>
      <c r="B3262" t="s">
        <v>6614</v>
      </c>
      <c r="C3262" t="s">
        <v>6615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1092</v>
      </c>
      <c r="O3262" s="8">
        <f>Data!$E3262/Data!$D3262</f>
        <v>1.0924</v>
      </c>
      <c r="P3262" s="2">
        <f>IFERROR(Data!$E3262/Data!$L3262,0)</f>
        <v>74.821917808219183</v>
      </c>
      <c r="Q3262" t="str">
        <f t="shared" si="200"/>
        <v>theater</v>
      </c>
      <c r="R3262" t="str">
        <f t="shared" si="201"/>
        <v>plays</v>
      </c>
      <c r="S3262" s="3">
        <f t="shared" si="202"/>
        <v>42338.464328703703</v>
      </c>
      <c r="T3262" s="3">
        <f t="shared" si="203"/>
        <v>42303.422662037032</v>
      </c>
    </row>
    <row r="3263" spans="1:20">
      <c r="A3263">
        <v>3261</v>
      </c>
      <c r="B3263" t="s">
        <v>6616</v>
      </c>
      <c r="C3263" t="s">
        <v>6617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1092</v>
      </c>
      <c r="O3263" s="8">
        <f>Data!$E3263/Data!$D3263</f>
        <v>1.0045454545454546</v>
      </c>
      <c r="P3263" s="2">
        <f>IFERROR(Data!$E3263/Data!$L3263,0)</f>
        <v>67.65306122448979</v>
      </c>
      <c r="Q3263" t="str">
        <f t="shared" si="200"/>
        <v>theater</v>
      </c>
      <c r="R3263" t="str">
        <f t="shared" si="201"/>
        <v>plays</v>
      </c>
      <c r="S3263" s="3">
        <f t="shared" si="202"/>
        <v>42201.475416666668</v>
      </c>
      <c r="T3263" s="3">
        <f t="shared" si="203"/>
        <v>42171.475416666668</v>
      </c>
    </row>
    <row r="3264" spans="1:20">
      <c r="A3264">
        <v>3262</v>
      </c>
      <c r="B3264" t="s">
        <v>6618</v>
      </c>
      <c r="C3264" t="s">
        <v>6619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1092</v>
      </c>
      <c r="O3264" s="8">
        <f>Data!$E3264/Data!$D3264</f>
        <v>1.0304098360655738</v>
      </c>
      <c r="P3264" s="2">
        <f>IFERROR(Data!$E3264/Data!$L3264,0)</f>
        <v>93.81343283582089</v>
      </c>
      <c r="Q3264" t="str">
        <f t="shared" si="200"/>
        <v>theater</v>
      </c>
      <c r="R3264" t="str">
        <f t="shared" si="201"/>
        <v>plays</v>
      </c>
      <c r="S3264" s="3">
        <f t="shared" si="202"/>
        <v>41994.916666666672</v>
      </c>
      <c r="T3264" s="3">
        <f t="shared" si="203"/>
        <v>41964.065532407403</v>
      </c>
    </row>
    <row r="3265" spans="1:20">
      <c r="A3265">
        <v>3263</v>
      </c>
      <c r="B3265" t="s">
        <v>6620</v>
      </c>
      <c r="C3265" t="s">
        <v>6621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1092</v>
      </c>
      <c r="O3265" s="8">
        <f>Data!$E3265/Data!$D3265</f>
        <v>1.121664</v>
      </c>
      <c r="P3265" s="2">
        <f>IFERROR(Data!$E3265/Data!$L3265,0)</f>
        <v>41.237647058823526</v>
      </c>
      <c r="Q3265" t="str">
        <f t="shared" si="200"/>
        <v>theater</v>
      </c>
      <c r="R3265" t="str">
        <f t="shared" si="201"/>
        <v>plays</v>
      </c>
      <c r="S3265" s="3">
        <f t="shared" si="202"/>
        <v>42307.625</v>
      </c>
      <c r="T3265" s="3">
        <f t="shared" si="203"/>
        <v>42284.266064814816</v>
      </c>
    </row>
    <row r="3266" spans="1:20">
      <c r="A3266">
        <v>3264</v>
      </c>
      <c r="B3266" t="s">
        <v>6622</v>
      </c>
      <c r="C3266" t="s">
        <v>6623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1092</v>
      </c>
      <c r="O3266" s="8">
        <f>Data!$E3266/Data!$D3266</f>
        <v>1.03</v>
      </c>
      <c r="P3266" s="2">
        <f>IFERROR(Data!$E3266/Data!$L3266,0)</f>
        <v>52.551020408163268</v>
      </c>
      <c r="Q3266" t="str">
        <f t="shared" si="200"/>
        <v>theater</v>
      </c>
      <c r="R3266" t="str">
        <f t="shared" si="201"/>
        <v>plays</v>
      </c>
      <c r="S3266" s="3">
        <f t="shared" si="202"/>
        <v>42032.666666666672</v>
      </c>
      <c r="T3266" s="3">
        <f t="shared" si="203"/>
        <v>42016.550208333334</v>
      </c>
    </row>
    <row r="3267" spans="1:20">
      <c r="A3267">
        <v>3265</v>
      </c>
      <c r="B3267" t="s">
        <v>6624</v>
      </c>
      <c r="C3267" t="s">
        <v>6625</v>
      </c>
      <c r="D3267">
        <v>2700</v>
      </c>
      <c r="E3267">
        <v>4428</v>
      </c>
      <c r="F3267" t="s">
        <v>22</v>
      </c>
      <c r="G3267" t="s">
        <v>2461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1092</v>
      </c>
      <c r="O3267" s="8">
        <f>Data!$E3267/Data!$D3267</f>
        <v>1.64</v>
      </c>
      <c r="P3267" s="2">
        <f>IFERROR(Data!$E3267/Data!$L3267,0)</f>
        <v>70.285714285714292</v>
      </c>
      <c r="Q3267" t="str">
        <f t="shared" ref="Q3267:Q3330" si="204">LEFT(N3267,SEARCH("/",N3267,1)-1)</f>
        <v>theater</v>
      </c>
      <c r="R3267" t="str">
        <f t="shared" ref="R3267:R3330" si="205">RIGHT(N3267,LEN(N3267)-SEARCH("/",N3267,1))</f>
        <v>plays</v>
      </c>
      <c r="S3267" s="3">
        <f t="shared" ref="S3267:S3330" si="206">(((I3267/60)/60)/24)+DATE(1970,1,1)+(-6/24)</f>
        <v>42341.458333333328</v>
      </c>
      <c r="T3267" s="3">
        <f t="shared" ref="T3267:T3330" si="207">(((J3267/60)/60)/24)+DATE(1970,1,1)+(-6/24)</f>
        <v>42311.461979166663</v>
      </c>
    </row>
    <row r="3268" spans="1:20">
      <c r="A3268">
        <v>3266</v>
      </c>
      <c r="B3268" t="s">
        <v>6626</v>
      </c>
      <c r="C3268" t="s">
        <v>6627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1092</v>
      </c>
      <c r="O3268" s="8">
        <f>Data!$E3268/Data!$D3268</f>
        <v>1.3128333333333333</v>
      </c>
      <c r="P3268" s="2">
        <f>IFERROR(Data!$E3268/Data!$L3268,0)</f>
        <v>48.325153374233132</v>
      </c>
      <c r="Q3268" t="str">
        <f t="shared" si="204"/>
        <v>theater</v>
      </c>
      <c r="R3268" t="str">
        <f t="shared" si="205"/>
        <v>plays</v>
      </c>
      <c r="S3268" s="3">
        <f t="shared" si="206"/>
        <v>42167.625</v>
      </c>
      <c r="T3268" s="3">
        <f t="shared" si="207"/>
        <v>42136.286134259266</v>
      </c>
    </row>
    <row r="3269" spans="1:20">
      <c r="A3269">
        <v>3267</v>
      </c>
      <c r="B3269" t="s">
        <v>6628</v>
      </c>
      <c r="C3269" t="s">
        <v>6629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1092</v>
      </c>
      <c r="O3269" s="8">
        <f>Data!$E3269/Data!$D3269</f>
        <v>1.0209999999999999</v>
      </c>
      <c r="P3269" s="2">
        <f>IFERROR(Data!$E3269/Data!$L3269,0)</f>
        <v>53.177083333333336</v>
      </c>
      <c r="Q3269" t="str">
        <f t="shared" si="204"/>
        <v>theater</v>
      </c>
      <c r="R3269" t="str">
        <f t="shared" si="205"/>
        <v>plays</v>
      </c>
      <c r="S3269" s="3">
        <f t="shared" si="206"/>
        <v>42202.507638888885</v>
      </c>
      <c r="T3269" s="3">
        <f t="shared" si="207"/>
        <v>42172.507638888885</v>
      </c>
    </row>
    <row r="3270" spans="1:20">
      <c r="A3270">
        <v>3268</v>
      </c>
      <c r="B3270" t="s">
        <v>6630</v>
      </c>
      <c r="C3270" t="s">
        <v>6631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1092</v>
      </c>
      <c r="O3270" s="8">
        <f>Data!$E3270/Data!$D3270</f>
        <v>1.28</v>
      </c>
      <c r="P3270" s="2">
        <f>IFERROR(Data!$E3270/Data!$L3270,0)</f>
        <v>60.952380952380949</v>
      </c>
      <c r="Q3270" t="str">
        <f t="shared" si="204"/>
        <v>theater</v>
      </c>
      <c r="R3270" t="str">
        <f t="shared" si="205"/>
        <v>plays</v>
      </c>
      <c r="S3270" s="3">
        <f t="shared" si="206"/>
        <v>42606.65425925926</v>
      </c>
      <c r="T3270" s="3">
        <f t="shared" si="207"/>
        <v>42590.65425925926</v>
      </c>
    </row>
    <row r="3271" spans="1:20">
      <c r="A3271">
        <v>3269</v>
      </c>
      <c r="B3271" t="s">
        <v>6632</v>
      </c>
      <c r="C3271" t="s">
        <v>6633</v>
      </c>
      <c r="D3271">
        <v>8000</v>
      </c>
      <c r="E3271">
        <v>8120</v>
      </c>
      <c r="F3271" t="s">
        <v>22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1092</v>
      </c>
      <c r="O3271" s="8">
        <f>Data!$E3271/Data!$D3271</f>
        <v>1.0149999999999999</v>
      </c>
      <c r="P3271" s="2">
        <f>IFERROR(Data!$E3271/Data!$L3271,0)</f>
        <v>116</v>
      </c>
      <c r="Q3271" t="str">
        <f t="shared" si="204"/>
        <v>theater</v>
      </c>
      <c r="R3271" t="str">
        <f t="shared" si="205"/>
        <v>plays</v>
      </c>
      <c r="S3271" s="3">
        <f t="shared" si="206"/>
        <v>42171.208333333328</v>
      </c>
      <c r="T3271" s="3">
        <f t="shared" si="207"/>
        <v>42137.145798611105</v>
      </c>
    </row>
    <row r="3272" spans="1:20">
      <c r="A3272">
        <v>3270</v>
      </c>
      <c r="B3272" t="s">
        <v>6634</v>
      </c>
      <c r="C3272" t="s">
        <v>6635</v>
      </c>
      <c r="D3272">
        <v>1800</v>
      </c>
      <c r="E3272">
        <v>1830</v>
      </c>
      <c r="F3272" t="s">
        <v>22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1092</v>
      </c>
      <c r="O3272" s="8">
        <f>Data!$E3272/Data!$D3272</f>
        <v>1.0166666666666666</v>
      </c>
      <c r="P3272" s="2">
        <f>IFERROR(Data!$E3272/Data!$L3272,0)</f>
        <v>61</v>
      </c>
      <c r="Q3272" t="str">
        <f t="shared" si="204"/>
        <v>theater</v>
      </c>
      <c r="R3272" t="str">
        <f t="shared" si="205"/>
        <v>plays</v>
      </c>
      <c r="S3272" s="3">
        <f t="shared" si="206"/>
        <v>42197.283159722225</v>
      </c>
      <c r="T3272" s="3">
        <f t="shared" si="207"/>
        <v>42167.283159722225</v>
      </c>
    </row>
    <row r="3273" spans="1:20">
      <c r="A3273">
        <v>3271</v>
      </c>
      <c r="B3273" t="s">
        <v>6636</v>
      </c>
      <c r="C3273" t="s">
        <v>6637</v>
      </c>
      <c r="D3273">
        <v>1500</v>
      </c>
      <c r="E3273">
        <v>1950</v>
      </c>
      <c r="F3273" t="s">
        <v>22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1092</v>
      </c>
      <c r="O3273" s="8">
        <f>Data!$E3273/Data!$D3273</f>
        <v>1.3</v>
      </c>
      <c r="P3273" s="2">
        <f>IFERROR(Data!$E3273/Data!$L3273,0)</f>
        <v>38.235294117647058</v>
      </c>
      <c r="Q3273" t="str">
        <f t="shared" si="204"/>
        <v>theater</v>
      </c>
      <c r="R3273" t="str">
        <f t="shared" si="205"/>
        <v>plays</v>
      </c>
      <c r="S3273" s="3">
        <f t="shared" si="206"/>
        <v>41945.228877314818</v>
      </c>
      <c r="T3273" s="3">
        <f t="shared" si="207"/>
        <v>41915.187210648146</v>
      </c>
    </row>
    <row r="3274" spans="1:20">
      <c r="A3274">
        <v>3272</v>
      </c>
      <c r="B3274" t="s">
        <v>6638</v>
      </c>
      <c r="C3274" t="s">
        <v>6639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1092</v>
      </c>
      <c r="O3274" s="8">
        <f>Data!$E3274/Data!$D3274</f>
        <v>1.5443</v>
      </c>
      <c r="P3274" s="2">
        <f>IFERROR(Data!$E3274/Data!$L3274,0)</f>
        <v>106.50344827586207</v>
      </c>
      <c r="Q3274" t="str">
        <f t="shared" si="204"/>
        <v>theater</v>
      </c>
      <c r="R3274" t="str">
        <f t="shared" si="205"/>
        <v>plays</v>
      </c>
      <c r="S3274" s="3">
        <f t="shared" si="206"/>
        <v>42314.291770833333</v>
      </c>
      <c r="T3274" s="3">
        <f t="shared" si="207"/>
        <v>42284.250104166669</v>
      </c>
    </row>
    <row r="3275" spans="1:20">
      <c r="A3275">
        <v>3273</v>
      </c>
      <c r="B3275" t="s">
        <v>6640</v>
      </c>
      <c r="C3275" t="s">
        <v>6641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1092</v>
      </c>
      <c r="O3275" s="8">
        <f>Data!$E3275/Data!$D3275</f>
        <v>1.0740000000000001</v>
      </c>
      <c r="P3275" s="2">
        <f>IFERROR(Data!$E3275/Data!$L3275,0)</f>
        <v>204.57142857142858</v>
      </c>
      <c r="Q3275" t="str">
        <f t="shared" si="204"/>
        <v>theater</v>
      </c>
      <c r="R3275" t="str">
        <f t="shared" si="205"/>
        <v>plays</v>
      </c>
      <c r="S3275" s="3">
        <f t="shared" si="206"/>
        <v>42627.541666666672</v>
      </c>
      <c r="T3275" s="3">
        <f t="shared" si="207"/>
        <v>42611.551412037035</v>
      </c>
    </row>
    <row r="3276" spans="1:20">
      <c r="A3276">
        <v>3274</v>
      </c>
      <c r="B3276" t="s">
        <v>6642</v>
      </c>
      <c r="C3276" t="s">
        <v>6643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1092</v>
      </c>
      <c r="O3276" s="8">
        <f>Data!$E3276/Data!$D3276</f>
        <v>1.0132258064516129</v>
      </c>
      <c r="P3276" s="2">
        <f>IFERROR(Data!$E3276/Data!$L3276,0)</f>
        <v>54.912587412587413</v>
      </c>
      <c r="Q3276" t="str">
        <f t="shared" si="204"/>
        <v>theater</v>
      </c>
      <c r="R3276" t="str">
        <f t="shared" si="205"/>
        <v>plays</v>
      </c>
      <c r="S3276" s="3">
        <f t="shared" si="206"/>
        <v>42444.625</v>
      </c>
      <c r="T3276" s="3">
        <f t="shared" si="207"/>
        <v>42400.454537037032</v>
      </c>
    </row>
    <row r="3277" spans="1:20">
      <c r="A3277">
        <v>3275</v>
      </c>
      <c r="B3277" t="s">
        <v>6644</v>
      </c>
      <c r="C3277" t="s">
        <v>6645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1092</v>
      </c>
      <c r="O3277" s="8">
        <f>Data!$E3277/Data!$D3277</f>
        <v>1.0027777777777778</v>
      </c>
      <c r="P3277" s="2">
        <f>IFERROR(Data!$E3277/Data!$L3277,0)</f>
        <v>150.41666666666666</v>
      </c>
      <c r="Q3277" t="str">
        <f t="shared" si="204"/>
        <v>theater</v>
      </c>
      <c r="R3277" t="str">
        <f t="shared" si="205"/>
        <v>plays</v>
      </c>
      <c r="S3277" s="3">
        <f t="shared" si="206"/>
        <v>42043.9375</v>
      </c>
      <c r="T3277" s="3">
        <f t="shared" si="207"/>
        <v>42017.63045138889</v>
      </c>
    </row>
    <row r="3278" spans="1:20">
      <c r="A3278">
        <v>3276</v>
      </c>
      <c r="B3278" t="s">
        <v>6646</v>
      </c>
      <c r="C3278" t="s">
        <v>6647</v>
      </c>
      <c r="D3278">
        <v>4500</v>
      </c>
      <c r="E3278">
        <v>5258</v>
      </c>
      <c r="F3278" t="s">
        <v>22</v>
      </c>
      <c r="G3278" t="s">
        <v>165</v>
      </c>
      <c r="H3278" t="s">
        <v>166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1092</v>
      </c>
      <c r="O3278" s="8">
        <f>Data!$E3278/Data!$D3278</f>
        <v>1.1684444444444444</v>
      </c>
      <c r="P3278" s="2">
        <f>IFERROR(Data!$E3278/Data!$L3278,0)</f>
        <v>52.58</v>
      </c>
      <c r="Q3278" t="str">
        <f t="shared" si="204"/>
        <v>theater</v>
      </c>
      <c r="R3278" t="str">
        <f t="shared" si="205"/>
        <v>plays</v>
      </c>
      <c r="S3278" s="3">
        <f t="shared" si="206"/>
        <v>42460.915972222225</v>
      </c>
      <c r="T3278" s="3">
        <f t="shared" si="207"/>
        <v>42426.699988425928</v>
      </c>
    </row>
    <row r="3279" spans="1:20">
      <c r="A3279">
        <v>3277</v>
      </c>
      <c r="B3279" t="s">
        <v>6648</v>
      </c>
      <c r="C3279" t="s">
        <v>6649</v>
      </c>
      <c r="D3279">
        <v>5000</v>
      </c>
      <c r="E3279">
        <v>5430</v>
      </c>
      <c r="F3279" t="s">
        <v>22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1092</v>
      </c>
      <c r="O3279" s="8">
        <f>Data!$E3279/Data!$D3279</f>
        <v>1.0860000000000001</v>
      </c>
      <c r="P3279" s="2">
        <f>IFERROR(Data!$E3279/Data!$L3279,0)</f>
        <v>54.3</v>
      </c>
      <c r="Q3279" t="str">
        <f t="shared" si="204"/>
        <v>theater</v>
      </c>
      <c r="R3279" t="str">
        <f t="shared" si="205"/>
        <v>plays</v>
      </c>
      <c r="S3279" s="3">
        <f t="shared" si="206"/>
        <v>41961.474606481483</v>
      </c>
      <c r="T3279" s="3">
        <f t="shared" si="207"/>
        <v>41931.432939814818</v>
      </c>
    </row>
    <row r="3280" spans="1:20">
      <c r="A3280">
        <v>3278</v>
      </c>
      <c r="B3280" t="s">
        <v>6650</v>
      </c>
      <c r="C3280" t="s">
        <v>6651</v>
      </c>
      <c r="D3280">
        <v>2500</v>
      </c>
      <c r="E3280">
        <v>2585</v>
      </c>
      <c r="F3280" t="s">
        <v>22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1092</v>
      </c>
      <c r="O3280" s="8">
        <f>Data!$E3280/Data!$D3280</f>
        <v>1.034</v>
      </c>
      <c r="P3280" s="2">
        <f>IFERROR(Data!$E3280/Data!$L3280,0)</f>
        <v>76.029411764705884</v>
      </c>
      <c r="Q3280" t="str">
        <f t="shared" si="204"/>
        <v>theater</v>
      </c>
      <c r="R3280" t="str">
        <f t="shared" si="205"/>
        <v>plays</v>
      </c>
      <c r="S3280" s="3">
        <f t="shared" si="206"/>
        <v>42154.598414351851</v>
      </c>
      <c r="T3280" s="3">
        <f t="shared" si="207"/>
        <v>42124.598414351851</v>
      </c>
    </row>
    <row r="3281" spans="1:20">
      <c r="A3281">
        <v>3279</v>
      </c>
      <c r="B3281" t="s">
        <v>6652</v>
      </c>
      <c r="C3281" t="s">
        <v>6653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1092</v>
      </c>
      <c r="O3281" s="8">
        <f>Data!$E3281/Data!$D3281</f>
        <v>1.1427586206896552</v>
      </c>
      <c r="P3281" s="2">
        <f>IFERROR(Data!$E3281/Data!$L3281,0)</f>
        <v>105.2063492063492</v>
      </c>
      <c r="Q3281" t="str">
        <f t="shared" si="204"/>
        <v>theater</v>
      </c>
      <c r="R3281" t="str">
        <f t="shared" si="205"/>
        <v>plays</v>
      </c>
      <c r="S3281" s="3">
        <f t="shared" si="206"/>
        <v>42460.81086805556</v>
      </c>
      <c r="T3281" s="3">
        <f t="shared" si="207"/>
        <v>42430.852534722217</v>
      </c>
    </row>
    <row r="3282" spans="1:20">
      <c r="A3282">
        <v>3280</v>
      </c>
      <c r="B3282" t="s">
        <v>6654</v>
      </c>
      <c r="C3282" t="s">
        <v>6655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1092</v>
      </c>
      <c r="O3282" s="8">
        <f>Data!$E3282/Data!$D3282</f>
        <v>1.03</v>
      </c>
      <c r="P3282" s="2">
        <f>IFERROR(Data!$E3282/Data!$L3282,0)</f>
        <v>68.666666666666671</v>
      </c>
      <c r="Q3282" t="str">
        <f t="shared" si="204"/>
        <v>theater</v>
      </c>
      <c r="R3282" t="str">
        <f t="shared" si="205"/>
        <v>plays</v>
      </c>
      <c r="S3282" s="3">
        <f t="shared" si="206"/>
        <v>42155.958333333328</v>
      </c>
      <c r="T3282" s="3">
        <f t="shared" si="207"/>
        <v>42121.506921296299</v>
      </c>
    </row>
    <row r="3283" spans="1:20">
      <c r="A3283">
        <v>3281</v>
      </c>
      <c r="B3283" t="s">
        <v>6656</v>
      </c>
      <c r="C3283" t="s">
        <v>6657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1092</v>
      </c>
      <c r="O3283" s="8">
        <f>Data!$E3283/Data!$D3283</f>
        <v>1.216</v>
      </c>
      <c r="P3283" s="2">
        <f>IFERROR(Data!$E3283/Data!$L3283,0)</f>
        <v>129.36170212765958</v>
      </c>
      <c r="Q3283" t="str">
        <f t="shared" si="204"/>
        <v>theater</v>
      </c>
      <c r="R3283" t="str">
        <f t="shared" si="205"/>
        <v>plays</v>
      </c>
      <c r="S3283" s="3">
        <f t="shared" si="206"/>
        <v>42248.769733796296</v>
      </c>
      <c r="T3283" s="3">
        <f t="shared" si="207"/>
        <v>42218.769733796296</v>
      </c>
    </row>
    <row r="3284" spans="1:20">
      <c r="A3284">
        <v>3282</v>
      </c>
      <c r="B3284" t="s">
        <v>6658</v>
      </c>
      <c r="C3284" t="s">
        <v>6659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1092</v>
      </c>
      <c r="O3284" s="8">
        <f>Data!$E3284/Data!$D3284</f>
        <v>1.026467741935484</v>
      </c>
      <c r="P3284" s="2">
        <f>IFERROR(Data!$E3284/Data!$L3284,0)</f>
        <v>134.26371308016877</v>
      </c>
      <c r="Q3284" t="str">
        <f t="shared" si="204"/>
        <v>theater</v>
      </c>
      <c r="R3284" t="str">
        <f t="shared" si="205"/>
        <v>plays</v>
      </c>
      <c r="S3284" s="3">
        <f t="shared" si="206"/>
        <v>42488.94430555556</v>
      </c>
      <c r="T3284" s="3">
        <f t="shared" si="207"/>
        <v>42444.94430555556</v>
      </c>
    </row>
    <row r="3285" spans="1:20">
      <c r="A3285">
        <v>3283</v>
      </c>
      <c r="B3285" t="s">
        <v>6660</v>
      </c>
      <c r="C3285" t="s">
        <v>6661</v>
      </c>
      <c r="D3285">
        <v>800</v>
      </c>
      <c r="E3285">
        <v>838</v>
      </c>
      <c r="F3285" t="s">
        <v>22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1092</v>
      </c>
      <c r="O3285" s="8">
        <f>Data!$E3285/Data!$D3285</f>
        <v>1.0475000000000001</v>
      </c>
      <c r="P3285" s="2">
        <f>IFERROR(Data!$E3285/Data!$L3285,0)</f>
        <v>17.829787234042552</v>
      </c>
      <c r="Q3285" t="str">
        <f t="shared" si="204"/>
        <v>theater</v>
      </c>
      <c r="R3285" t="str">
        <f t="shared" si="205"/>
        <v>plays</v>
      </c>
      <c r="S3285" s="3">
        <f t="shared" si="206"/>
        <v>42410.625</v>
      </c>
      <c r="T3285" s="3">
        <f t="shared" si="207"/>
        <v>42379.49418981481</v>
      </c>
    </row>
    <row r="3286" spans="1:20">
      <c r="A3286">
        <v>3284</v>
      </c>
      <c r="B3286" t="s">
        <v>6662</v>
      </c>
      <c r="C3286" t="s">
        <v>6663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1092</v>
      </c>
      <c r="O3286" s="8">
        <f>Data!$E3286/Data!$D3286</f>
        <v>1.016</v>
      </c>
      <c r="P3286" s="2">
        <f>IFERROR(Data!$E3286/Data!$L3286,0)</f>
        <v>203.2</v>
      </c>
      <c r="Q3286" t="str">
        <f t="shared" si="204"/>
        <v>theater</v>
      </c>
      <c r="R3286" t="str">
        <f t="shared" si="205"/>
        <v>plays</v>
      </c>
      <c r="S3286" s="3">
        <f t="shared" si="206"/>
        <v>42397.999305555553</v>
      </c>
      <c r="T3286" s="3">
        <f t="shared" si="207"/>
        <v>42380.634872685187</v>
      </c>
    </row>
    <row r="3287" spans="1:20">
      <c r="A3287">
        <v>3285</v>
      </c>
      <c r="B3287" t="s">
        <v>6664</v>
      </c>
      <c r="C3287" t="s">
        <v>6665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1092</v>
      </c>
      <c r="O3287" s="8">
        <f>Data!$E3287/Data!$D3287</f>
        <v>1.1210242048409682</v>
      </c>
      <c r="P3287" s="2">
        <f>IFERROR(Data!$E3287/Data!$L3287,0)</f>
        <v>69.18518518518519</v>
      </c>
      <c r="Q3287" t="str">
        <f t="shared" si="204"/>
        <v>theater</v>
      </c>
      <c r="R3287" t="str">
        <f t="shared" si="205"/>
        <v>plays</v>
      </c>
      <c r="S3287" s="3">
        <f t="shared" si="206"/>
        <v>42793.958333333328</v>
      </c>
      <c r="T3287" s="3">
        <f t="shared" si="207"/>
        <v>42762.692430555559</v>
      </c>
    </row>
    <row r="3288" spans="1:20">
      <c r="A3288">
        <v>3286</v>
      </c>
      <c r="B3288" t="s">
        <v>6666</v>
      </c>
      <c r="C3288" t="s">
        <v>6667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1092</v>
      </c>
      <c r="O3288" s="8">
        <f>Data!$E3288/Data!$D3288</f>
        <v>1.0176666666666667</v>
      </c>
      <c r="P3288" s="2">
        <f>IFERROR(Data!$E3288/Data!$L3288,0)</f>
        <v>125.12295081967213</v>
      </c>
      <c r="Q3288" t="str">
        <f t="shared" si="204"/>
        <v>theater</v>
      </c>
      <c r="R3288" t="str">
        <f t="shared" si="205"/>
        <v>plays</v>
      </c>
      <c r="S3288" s="3">
        <f t="shared" si="206"/>
        <v>42597.590069444443</v>
      </c>
      <c r="T3288" s="3">
        <f t="shared" si="207"/>
        <v>42567.590069444443</v>
      </c>
    </row>
    <row r="3289" spans="1:20">
      <c r="A3289">
        <v>3287</v>
      </c>
      <c r="B3289" t="s">
        <v>6668</v>
      </c>
      <c r="C3289" t="s">
        <v>6669</v>
      </c>
      <c r="D3289">
        <v>2500</v>
      </c>
      <c r="E3289">
        <v>2500</v>
      </c>
      <c r="F3289" t="s">
        <v>22</v>
      </c>
      <c r="G3289" t="s">
        <v>165</v>
      </c>
      <c r="H3289" t="s">
        <v>166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1092</v>
      </c>
      <c r="O3289" s="8">
        <f>Data!$E3289/Data!$D3289</f>
        <v>1</v>
      </c>
      <c r="P3289" s="2">
        <f>IFERROR(Data!$E3289/Data!$L3289,0)</f>
        <v>73.529411764705884</v>
      </c>
      <c r="Q3289" t="str">
        <f t="shared" si="204"/>
        <v>theater</v>
      </c>
      <c r="R3289" t="str">
        <f t="shared" si="205"/>
        <v>plays</v>
      </c>
      <c r="S3289" s="3">
        <f t="shared" si="206"/>
        <v>42336.500324074077</v>
      </c>
      <c r="T3289" s="3">
        <f t="shared" si="207"/>
        <v>42311.500324074077</v>
      </c>
    </row>
    <row r="3290" spans="1:20">
      <c r="A3290">
        <v>3288</v>
      </c>
      <c r="B3290" t="s">
        <v>6670</v>
      </c>
      <c r="C3290" t="s">
        <v>6671</v>
      </c>
      <c r="D3290">
        <v>10000</v>
      </c>
      <c r="E3290">
        <v>10026.49</v>
      </c>
      <c r="F3290" t="s">
        <v>22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1092</v>
      </c>
      <c r="O3290" s="8">
        <f>Data!$E3290/Data!$D3290</f>
        <v>1.0026489999999999</v>
      </c>
      <c r="P3290" s="2">
        <f>IFERROR(Data!$E3290/Data!$L3290,0)</f>
        <v>48.437149758454105</v>
      </c>
      <c r="Q3290" t="str">
        <f t="shared" si="204"/>
        <v>theater</v>
      </c>
      <c r="R3290" t="str">
        <f t="shared" si="205"/>
        <v>plays</v>
      </c>
      <c r="S3290" s="3">
        <f t="shared" si="206"/>
        <v>42541.708333333328</v>
      </c>
      <c r="T3290" s="3">
        <f t="shared" si="207"/>
        <v>42505.524479166663</v>
      </c>
    </row>
    <row r="3291" spans="1:20">
      <c r="A3291">
        <v>3289</v>
      </c>
      <c r="B3291" t="s">
        <v>6672</v>
      </c>
      <c r="C3291" t="s">
        <v>6673</v>
      </c>
      <c r="D3291">
        <v>500</v>
      </c>
      <c r="E3291">
        <v>665.21</v>
      </c>
      <c r="F3291" t="s">
        <v>22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1092</v>
      </c>
      <c r="O3291" s="8">
        <f>Data!$E3291/Data!$D3291</f>
        <v>1.3304200000000002</v>
      </c>
      <c r="P3291" s="2">
        <f>IFERROR(Data!$E3291/Data!$L3291,0)</f>
        <v>26.608400000000003</v>
      </c>
      <c r="Q3291" t="str">
        <f t="shared" si="204"/>
        <v>theater</v>
      </c>
      <c r="R3291" t="str">
        <f t="shared" si="205"/>
        <v>plays</v>
      </c>
      <c r="S3291" s="3">
        <f t="shared" si="206"/>
        <v>42786.118078703701</v>
      </c>
      <c r="T3291" s="3">
        <f t="shared" si="207"/>
        <v>42758.118078703701</v>
      </c>
    </row>
    <row r="3292" spans="1:20">
      <c r="A3292">
        <v>3290</v>
      </c>
      <c r="B3292" t="s">
        <v>6674</v>
      </c>
      <c r="C3292" t="s">
        <v>6675</v>
      </c>
      <c r="D3292">
        <v>2000</v>
      </c>
      <c r="E3292">
        <v>2424</v>
      </c>
      <c r="F3292" t="s">
        <v>22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1092</v>
      </c>
      <c r="O3292" s="8">
        <f>Data!$E3292/Data!$D3292</f>
        <v>1.212</v>
      </c>
      <c r="P3292" s="2">
        <f>IFERROR(Data!$E3292/Data!$L3292,0)</f>
        <v>33.666666666666664</v>
      </c>
      <c r="Q3292" t="str">
        <f t="shared" si="204"/>
        <v>theater</v>
      </c>
      <c r="R3292" t="str">
        <f t="shared" si="205"/>
        <v>plays</v>
      </c>
      <c r="S3292" s="3">
        <f t="shared" si="206"/>
        <v>42805.26494212963</v>
      </c>
      <c r="T3292" s="3">
        <f t="shared" si="207"/>
        <v>42775.26494212963</v>
      </c>
    </row>
    <row r="3293" spans="1:20">
      <c r="A3293">
        <v>3291</v>
      </c>
      <c r="B3293" t="s">
        <v>6676</v>
      </c>
      <c r="C3293" t="s">
        <v>6677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1092</v>
      </c>
      <c r="O3293" s="8">
        <f>Data!$E3293/Data!$D3293</f>
        <v>1.1399999999999999</v>
      </c>
      <c r="P3293" s="2">
        <f>IFERROR(Data!$E3293/Data!$L3293,0)</f>
        <v>40.714285714285715</v>
      </c>
      <c r="Q3293" t="str">
        <f t="shared" si="204"/>
        <v>theater</v>
      </c>
      <c r="R3293" t="str">
        <f t="shared" si="205"/>
        <v>plays</v>
      </c>
      <c r="S3293" s="3">
        <f t="shared" si="206"/>
        <v>42263.915972222225</v>
      </c>
      <c r="T3293" s="3">
        <f t="shared" si="207"/>
        <v>42232.452546296292</v>
      </c>
    </row>
    <row r="3294" spans="1:20">
      <c r="A3294">
        <v>3292</v>
      </c>
      <c r="B3294" t="s">
        <v>6678</v>
      </c>
      <c r="C3294" t="s">
        <v>6679</v>
      </c>
      <c r="D3294">
        <v>101</v>
      </c>
      <c r="E3294">
        <v>289</v>
      </c>
      <c r="F3294" t="s">
        <v>22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1092</v>
      </c>
      <c r="O3294" s="8">
        <f>Data!$E3294/Data!$D3294</f>
        <v>2.8613861386138613</v>
      </c>
      <c r="P3294" s="2">
        <f>IFERROR(Data!$E3294/Data!$L3294,0)</f>
        <v>19.266666666666666</v>
      </c>
      <c r="Q3294" t="str">
        <f t="shared" si="204"/>
        <v>theater</v>
      </c>
      <c r="R3294" t="str">
        <f t="shared" si="205"/>
        <v>plays</v>
      </c>
      <c r="S3294" s="3">
        <f t="shared" si="206"/>
        <v>42342.561898148153</v>
      </c>
      <c r="T3294" s="3">
        <f t="shared" si="207"/>
        <v>42282.520231481481</v>
      </c>
    </row>
    <row r="3295" spans="1:20">
      <c r="A3295">
        <v>3293</v>
      </c>
      <c r="B3295" t="s">
        <v>6680</v>
      </c>
      <c r="C3295" t="s">
        <v>6681</v>
      </c>
      <c r="D3295">
        <v>4500</v>
      </c>
      <c r="E3295">
        <v>7670</v>
      </c>
      <c r="F3295" t="s">
        <v>22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1092</v>
      </c>
      <c r="O3295" s="8">
        <f>Data!$E3295/Data!$D3295</f>
        <v>1.7044444444444444</v>
      </c>
      <c r="P3295" s="2">
        <f>IFERROR(Data!$E3295/Data!$L3295,0)</f>
        <v>84.285714285714292</v>
      </c>
      <c r="Q3295" t="str">
        <f t="shared" si="204"/>
        <v>theater</v>
      </c>
      <c r="R3295" t="str">
        <f t="shared" si="205"/>
        <v>plays</v>
      </c>
      <c r="S3295" s="3">
        <f t="shared" si="206"/>
        <v>42798.175370370373</v>
      </c>
      <c r="T3295" s="3">
        <f t="shared" si="207"/>
        <v>42768.175370370373</v>
      </c>
    </row>
    <row r="3296" spans="1:20">
      <c r="A3296">
        <v>3294</v>
      </c>
      <c r="B3296" t="s">
        <v>6682</v>
      </c>
      <c r="C3296" t="s">
        <v>6683</v>
      </c>
      <c r="D3296">
        <v>600</v>
      </c>
      <c r="E3296">
        <v>710</v>
      </c>
      <c r="F3296" t="s">
        <v>22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1092</v>
      </c>
      <c r="O3296" s="8">
        <f>Data!$E3296/Data!$D3296</f>
        <v>1.1833333333333333</v>
      </c>
      <c r="P3296" s="2">
        <f>IFERROR(Data!$E3296/Data!$L3296,0)</f>
        <v>29.583333333333332</v>
      </c>
      <c r="Q3296" t="str">
        <f t="shared" si="204"/>
        <v>theater</v>
      </c>
      <c r="R3296" t="str">
        <f t="shared" si="205"/>
        <v>plays</v>
      </c>
      <c r="S3296" s="3">
        <f t="shared" si="206"/>
        <v>42171.291134259256</v>
      </c>
      <c r="T3296" s="3">
        <f t="shared" si="207"/>
        <v>42141.291134259256</v>
      </c>
    </row>
    <row r="3297" spans="1:20">
      <c r="A3297">
        <v>3295</v>
      </c>
      <c r="B3297" t="s">
        <v>6684</v>
      </c>
      <c r="C3297" t="s">
        <v>6685</v>
      </c>
      <c r="D3297">
        <v>700</v>
      </c>
      <c r="E3297">
        <v>720.01</v>
      </c>
      <c r="F3297" t="s">
        <v>22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1092</v>
      </c>
      <c r="O3297" s="8">
        <f>Data!$E3297/Data!$D3297</f>
        <v>1.0285857142857142</v>
      </c>
      <c r="P3297" s="2">
        <f>IFERROR(Data!$E3297/Data!$L3297,0)</f>
        <v>26.667037037037037</v>
      </c>
      <c r="Q3297" t="str">
        <f t="shared" si="204"/>
        <v>theater</v>
      </c>
      <c r="R3297" t="str">
        <f t="shared" si="205"/>
        <v>plays</v>
      </c>
      <c r="S3297" s="3">
        <f t="shared" si="206"/>
        <v>42639.192465277782</v>
      </c>
      <c r="T3297" s="3">
        <f t="shared" si="207"/>
        <v>42609.192465277782</v>
      </c>
    </row>
    <row r="3298" spans="1:20">
      <c r="A3298">
        <v>3296</v>
      </c>
      <c r="B3298" t="s">
        <v>6686</v>
      </c>
      <c r="C3298" t="s">
        <v>6687</v>
      </c>
      <c r="D3298">
        <v>1500</v>
      </c>
      <c r="E3298">
        <v>2161</v>
      </c>
      <c r="F3298" t="s">
        <v>22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1092</v>
      </c>
      <c r="O3298" s="8">
        <f>Data!$E3298/Data!$D3298</f>
        <v>1.4406666666666668</v>
      </c>
      <c r="P3298" s="2">
        <f>IFERROR(Data!$E3298/Data!$L3298,0)</f>
        <v>45.978723404255319</v>
      </c>
      <c r="Q3298" t="str">
        <f t="shared" si="204"/>
        <v>theater</v>
      </c>
      <c r="R3298" t="str">
        <f t="shared" si="205"/>
        <v>plays</v>
      </c>
      <c r="S3298" s="3">
        <f t="shared" si="206"/>
        <v>42330.666666666672</v>
      </c>
      <c r="T3298" s="3">
        <f t="shared" si="207"/>
        <v>42309.506620370375</v>
      </c>
    </row>
    <row r="3299" spans="1:20">
      <c r="A3299">
        <v>3297</v>
      </c>
      <c r="B3299" t="s">
        <v>6688</v>
      </c>
      <c r="C3299" t="s">
        <v>6689</v>
      </c>
      <c r="D3299">
        <v>5500</v>
      </c>
      <c r="E3299">
        <v>5504</v>
      </c>
      <c r="F3299" t="s">
        <v>22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1092</v>
      </c>
      <c r="O3299" s="8">
        <f>Data!$E3299/Data!$D3299</f>
        <v>1.0007272727272727</v>
      </c>
      <c r="P3299" s="2">
        <f>IFERROR(Data!$E3299/Data!$L3299,0)</f>
        <v>125.09090909090909</v>
      </c>
      <c r="Q3299" t="str">
        <f t="shared" si="204"/>
        <v>theater</v>
      </c>
      <c r="R3299" t="str">
        <f t="shared" si="205"/>
        <v>plays</v>
      </c>
      <c r="S3299" s="3">
        <f t="shared" si="206"/>
        <v>42212.707638888889</v>
      </c>
      <c r="T3299" s="3">
        <f t="shared" si="207"/>
        <v>42193.521481481483</v>
      </c>
    </row>
    <row r="3300" spans="1:20">
      <c r="A3300">
        <v>3298</v>
      </c>
      <c r="B3300" t="s">
        <v>6690</v>
      </c>
      <c r="C3300" t="s">
        <v>6691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1092</v>
      </c>
      <c r="O3300" s="8">
        <f>Data!$E3300/Data!$D3300</f>
        <v>1.0173000000000001</v>
      </c>
      <c r="P3300" s="2">
        <f>IFERROR(Data!$E3300/Data!$L3300,0)</f>
        <v>141.29166666666666</v>
      </c>
      <c r="Q3300" t="str">
        <f t="shared" si="204"/>
        <v>theater</v>
      </c>
      <c r="R3300" t="str">
        <f t="shared" si="205"/>
        <v>plays</v>
      </c>
      <c r="S3300" s="3">
        <f t="shared" si="206"/>
        <v>42259.75</v>
      </c>
      <c r="T3300" s="3">
        <f t="shared" si="207"/>
        <v>42239.707962962959</v>
      </c>
    </row>
    <row r="3301" spans="1:20">
      <c r="A3301">
        <v>3299</v>
      </c>
      <c r="B3301" t="s">
        <v>6692</v>
      </c>
      <c r="C3301" t="s">
        <v>6693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1092</v>
      </c>
      <c r="O3301" s="8">
        <f>Data!$E3301/Data!$D3301</f>
        <v>1.1619999999999999</v>
      </c>
      <c r="P3301" s="2">
        <f>IFERROR(Data!$E3301/Data!$L3301,0)</f>
        <v>55.333333333333336</v>
      </c>
      <c r="Q3301" t="str">
        <f t="shared" si="204"/>
        <v>theater</v>
      </c>
      <c r="R3301" t="str">
        <f t="shared" si="205"/>
        <v>plays</v>
      </c>
      <c r="S3301" s="3">
        <f t="shared" si="206"/>
        <v>42291.667395833334</v>
      </c>
      <c r="T3301" s="3">
        <f t="shared" si="207"/>
        <v>42261.667395833334</v>
      </c>
    </row>
    <row r="3302" spans="1:20">
      <c r="A3302">
        <v>3300</v>
      </c>
      <c r="B3302" t="s">
        <v>6694</v>
      </c>
      <c r="C3302" t="s">
        <v>6695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1092</v>
      </c>
      <c r="O3302" s="8">
        <f>Data!$E3302/Data!$D3302</f>
        <v>1.3616666666666666</v>
      </c>
      <c r="P3302" s="2">
        <f>IFERROR(Data!$E3302/Data!$L3302,0)</f>
        <v>46.420454545454547</v>
      </c>
      <c r="Q3302" t="str">
        <f t="shared" si="204"/>
        <v>theater</v>
      </c>
      <c r="R3302" t="str">
        <f t="shared" si="205"/>
        <v>plays</v>
      </c>
      <c r="S3302" s="3">
        <f t="shared" si="206"/>
        <v>42123.493773148148</v>
      </c>
      <c r="T3302" s="3">
        <f t="shared" si="207"/>
        <v>42102.493773148148</v>
      </c>
    </row>
    <row r="3303" spans="1:20">
      <c r="A3303">
        <v>3301</v>
      </c>
      <c r="B3303" t="s">
        <v>6696</v>
      </c>
      <c r="C3303" t="s">
        <v>6697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1092</v>
      </c>
      <c r="O3303" s="8">
        <f>Data!$E3303/Data!$D3303</f>
        <v>1.3346666666666667</v>
      </c>
      <c r="P3303" s="2">
        <f>IFERROR(Data!$E3303/Data!$L3303,0)</f>
        <v>57.2</v>
      </c>
      <c r="Q3303" t="str">
        <f t="shared" si="204"/>
        <v>theater</v>
      </c>
      <c r="R3303" t="str">
        <f t="shared" si="205"/>
        <v>plays</v>
      </c>
      <c r="S3303" s="3">
        <f t="shared" si="206"/>
        <v>42583.040972222225</v>
      </c>
      <c r="T3303" s="3">
        <f t="shared" si="207"/>
        <v>42538.48583333334</v>
      </c>
    </row>
    <row r="3304" spans="1:20">
      <c r="A3304">
        <v>3302</v>
      </c>
      <c r="B3304" t="s">
        <v>6698</v>
      </c>
      <c r="C3304" t="s">
        <v>6699</v>
      </c>
      <c r="D3304">
        <v>8400</v>
      </c>
      <c r="E3304">
        <v>8685</v>
      </c>
      <c r="F3304" t="s">
        <v>22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1092</v>
      </c>
      <c r="O3304" s="8">
        <f>Data!$E3304/Data!$D3304</f>
        <v>1.0339285714285715</v>
      </c>
      <c r="P3304" s="2">
        <f>IFERROR(Data!$E3304/Data!$L3304,0)</f>
        <v>173.7</v>
      </c>
      <c r="Q3304" t="str">
        <f t="shared" si="204"/>
        <v>theater</v>
      </c>
      <c r="R3304" t="str">
        <f t="shared" si="205"/>
        <v>plays</v>
      </c>
      <c r="S3304" s="3">
        <f t="shared" si="206"/>
        <v>42711.10157407407</v>
      </c>
      <c r="T3304" s="3">
        <f t="shared" si="207"/>
        <v>42681.10157407407</v>
      </c>
    </row>
    <row r="3305" spans="1:20">
      <c r="A3305">
        <v>3303</v>
      </c>
      <c r="B3305" t="s">
        <v>6700</v>
      </c>
      <c r="C3305" t="s">
        <v>6701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1092</v>
      </c>
      <c r="O3305" s="8">
        <f>Data!$E3305/Data!$D3305</f>
        <v>1.1588888888888889</v>
      </c>
      <c r="P3305" s="2">
        <f>IFERROR(Data!$E3305/Data!$L3305,0)</f>
        <v>59.6</v>
      </c>
      <c r="Q3305" t="str">
        <f t="shared" si="204"/>
        <v>theater</v>
      </c>
      <c r="R3305" t="str">
        <f t="shared" si="205"/>
        <v>plays</v>
      </c>
      <c r="S3305" s="3">
        <f t="shared" si="206"/>
        <v>42091.359768518523</v>
      </c>
      <c r="T3305" s="3">
        <f t="shared" si="207"/>
        <v>42056.40143518518</v>
      </c>
    </row>
    <row r="3306" spans="1:20">
      <c r="A3306">
        <v>3304</v>
      </c>
      <c r="B3306" t="s">
        <v>6702</v>
      </c>
      <c r="C3306" t="s">
        <v>6703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1092</v>
      </c>
      <c r="O3306" s="8">
        <f>Data!$E3306/Data!$D3306</f>
        <v>1.0451666666666666</v>
      </c>
      <c r="P3306" s="2">
        <f>IFERROR(Data!$E3306/Data!$L3306,0)</f>
        <v>89.585714285714289</v>
      </c>
      <c r="Q3306" t="str">
        <f t="shared" si="204"/>
        <v>theater</v>
      </c>
      <c r="R3306" t="str">
        <f t="shared" si="205"/>
        <v>plays</v>
      </c>
      <c r="S3306" s="3">
        <f t="shared" si="206"/>
        <v>42726.374444444446</v>
      </c>
      <c r="T3306" s="3">
        <f t="shared" si="207"/>
        <v>42696.374444444446</v>
      </c>
    </row>
    <row r="3307" spans="1:20">
      <c r="A3307">
        <v>3305</v>
      </c>
      <c r="B3307" t="s">
        <v>6704</v>
      </c>
      <c r="C3307" t="s">
        <v>6705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1092</v>
      </c>
      <c r="O3307" s="8">
        <f>Data!$E3307/Data!$D3307</f>
        <v>1.0202500000000001</v>
      </c>
      <c r="P3307" s="2">
        <f>IFERROR(Data!$E3307/Data!$L3307,0)</f>
        <v>204.05</v>
      </c>
      <c r="Q3307" t="str">
        <f t="shared" si="204"/>
        <v>theater</v>
      </c>
      <c r="R3307" t="str">
        <f t="shared" si="205"/>
        <v>plays</v>
      </c>
      <c r="S3307" s="3">
        <f t="shared" si="206"/>
        <v>42216.605879629627</v>
      </c>
      <c r="T3307" s="3">
        <f t="shared" si="207"/>
        <v>42186.605879629627</v>
      </c>
    </row>
    <row r="3308" spans="1:20">
      <c r="A3308">
        <v>3306</v>
      </c>
      <c r="B3308" t="s">
        <v>6706</v>
      </c>
      <c r="C3308" t="s">
        <v>6707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1092</v>
      </c>
      <c r="O3308" s="8">
        <f>Data!$E3308/Data!$D3308</f>
        <v>1.7533333333333334</v>
      </c>
      <c r="P3308" s="2">
        <f>IFERROR(Data!$E3308/Data!$L3308,0)</f>
        <v>48.703703703703702</v>
      </c>
      <c r="Q3308" t="str">
        <f t="shared" si="204"/>
        <v>theater</v>
      </c>
      <c r="R3308" t="str">
        <f t="shared" si="205"/>
        <v>plays</v>
      </c>
      <c r="S3308" s="3">
        <f t="shared" si="206"/>
        <v>42530.875</v>
      </c>
      <c r="T3308" s="3">
        <f t="shared" si="207"/>
        <v>42492.969236111108</v>
      </c>
    </row>
    <row r="3309" spans="1:20">
      <c r="A3309">
        <v>3307</v>
      </c>
      <c r="B3309" t="s">
        <v>6708</v>
      </c>
      <c r="C3309" t="s">
        <v>6709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1092</v>
      </c>
      <c r="O3309" s="8">
        <f>Data!$E3309/Data!$D3309</f>
        <v>1.0668</v>
      </c>
      <c r="P3309" s="2">
        <f>IFERROR(Data!$E3309/Data!$L3309,0)</f>
        <v>53.339999999999996</v>
      </c>
      <c r="Q3309" t="str">
        <f t="shared" si="204"/>
        <v>theater</v>
      </c>
      <c r="R3309" t="str">
        <f t="shared" si="205"/>
        <v>plays</v>
      </c>
      <c r="S3309" s="3">
        <f t="shared" si="206"/>
        <v>42504.807164351849</v>
      </c>
      <c r="T3309" s="3">
        <f t="shared" si="207"/>
        <v>42474.807164351849</v>
      </c>
    </row>
    <row r="3310" spans="1:20">
      <c r="A3310">
        <v>3308</v>
      </c>
      <c r="B3310" t="s">
        <v>6710</v>
      </c>
      <c r="C3310" t="s">
        <v>6711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1092</v>
      </c>
      <c r="O3310" s="8">
        <f>Data!$E3310/Data!$D3310</f>
        <v>1.2228571428571429</v>
      </c>
      <c r="P3310" s="2">
        <f>IFERROR(Data!$E3310/Data!$L3310,0)</f>
        <v>75.087719298245617</v>
      </c>
      <c r="Q3310" t="str">
        <f t="shared" si="204"/>
        <v>theater</v>
      </c>
      <c r="R3310" t="str">
        <f t="shared" si="205"/>
        <v>plays</v>
      </c>
      <c r="S3310" s="3">
        <f t="shared" si="206"/>
        <v>42473.626909722225</v>
      </c>
      <c r="T3310" s="3">
        <f t="shared" si="207"/>
        <v>42452.626909722225</v>
      </c>
    </row>
    <row r="3311" spans="1:20">
      <c r="A3311">
        <v>3309</v>
      </c>
      <c r="B3311" t="s">
        <v>6712</v>
      </c>
      <c r="C3311" t="s">
        <v>6713</v>
      </c>
      <c r="D3311">
        <v>350</v>
      </c>
      <c r="E3311">
        <v>558</v>
      </c>
      <c r="F3311" t="s">
        <v>22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1092</v>
      </c>
      <c r="O3311" s="8">
        <f>Data!$E3311/Data!$D3311</f>
        <v>1.5942857142857143</v>
      </c>
      <c r="P3311" s="2">
        <f>IFERROR(Data!$E3311/Data!$L3311,0)</f>
        <v>18</v>
      </c>
      <c r="Q3311" t="str">
        <f t="shared" si="204"/>
        <v>theater</v>
      </c>
      <c r="R3311" t="str">
        <f t="shared" si="205"/>
        <v>plays</v>
      </c>
      <c r="S3311" s="3">
        <f t="shared" si="206"/>
        <v>42659.400208333333</v>
      </c>
      <c r="T3311" s="3">
        <f t="shared" si="207"/>
        <v>42628.400208333333</v>
      </c>
    </row>
    <row r="3312" spans="1:20">
      <c r="A3312">
        <v>3310</v>
      </c>
      <c r="B3312" t="s">
        <v>6714</v>
      </c>
      <c r="C3312" t="s">
        <v>6715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1092</v>
      </c>
      <c r="O3312" s="8">
        <f>Data!$E3312/Data!$D3312</f>
        <v>1.0007692307692309</v>
      </c>
      <c r="P3312" s="2">
        <f>IFERROR(Data!$E3312/Data!$L3312,0)</f>
        <v>209.83870967741936</v>
      </c>
      <c r="Q3312" t="str">
        <f t="shared" si="204"/>
        <v>theater</v>
      </c>
      <c r="R3312" t="str">
        <f t="shared" si="205"/>
        <v>plays</v>
      </c>
      <c r="S3312" s="3">
        <f t="shared" si="206"/>
        <v>42283.678530092591</v>
      </c>
      <c r="T3312" s="3">
        <f t="shared" si="207"/>
        <v>42253.678530092591</v>
      </c>
    </row>
    <row r="3313" spans="1:20">
      <c r="A3313">
        <v>3311</v>
      </c>
      <c r="B3313" t="s">
        <v>6716</v>
      </c>
      <c r="C3313" t="s">
        <v>6717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1092</v>
      </c>
      <c r="O3313" s="8">
        <f>Data!$E3313/Data!$D3313</f>
        <v>1.0984</v>
      </c>
      <c r="P3313" s="2">
        <f>IFERROR(Data!$E3313/Data!$L3313,0)</f>
        <v>61.022222222222226</v>
      </c>
      <c r="Q3313" t="str">
        <f t="shared" si="204"/>
        <v>theater</v>
      </c>
      <c r="R3313" t="str">
        <f t="shared" si="205"/>
        <v>plays</v>
      </c>
      <c r="S3313" s="3">
        <f t="shared" si="206"/>
        <v>42294.04178240741</v>
      </c>
      <c r="T3313" s="3">
        <f t="shared" si="207"/>
        <v>42264.04178240741</v>
      </c>
    </row>
    <row r="3314" spans="1:20">
      <c r="A3314">
        <v>3312</v>
      </c>
      <c r="B3314" t="s">
        <v>6718</v>
      </c>
      <c r="C3314" t="s">
        <v>6719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1092</v>
      </c>
      <c r="O3314" s="8">
        <f>Data!$E3314/Data!$D3314</f>
        <v>1.0004</v>
      </c>
      <c r="P3314" s="2">
        <f>IFERROR(Data!$E3314/Data!$L3314,0)</f>
        <v>61</v>
      </c>
      <c r="Q3314" t="str">
        <f t="shared" si="204"/>
        <v>theater</v>
      </c>
      <c r="R3314" t="str">
        <f t="shared" si="205"/>
        <v>plays</v>
      </c>
      <c r="S3314" s="3">
        <f t="shared" si="206"/>
        <v>42685.666666666672</v>
      </c>
      <c r="T3314" s="3">
        <f t="shared" si="207"/>
        <v>42664.559560185182</v>
      </c>
    </row>
    <row r="3315" spans="1:20">
      <c r="A3315">
        <v>3313</v>
      </c>
      <c r="B3315" t="s">
        <v>6720</v>
      </c>
      <c r="C3315" t="s">
        <v>6721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1092</v>
      </c>
      <c r="O3315" s="8">
        <f>Data!$E3315/Data!$D3315</f>
        <v>1.1605000000000001</v>
      </c>
      <c r="P3315" s="2">
        <f>IFERROR(Data!$E3315/Data!$L3315,0)</f>
        <v>80.034482758620683</v>
      </c>
      <c r="Q3315" t="str">
        <f t="shared" si="204"/>
        <v>theater</v>
      </c>
      <c r="R3315" t="str">
        <f t="shared" si="205"/>
        <v>plays</v>
      </c>
      <c r="S3315" s="3">
        <f t="shared" si="206"/>
        <v>42395.791666666672</v>
      </c>
      <c r="T3315" s="3">
        <f t="shared" si="207"/>
        <v>42381.994409722218</v>
      </c>
    </row>
    <row r="3316" spans="1:20">
      <c r="A3316">
        <v>3314</v>
      </c>
      <c r="B3316" t="s">
        <v>6722</v>
      </c>
      <c r="C3316" t="s">
        <v>6723</v>
      </c>
      <c r="D3316">
        <v>800</v>
      </c>
      <c r="E3316">
        <v>1686</v>
      </c>
      <c r="F3316" t="s">
        <v>22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1092</v>
      </c>
      <c r="O3316" s="8">
        <f>Data!$E3316/Data!$D3316</f>
        <v>2.1074999999999999</v>
      </c>
      <c r="P3316" s="2">
        <f>IFERROR(Data!$E3316/Data!$L3316,0)</f>
        <v>29.068965517241381</v>
      </c>
      <c r="Q3316" t="str">
        <f t="shared" si="204"/>
        <v>theater</v>
      </c>
      <c r="R3316" t="str">
        <f t="shared" si="205"/>
        <v>plays</v>
      </c>
      <c r="S3316" s="3">
        <f t="shared" si="206"/>
        <v>42132.586805555555</v>
      </c>
      <c r="T3316" s="3">
        <f t="shared" si="207"/>
        <v>42105.017488425925</v>
      </c>
    </row>
    <row r="3317" spans="1:20">
      <c r="A3317">
        <v>3315</v>
      </c>
      <c r="B3317" t="s">
        <v>6724</v>
      </c>
      <c r="C3317" t="s">
        <v>6725</v>
      </c>
      <c r="D3317">
        <v>4000</v>
      </c>
      <c r="E3317">
        <v>4400</v>
      </c>
      <c r="F3317" t="s">
        <v>22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1092</v>
      </c>
      <c r="O3317" s="8">
        <f>Data!$E3317/Data!$D3317</f>
        <v>1.1000000000000001</v>
      </c>
      <c r="P3317" s="2">
        <f>IFERROR(Data!$E3317/Data!$L3317,0)</f>
        <v>49.438202247191015</v>
      </c>
      <c r="Q3317" t="str">
        <f t="shared" si="204"/>
        <v>theater</v>
      </c>
      <c r="R3317" t="str">
        <f t="shared" si="205"/>
        <v>plays</v>
      </c>
      <c r="S3317" s="3">
        <f t="shared" si="206"/>
        <v>42496.053715277783</v>
      </c>
      <c r="T3317" s="3">
        <f t="shared" si="207"/>
        <v>42466.053715277783</v>
      </c>
    </row>
    <row r="3318" spans="1:20">
      <c r="A3318">
        <v>3316</v>
      </c>
      <c r="B3318" t="s">
        <v>6726</v>
      </c>
      <c r="C3318" t="s">
        <v>6727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1092</v>
      </c>
      <c r="O3318" s="8">
        <f>Data!$E3318/Data!$D3318</f>
        <v>1.0008673425918038</v>
      </c>
      <c r="P3318" s="2">
        <f>IFERROR(Data!$E3318/Data!$L3318,0)</f>
        <v>93.977440000000001</v>
      </c>
      <c r="Q3318" t="str">
        <f t="shared" si="204"/>
        <v>theater</v>
      </c>
      <c r="R3318" t="str">
        <f t="shared" si="205"/>
        <v>plays</v>
      </c>
      <c r="S3318" s="3">
        <f t="shared" si="206"/>
        <v>41859.32916666667</v>
      </c>
      <c r="T3318" s="3">
        <f t="shared" si="207"/>
        <v>41826.621238425927</v>
      </c>
    </row>
    <row r="3319" spans="1:20">
      <c r="A3319">
        <v>3317</v>
      </c>
      <c r="B3319" t="s">
        <v>6728</v>
      </c>
      <c r="C3319" t="s">
        <v>6729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1092</v>
      </c>
      <c r="O3319" s="8">
        <f>Data!$E3319/Data!$D3319</f>
        <v>1.0619047619047619</v>
      </c>
      <c r="P3319" s="2">
        <f>IFERROR(Data!$E3319/Data!$L3319,0)</f>
        <v>61.944444444444443</v>
      </c>
      <c r="Q3319" t="str">
        <f t="shared" si="204"/>
        <v>theater</v>
      </c>
      <c r="R3319" t="str">
        <f t="shared" si="205"/>
        <v>plays</v>
      </c>
      <c r="S3319" s="3">
        <f t="shared" si="206"/>
        <v>42528.789629629624</v>
      </c>
      <c r="T3319" s="3">
        <f t="shared" si="207"/>
        <v>42498.789629629624</v>
      </c>
    </row>
    <row r="3320" spans="1:20">
      <c r="A3320">
        <v>3318</v>
      </c>
      <c r="B3320" t="s">
        <v>6730</v>
      </c>
      <c r="C3320" t="s">
        <v>6731</v>
      </c>
      <c r="D3320">
        <v>2000</v>
      </c>
      <c r="E3320">
        <v>2512</v>
      </c>
      <c r="F3320" t="s">
        <v>22</v>
      </c>
      <c r="G3320" t="s">
        <v>165</v>
      </c>
      <c r="H3320" t="s">
        <v>166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1092</v>
      </c>
      <c r="O3320" s="8">
        <f>Data!$E3320/Data!$D3320</f>
        <v>1.256</v>
      </c>
      <c r="P3320" s="2">
        <f>IFERROR(Data!$E3320/Data!$L3320,0)</f>
        <v>78.5</v>
      </c>
      <c r="Q3320" t="str">
        <f t="shared" si="204"/>
        <v>theater</v>
      </c>
      <c r="R3320" t="str">
        <f t="shared" si="205"/>
        <v>plays</v>
      </c>
      <c r="S3320" s="3">
        <f t="shared" si="206"/>
        <v>42470.854166666672</v>
      </c>
      <c r="T3320" s="3">
        <f t="shared" si="207"/>
        <v>42431.052002314813</v>
      </c>
    </row>
    <row r="3321" spans="1:20">
      <c r="A3321">
        <v>3319</v>
      </c>
      <c r="B3321" t="s">
        <v>6732</v>
      </c>
      <c r="C3321" t="s">
        <v>6733</v>
      </c>
      <c r="D3321">
        <v>500</v>
      </c>
      <c r="E3321">
        <v>540</v>
      </c>
      <c r="F3321" t="s">
        <v>22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1092</v>
      </c>
      <c r="O3321" s="8">
        <f>Data!$E3321/Data!$D3321</f>
        <v>1.08</v>
      </c>
      <c r="P3321" s="2">
        <f>IFERROR(Data!$E3321/Data!$L3321,0)</f>
        <v>33.75</v>
      </c>
      <c r="Q3321" t="str">
        <f t="shared" si="204"/>
        <v>theater</v>
      </c>
      <c r="R3321" t="str">
        <f t="shared" si="205"/>
        <v>plays</v>
      </c>
      <c r="S3321" s="3">
        <f t="shared" si="206"/>
        <v>42035.335486111115</v>
      </c>
      <c r="T3321" s="3">
        <f t="shared" si="207"/>
        <v>41990.335486111115</v>
      </c>
    </row>
    <row r="3322" spans="1:20">
      <c r="A3322">
        <v>3320</v>
      </c>
      <c r="B3322" t="s">
        <v>6734</v>
      </c>
      <c r="C3322" t="s">
        <v>6735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1092</v>
      </c>
      <c r="O3322" s="8">
        <f>Data!$E3322/Data!$D3322</f>
        <v>1.01</v>
      </c>
      <c r="P3322" s="2">
        <f>IFERROR(Data!$E3322/Data!$L3322,0)</f>
        <v>66.44736842105263</v>
      </c>
      <c r="Q3322" t="str">
        <f t="shared" si="204"/>
        <v>theater</v>
      </c>
      <c r="R3322" t="str">
        <f t="shared" si="205"/>
        <v>plays</v>
      </c>
      <c r="S3322" s="3">
        <f t="shared" si="206"/>
        <v>42542.795798611114</v>
      </c>
      <c r="T3322" s="3">
        <f t="shared" si="207"/>
        <v>42512.795798611114</v>
      </c>
    </row>
    <row r="3323" spans="1:20">
      <c r="A3323">
        <v>3321</v>
      </c>
      <c r="B3323" t="s">
        <v>6736</v>
      </c>
      <c r="C3323" t="s">
        <v>6737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1092</v>
      </c>
      <c r="O3323" s="8">
        <f>Data!$E3323/Data!$D3323</f>
        <v>1.0740000000000001</v>
      </c>
      <c r="P3323" s="2">
        <f>IFERROR(Data!$E3323/Data!$L3323,0)</f>
        <v>35.799999999999997</v>
      </c>
      <c r="Q3323" t="str">
        <f t="shared" si="204"/>
        <v>theater</v>
      </c>
      <c r="R3323" t="str">
        <f t="shared" si="205"/>
        <v>plays</v>
      </c>
      <c r="S3323" s="3">
        <f t="shared" si="206"/>
        <v>41927.915972222225</v>
      </c>
      <c r="T3323" s="3">
        <f t="shared" si="207"/>
        <v>41913.850289351853</v>
      </c>
    </row>
    <row r="3324" spans="1:20">
      <c r="A3324">
        <v>3322</v>
      </c>
      <c r="B3324" t="s">
        <v>6738</v>
      </c>
      <c r="C3324" t="s">
        <v>6739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1092</v>
      </c>
      <c r="O3324" s="8">
        <f>Data!$E3324/Data!$D3324</f>
        <v>1.0151515151515151</v>
      </c>
      <c r="P3324" s="2">
        <f>IFERROR(Data!$E3324/Data!$L3324,0)</f>
        <v>145.65217391304347</v>
      </c>
      <c r="Q3324" t="str">
        <f t="shared" si="204"/>
        <v>theater</v>
      </c>
      <c r="R3324" t="str">
        <f t="shared" si="205"/>
        <v>plays</v>
      </c>
      <c r="S3324" s="3">
        <f t="shared" si="206"/>
        <v>42542.913194444445</v>
      </c>
      <c r="T3324" s="3">
        <f t="shared" si="207"/>
        <v>42520.760370370372</v>
      </c>
    </row>
    <row r="3325" spans="1:20">
      <c r="A3325">
        <v>3323</v>
      </c>
      <c r="B3325" t="s">
        <v>6740</v>
      </c>
      <c r="C3325" t="s">
        <v>6741</v>
      </c>
      <c r="D3325">
        <v>1000</v>
      </c>
      <c r="E3325">
        <v>1259</v>
      </c>
      <c r="F3325" t="s">
        <v>22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1092</v>
      </c>
      <c r="O3325" s="8">
        <f>Data!$E3325/Data!$D3325</f>
        <v>1.2589999999999999</v>
      </c>
      <c r="P3325" s="2">
        <f>IFERROR(Data!$E3325/Data!$L3325,0)</f>
        <v>25.693877551020407</v>
      </c>
      <c r="Q3325" t="str">
        <f t="shared" si="204"/>
        <v>theater</v>
      </c>
      <c r="R3325" t="str">
        <f t="shared" si="205"/>
        <v>plays</v>
      </c>
      <c r="S3325" s="3">
        <f t="shared" si="206"/>
        <v>42638.11583333333</v>
      </c>
      <c r="T3325" s="3">
        <f t="shared" si="207"/>
        <v>42608.11583333333</v>
      </c>
    </row>
    <row r="3326" spans="1:20">
      <c r="A3326">
        <v>3324</v>
      </c>
      <c r="B3326" t="s">
        <v>6742</v>
      </c>
      <c r="C3326" t="s">
        <v>6743</v>
      </c>
      <c r="D3326">
        <v>1500</v>
      </c>
      <c r="E3326">
        <v>1525</v>
      </c>
      <c r="F3326" t="s">
        <v>22</v>
      </c>
      <c r="G3326" t="s">
        <v>2461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1092</v>
      </c>
      <c r="O3326" s="8">
        <f>Data!$E3326/Data!$D3326</f>
        <v>1.0166666666666666</v>
      </c>
      <c r="P3326" s="2">
        <f>IFERROR(Data!$E3326/Data!$L3326,0)</f>
        <v>152.5</v>
      </c>
      <c r="Q3326" t="str">
        <f t="shared" si="204"/>
        <v>theater</v>
      </c>
      <c r="R3326" t="str">
        <f t="shared" si="205"/>
        <v>plays</v>
      </c>
      <c r="S3326" s="3">
        <f t="shared" si="206"/>
        <v>42526.33321759259</v>
      </c>
      <c r="T3326" s="3">
        <f t="shared" si="207"/>
        <v>42512.33321759259</v>
      </c>
    </row>
    <row r="3327" spans="1:20">
      <c r="A3327">
        <v>3325</v>
      </c>
      <c r="B3327" t="s">
        <v>6744</v>
      </c>
      <c r="C3327" t="s">
        <v>6745</v>
      </c>
      <c r="D3327">
        <v>400</v>
      </c>
      <c r="E3327">
        <v>450</v>
      </c>
      <c r="F3327" t="s">
        <v>22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1092</v>
      </c>
      <c r="O3327" s="8">
        <f>Data!$E3327/Data!$D3327</f>
        <v>1.125</v>
      </c>
      <c r="P3327" s="2">
        <f>IFERROR(Data!$E3327/Data!$L3327,0)</f>
        <v>30</v>
      </c>
      <c r="Q3327" t="str">
        <f t="shared" si="204"/>
        <v>theater</v>
      </c>
      <c r="R3327" t="str">
        <f t="shared" si="205"/>
        <v>plays</v>
      </c>
      <c r="S3327" s="3">
        <f t="shared" si="206"/>
        <v>42099.493946759263</v>
      </c>
      <c r="T3327" s="3">
        <f t="shared" si="207"/>
        <v>42064.535613425927</v>
      </c>
    </row>
    <row r="3328" spans="1:20">
      <c r="A3328">
        <v>3326</v>
      </c>
      <c r="B3328" t="s">
        <v>6746</v>
      </c>
      <c r="C3328" t="s">
        <v>6747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1092</v>
      </c>
      <c r="O3328" s="8">
        <f>Data!$E3328/Data!$D3328</f>
        <v>1.0137499999999999</v>
      </c>
      <c r="P3328" s="2">
        <f>IFERROR(Data!$E3328/Data!$L3328,0)</f>
        <v>142.28070175438597</v>
      </c>
      <c r="Q3328" t="str">
        <f t="shared" si="204"/>
        <v>theater</v>
      </c>
      <c r="R3328" t="str">
        <f t="shared" si="205"/>
        <v>plays</v>
      </c>
      <c r="S3328" s="3">
        <f t="shared" si="206"/>
        <v>42071.42251157407</v>
      </c>
      <c r="T3328" s="3">
        <f t="shared" si="207"/>
        <v>42041.464178240742</v>
      </c>
    </row>
    <row r="3329" spans="1:20">
      <c r="A3329">
        <v>3327</v>
      </c>
      <c r="B3329" t="s">
        <v>6748</v>
      </c>
      <c r="C3329" t="s">
        <v>6749</v>
      </c>
      <c r="D3329">
        <v>800</v>
      </c>
      <c r="E3329">
        <v>810</v>
      </c>
      <c r="F3329" t="s">
        <v>22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1092</v>
      </c>
      <c r="O3329" s="8">
        <f>Data!$E3329/Data!$D3329</f>
        <v>1.0125</v>
      </c>
      <c r="P3329" s="2">
        <f>IFERROR(Data!$E3329/Data!$L3329,0)</f>
        <v>24.545454545454547</v>
      </c>
      <c r="Q3329" t="str">
        <f t="shared" si="204"/>
        <v>theater</v>
      </c>
      <c r="R3329" t="str">
        <f t="shared" si="205"/>
        <v>plays</v>
      </c>
      <c r="S3329" s="3">
        <f t="shared" si="206"/>
        <v>42498.124606481477</v>
      </c>
      <c r="T3329" s="3">
        <f t="shared" si="207"/>
        <v>42468.124606481477</v>
      </c>
    </row>
    <row r="3330" spans="1:20">
      <c r="A3330">
        <v>3328</v>
      </c>
      <c r="B3330" t="s">
        <v>6750</v>
      </c>
      <c r="C3330" t="s">
        <v>6751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1092</v>
      </c>
      <c r="O3330" s="8">
        <f>Data!$E3330/Data!$D3330</f>
        <v>1.4638888888888888</v>
      </c>
      <c r="P3330" s="2">
        <f>IFERROR(Data!$E3330/Data!$L3330,0)</f>
        <v>292.77777777777777</v>
      </c>
      <c r="Q3330" t="str">
        <f t="shared" si="204"/>
        <v>theater</v>
      </c>
      <c r="R3330" t="str">
        <f t="shared" si="205"/>
        <v>plays</v>
      </c>
      <c r="S3330" s="3">
        <f t="shared" si="206"/>
        <v>41824.791666666664</v>
      </c>
      <c r="T3330" s="3">
        <f t="shared" si="207"/>
        <v>41822.32503472222</v>
      </c>
    </row>
    <row r="3331" spans="1:20">
      <c r="A3331">
        <v>3329</v>
      </c>
      <c r="B3331" t="s">
        <v>6752</v>
      </c>
      <c r="C3331" t="s">
        <v>6753</v>
      </c>
      <c r="D3331">
        <v>1000</v>
      </c>
      <c r="E3331">
        <v>1168</v>
      </c>
      <c r="F3331" t="s">
        <v>22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1092</v>
      </c>
      <c r="O3331" s="8">
        <f>Data!$E3331/Data!$D3331</f>
        <v>1.1679999999999999</v>
      </c>
      <c r="P3331" s="2">
        <f>IFERROR(Data!$E3331/Data!$L3331,0)</f>
        <v>44.92307692307692</v>
      </c>
      <c r="Q3331" t="str">
        <f t="shared" ref="Q3331:Q3394" si="208">LEFT(N3331,SEARCH("/",N3331,1)-1)</f>
        <v>theater</v>
      </c>
      <c r="R3331" t="str">
        <f t="shared" ref="R3331:R3394" si="209">RIGHT(N3331,LEN(N3331)-SEARCH("/",N3331,1))</f>
        <v>plays</v>
      </c>
      <c r="S3331" s="3">
        <f t="shared" ref="S3331:S3394" si="210">(((I3331/60)/60)/24)+DATE(1970,1,1)+(-6/24)</f>
        <v>41847.708333333336</v>
      </c>
      <c r="T3331" s="3">
        <f t="shared" ref="T3331:T3394" si="211">(((J3331/60)/60)/24)+DATE(1970,1,1)+(-6/24)</f>
        <v>41837.073009259257</v>
      </c>
    </row>
    <row r="3332" spans="1:20">
      <c r="A3332">
        <v>3330</v>
      </c>
      <c r="B3332" t="s">
        <v>6754</v>
      </c>
      <c r="C3332" t="s">
        <v>6755</v>
      </c>
      <c r="D3332">
        <v>1500</v>
      </c>
      <c r="E3332">
        <v>1594</v>
      </c>
      <c r="F3332" t="s">
        <v>22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1092</v>
      </c>
      <c r="O3332" s="8">
        <f>Data!$E3332/Data!$D3332</f>
        <v>1.0626666666666666</v>
      </c>
      <c r="P3332" s="2">
        <f>IFERROR(Data!$E3332/Data!$L3332,0)</f>
        <v>23.10144927536232</v>
      </c>
      <c r="Q3332" t="str">
        <f t="shared" si="208"/>
        <v>theater</v>
      </c>
      <c r="R3332" t="str">
        <f t="shared" si="209"/>
        <v>plays</v>
      </c>
      <c r="S3332" s="3">
        <f t="shared" si="210"/>
        <v>42095.595694444448</v>
      </c>
      <c r="T3332" s="3">
        <f t="shared" si="211"/>
        <v>42065.637361111112</v>
      </c>
    </row>
    <row r="3333" spans="1:20">
      <c r="A3333">
        <v>3331</v>
      </c>
      <c r="B3333" t="s">
        <v>6756</v>
      </c>
      <c r="C3333" t="s">
        <v>6757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1092</v>
      </c>
      <c r="O3333" s="8">
        <f>Data!$E3333/Data!$D3333</f>
        <v>1.0451999999999999</v>
      </c>
      <c r="P3333" s="2">
        <f>IFERROR(Data!$E3333/Data!$L3333,0)</f>
        <v>80.400000000000006</v>
      </c>
      <c r="Q3333" t="str">
        <f t="shared" si="208"/>
        <v>theater</v>
      </c>
      <c r="R3333" t="str">
        <f t="shared" si="209"/>
        <v>plays</v>
      </c>
      <c r="S3333" s="3">
        <f t="shared" si="210"/>
        <v>42283.447754629626</v>
      </c>
      <c r="T3333" s="3">
        <f t="shared" si="211"/>
        <v>42248.447754629626</v>
      </c>
    </row>
    <row r="3334" spans="1:20">
      <c r="A3334">
        <v>3332</v>
      </c>
      <c r="B3334" t="s">
        <v>6758</v>
      </c>
      <c r="C3334" t="s">
        <v>6759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1092</v>
      </c>
      <c r="O3334" s="8">
        <f>Data!$E3334/Data!$D3334</f>
        <v>1</v>
      </c>
      <c r="P3334" s="2">
        <f>IFERROR(Data!$E3334/Data!$L3334,0)</f>
        <v>72.289156626506028</v>
      </c>
      <c r="Q3334" t="str">
        <f t="shared" si="208"/>
        <v>theater</v>
      </c>
      <c r="R3334" t="str">
        <f t="shared" si="209"/>
        <v>plays</v>
      </c>
      <c r="S3334" s="3">
        <f t="shared" si="210"/>
        <v>41839.610300925924</v>
      </c>
      <c r="T3334" s="3">
        <f t="shared" si="211"/>
        <v>41809.610300925924</v>
      </c>
    </row>
    <row r="3335" spans="1:20">
      <c r="A3335">
        <v>3333</v>
      </c>
      <c r="B3335" t="s">
        <v>6760</v>
      </c>
      <c r="C3335" t="s">
        <v>6761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1092</v>
      </c>
      <c r="O3335" s="8">
        <f>Data!$E3335/Data!$D3335</f>
        <v>1.0457142857142858</v>
      </c>
      <c r="P3335" s="2">
        <f>IFERROR(Data!$E3335/Data!$L3335,0)</f>
        <v>32.972972972972975</v>
      </c>
      <c r="Q3335" t="str">
        <f t="shared" si="208"/>
        <v>theater</v>
      </c>
      <c r="R3335" t="str">
        <f t="shared" si="209"/>
        <v>plays</v>
      </c>
      <c r="S3335" s="3">
        <f t="shared" si="210"/>
        <v>42170.426851851851</v>
      </c>
      <c r="T3335" s="3">
        <f t="shared" si="211"/>
        <v>42148.426851851851</v>
      </c>
    </row>
    <row r="3336" spans="1:20">
      <c r="A3336">
        <v>3334</v>
      </c>
      <c r="B3336" t="s">
        <v>6762</v>
      </c>
      <c r="C3336" t="s">
        <v>6763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1092</v>
      </c>
      <c r="O3336" s="8">
        <f>Data!$E3336/Data!$D3336</f>
        <v>1.3862051149573753</v>
      </c>
      <c r="P3336" s="2">
        <f>IFERROR(Data!$E3336/Data!$L3336,0)</f>
        <v>116.65217391304348</v>
      </c>
      <c r="Q3336" t="str">
        <f t="shared" si="208"/>
        <v>theater</v>
      </c>
      <c r="R3336" t="str">
        <f t="shared" si="209"/>
        <v>plays</v>
      </c>
      <c r="S3336" s="3">
        <f t="shared" si="210"/>
        <v>42215.271087962959</v>
      </c>
      <c r="T3336" s="3">
        <f t="shared" si="211"/>
        <v>42185.271087962959</v>
      </c>
    </row>
    <row r="3337" spans="1:20">
      <c r="A3337">
        <v>3335</v>
      </c>
      <c r="B3337" t="s">
        <v>6764</v>
      </c>
      <c r="C3337" t="s">
        <v>6765</v>
      </c>
      <c r="D3337">
        <v>5000</v>
      </c>
      <c r="E3337">
        <v>5016</v>
      </c>
      <c r="F3337" t="s">
        <v>22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1092</v>
      </c>
      <c r="O3337" s="8">
        <f>Data!$E3337/Data!$D3337</f>
        <v>1.0032000000000001</v>
      </c>
      <c r="P3337" s="2">
        <f>IFERROR(Data!$E3337/Data!$L3337,0)</f>
        <v>79.61904761904762</v>
      </c>
      <c r="Q3337" t="str">
        <f t="shared" si="208"/>
        <v>theater</v>
      </c>
      <c r="R3337" t="str">
        <f t="shared" si="209"/>
        <v>plays</v>
      </c>
      <c r="S3337" s="3">
        <f t="shared" si="210"/>
        <v>41854.708333333336</v>
      </c>
      <c r="T3337" s="3">
        <f t="shared" si="211"/>
        <v>41827.424143518518</v>
      </c>
    </row>
    <row r="3338" spans="1:20">
      <c r="A3338">
        <v>3336</v>
      </c>
      <c r="B3338" t="s">
        <v>6766</v>
      </c>
      <c r="C3338" t="s">
        <v>6767</v>
      </c>
      <c r="D3338">
        <v>250</v>
      </c>
      <c r="E3338">
        <v>250</v>
      </c>
      <c r="F3338" t="s">
        <v>22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1092</v>
      </c>
      <c r="O3338" s="8">
        <f>Data!$E3338/Data!$D3338</f>
        <v>1</v>
      </c>
      <c r="P3338" s="2">
        <f>IFERROR(Data!$E3338/Data!$L3338,0)</f>
        <v>27.777777777777779</v>
      </c>
      <c r="Q3338" t="str">
        <f t="shared" si="208"/>
        <v>theater</v>
      </c>
      <c r="R3338" t="str">
        <f t="shared" si="209"/>
        <v>plays</v>
      </c>
      <c r="S3338" s="3">
        <f t="shared" si="210"/>
        <v>42465.10701388889</v>
      </c>
      <c r="T3338" s="3">
        <f t="shared" si="211"/>
        <v>42437.148680555561</v>
      </c>
    </row>
    <row r="3339" spans="1:20">
      <c r="A3339">
        <v>3337</v>
      </c>
      <c r="B3339" t="s">
        <v>6768</v>
      </c>
      <c r="C3339" t="s">
        <v>6769</v>
      </c>
      <c r="D3339">
        <v>2500</v>
      </c>
      <c r="E3339">
        <v>2755</v>
      </c>
      <c r="F3339" t="s">
        <v>22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1092</v>
      </c>
      <c r="O3339" s="8">
        <f>Data!$E3339/Data!$D3339</f>
        <v>1.1020000000000001</v>
      </c>
      <c r="P3339" s="2">
        <f>IFERROR(Data!$E3339/Data!$L3339,0)</f>
        <v>81.029411764705884</v>
      </c>
      <c r="Q3339" t="str">
        <f t="shared" si="208"/>
        <v>theater</v>
      </c>
      <c r="R3339" t="str">
        <f t="shared" si="209"/>
        <v>plays</v>
      </c>
      <c r="S3339" s="3">
        <f t="shared" si="210"/>
        <v>41922.625</v>
      </c>
      <c r="T3339" s="3">
        <f t="shared" si="211"/>
        <v>41901.032025462962</v>
      </c>
    </row>
    <row r="3340" spans="1:20">
      <c r="A3340">
        <v>3338</v>
      </c>
      <c r="B3340" t="s">
        <v>6770</v>
      </c>
      <c r="C3340" t="s">
        <v>6771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1092</v>
      </c>
      <c r="O3340" s="8">
        <f>Data!$E3340/Data!$D3340</f>
        <v>1.0218</v>
      </c>
      <c r="P3340" s="2">
        <f>IFERROR(Data!$E3340/Data!$L3340,0)</f>
        <v>136.84821428571428</v>
      </c>
      <c r="Q3340" t="str">
        <f t="shared" si="208"/>
        <v>theater</v>
      </c>
      <c r="R3340" t="str">
        <f t="shared" si="209"/>
        <v>plays</v>
      </c>
      <c r="S3340" s="3">
        <f t="shared" si="210"/>
        <v>42790.324999999997</v>
      </c>
      <c r="T3340" s="3">
        <f t="shared" si="211"/>
        <v>42769.324999999997</v>
      </c>
    </row>
    <row r="3341" spans="1:20">
      <c r="A3341">
        <v>3339</v>
      </c>
      <c r="B3341" t="s">
        <v>6772</v>
      </c>
      <c r="C3341" t="s">
        <v>6773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1092</v>
      </c>
      <c r="O3341" s="8">
        <f>Data!$E3341/Data!$D3341</f>
        <v>1.0435000000000001</v>
      </c>
      <c r="P3341" s="2">
        <f>IFERROR(Data!$E3341/Data!$L3341,0)</f>
        <v>177.61702127659575</v>
      </c>
      <c r="Q3341" t="str">
        <f t="shared" si="208"/>
        <v>theater</v>
      </c>
      <c r="R3341" t="str">
        <f t="shared" si="209"/>
        <v>plays</v>
      </c>
      <c r="S3341" s="3">
        <f t="shared" si="210"/>
        <v>42579.415717592594</v>
      </c>
      <c r="T3341" s="3">
        <f t="shared" si="211"/>
        <v>42549.415717592594</v>
      </c>
    </row>
    <row r="3342" spans="1:20">
      <c r="A3342">
        <v>3340</v>
      </c>
      <c r="B3342" t="s">
        <v>6774</v>
      </c>
      <c r="C3342" t="s">
        <v>6775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1092</v>
      </c>
      <c r="O3342" s="8">
        <f>Data!$E3342/Data!$D3342</f>
        <v>1.3816666666666666</v>
      </c>
      <c r="P3342" s="2">
        <f>IFERROR(Data!$E3342/Data!$L3342,0)</f>
        <v>109.07894736842105</v>
      </c>
      <c r="Q3342" t="str">
        <f t="shared" si="208"/>
        <v>theater</v>
      </c>
      <c r="R3342" t="str">
        <f t="shared" si="209"/>
        <v>plays</v>
      </c>
      <c r="S3342" s="3">
        <f t="shared" si="210"/>
        <v>42710.724004629628</v>
      </c>
      <c r="T3342" s="3">
        <f t="shared" si="211"/>
        <v>42685.724004629628</v>
      </c>
    </row>
    <row r="3343" spans="1:20">
      <c r="A3343">
        <v>3341</v>
      </c>
      <c r="B3343" t="s">
        <v>6776</v>
      </c>
      <c r="C3343" t="s">
        <v>6777</v>
      </c>
      <c r="D3343">
        <v>3350</v>
      </c>
      <c r="E3343">
        <v>3350</v>
      </c>
      <c r="F3343" t="s">
        <v>22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1092</v>
      </c>
      <c r="O3343" s="8">
        <f>Data!$E3343/Data!$D3343</f>
        <v>1</v>
      </c>
      <c r="P3343" s="2">
        <f>IFERROR(Data!$E3343/Data!$L3343,0)</f>
        <v>119.64285714285714</v>
      </c>
      <c r="Q3343" t="str">
        <f t="shared" si="208"/>
        <v>theater</v>
      </c>
      <c r="R3343" t="str">
        <f t="shared" si="209"/>
        <v>plays</v>
      </c>
      <c r="S3343" s="3">
        <f t="shared" si="210"/>
        <v>42533.458333333328</v>
      </c>
      <c r="T3343" s="3">
        <f t="shared" si="211"/>
        <v>42510.548854166671</v>
      </c>
    </row>
    <row r="3344" spans="1:20">
      <c r="A3344">
        <v>3342</v>
      </c>
      <c r="B3344" t="s">
        <v>6778</v>
      </c>
      <c r="C3344" t="s">
        <v>6779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1092</v>
      </c>
      <c r="O3344" s="8">
        <f>Data!$E3344/Data!$D3344</f>
        <v>1.0166666666666666</v>
      </c>
      <c r="P3344" s="2">
        <f>IFERROR(Data!$E3344/Data!$L3344,0)</f>
        <v>78.205128205128204</v>
      </c>
      <c r="Q3344" t="str">
        <f t="shared" si="208"/>
        <v>theater</v>
      </c>
      <c r="R3344" t="str">
        <f t="shared" si="209"/>
        <v>plays</v>
      </c>
      <c r="S3344" s="3">
        <f t="shared" si="210"/>
        <v>42094.957638888889</v>
      </c>
      <c r="T3344" s="3">
        <f t="shared" si="211"/>
        <v>42062.046412037031</v>
      </c>
    </row>
    <row r="3345" spans="1:20">
      <c r="A3345">
        <v>3343</v>
      </c>
      <c r="B3345" t="s">
        <v>6780</v>
      </c>
      <c r="C3345" t="s">
        <v>6781</v>
      </c>
      <c r="D3345">
        <v>700</v>
      </c>
      <c r="E3345">
        <v>1200</v>
      </c>
      <c r="F3345" t="s">
        <v>22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1092</v>
      </c>
      <c r="O3345" s="8">
        <f>Data!$E3345/Data!$D3345</f>
        <v>1.7142857142857142</v>
      </c>
      <c r="P3345" s="2">
        <f>IFERROR(Data!$E3345/Data!$L3345,0)</f>
        <v>52.173913043478258</v>
      </c>
      <c r="Q3345" t="str">
        <f t="shared" si="208"/>
        <v>theater</v>
      </c>
      <c r="R3345" t="str">
        <f t="shared" si="209"/>
        <v>plays</v>
      </c>
      <c r="S3345" s="3">
        <f t="shared" si="210"/>
        <v>42473.304166666669</v>
      </c>
      <c r="T3345" s="3">
        <f t="shared" si="211"/>
        <v>42452.666481481487</v>
      </c>
    </row>
    <row r="3346" spans="1:20">
      <c r="A3346">
        <v>3344</v>
      </c>
      <c r="B3346" t="s">
        <v>6782</v>
      </c>
      <c r="C3346" t="s">
        <v>6783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1092</v>
      </c>
      <c r="O3346" s="8">
        <f>Data!$E3346/Data!$D3346</f>
        <v>1.0144444444444445</v>
      </c>
      <c r="P3346" s="2">
        <f>IFERROR(Data!$E3346/Data!$L3346,0)</f>
        <v>114.125</v>
      </c>
      <c r="Q3346" t="str">
        <f t="shared" si="208"/>
        <v>theater</v>
      </c>
      <c r="R3346" t="str">
        <f t="shared" si="209"/>
        <v>plays</v>
      </c>
      <c r="S3346" s="3">
        <f t="shared" si="210"/>
        <v>41880.950150462959</v>
      </c>
      <c r="T3346" s="3">
        <f t="shared" si="211"/>
        <v>41850.950150462959</v>
      </c>
    </row>
    <row r="3347" spans="1:20">
      <c r="A3347">
        <v>3345</v>
      </c>
      <c r="B3347" t="s">
        <v>6784</v>
      </c>
      <c r="C3347" t="s">
        <v>6785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1092</v>
      </c>
      <c r="O3347" s="8">
        <f>Data!$E3347/Data!$D3347</f>
        <v>1.3</v>
      </c>
      <c r="P3347" s="2">
        <f>IFERROR(Data!$E3347/Data!$L3347,0)</f>
        <v>50</v>
      </c>
      <c r="Q3347" t="str">
        <f t="shared" si="208"/>
        <v>theater</v>
      </c>
      <c r="R3347" t="str">
        <f t="shared" si="209"/>
        <v>plays</v>
      </c>
      <c r="S3347" s="3">
        <f t="shared" si="210"/>
        <v>42111.775694444441</v>
      </c>
      <c r="T3347" s="3">
        <f t="shared" si="211"/>
        <v>42052.856111111112</v>
      </c>
    </row>
    <row r="3348" spans="1:20">
      <c r="A3348">
        <v>3346</v>
      </c>
      <c r="B3348" t="s">
        <v>6786</v>
      </c>
      <c r="C3348" t="s">
        <v>6787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1092</v>
      </c>
      <c r="O3348" s="8">
        <f>Data!$E3348/Data!$D3348</f>
        <v>1.1000000000000001</v>
      </c>
      <c r="P3348" s="2">
        <f>IFERROR(Data!$E3348/Data!$L3348,0)</f>
        <v>91.666666666666671</v>
      </c>
      <c r="Q3348" t="str">
        <f t="shared" si="208"/>
        <v>theater</v>
      </c>
      <c r="R3348" t="str">
        <f t="shared" si="209"/>
        <v>plays</v>
      </c>
      <c r="S3348" s="3">
        <f t="shared" si="210"/>
        <v>42060.774421296301</v>
      </c>
      <c r="T3348" s="3">
        <f t="shared" si="211"/>
        <v>42053.774421296301</v>
      </c>
    </row>
    <row r="3349" spans="1:20">
      <c r="A3349">
        <v>3347</v>
      </c>
      <c r="B3349" t="s">
        <v>6788</v>
      </c>
      <c r="C3349" t="s">
        <v>6789</v>
      </c>
      <c r="D3349">
        <v>2000</v>
      </c>
      <c r="E3349">
        <v>2389</v>
      </c>
      <c r="F3349" t="s">
        <v>22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1092</v>
      </c>
      <c r="O3349" s="8">
        <f>Data!$E3349/Data!$D3349</f>
        <v>1.1944999999999999</v>
      </c>
      <c r="P3349" s="2">
        <f>IFERROR(Data!$E3349/Data!$L3349,0)</f>
        <v>108.59090909090909</v>
      </c>
      <c r="Q3349" t="str">
        <f t="shared" si="208"/>
        <v>theater</v>
      </c>
      <c r="R3349" t="str">
        <f t="shared" si="209"/>
        <v>plays</v>
      </c>
      <c r="S3349" s="3">
        <f t="shared" si="210"/>
        <v>42498.625</v>
      </c>
      <c r="T3349" s="3">
        <f t="shared" si="211"/>
        <v>42484.301550925928</v>
      </c>
    </row>
    <row r="3350" spans="1:20">
      <c r="A3350">
        <v>3348</v>
      </c>
      <c r="B3350" t="s">
        <v>6626</v>
      </c>
      <c r="C3350" t="s">
        <v>6790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1092</v>
      </c>
      <c r="O3350" s="8">
        <f>Data!$E3350/Data!$D3350</f>
        <v>1.002909090909091</v>
      </c>
      <c r="P3350" s="2">
        <f>IFERROR(Data!$E3350/Data!$L3350,0)</f>
        <v>69.822784810126578</v>
      </c>
      <c r="Q3350" t="str">
        <f t="shared" si="208"/>
        <v>theater</v>
      </c>
      <c r="R3350" t="str">
        <f t="shared" si="209"/>
        <v>plays</v>
      </c>
      <c r="S3350" s="3">
        <f t="shared" si="210"/>
        <v>42489.915972222225</v>
      </c>
      <c r="T3350" s="3">
        <f t="shared" si="211"/>
        <v>42466.308796296296</v>
      </c>
    </row>
    <row r="3351" spans="1:20">
      <c r="A3351">
        <v>3349</v>
      </c>
      <c r="B3351" t="s">
        <v>6791</v>
      </c>
      <c r="C3351" t="s">
        <v>6792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1092</v>
      </c>
      <c r="O3351" s="8">
        <f>Data!$E3351/Data!$D3351</f>
        <v>1.534</v>
      </c>
      <c r="P3351" s="2">
        <f>IFERROR(Data!$E3351/Data!$L3351,0)</f>
        <v>109.57142857142857</v>
      </c>
      <c r="Q3351" t="str">
        <f t="shared" si="208"/>
        <v>theater</v>
      </c>
      <c r="R3351" t="str">
        <f t="shared" si="209"/>
        <v>plays</v>
      </c>
      <c r="S3351" s="3">
        <f t="shared" si="210"/>
        <v>42534.458333333328</v>
      </c>
      <c r="T3351" s="3">
        <f t="shared" si="211"/>
        <v>42512.860787037032</v>
      </c>
    </row>
    <row r="3352" spans="1:20">
      <c r="A3352">
        <v>3350</v>
      </c>
      <c r="B3352" t="s">
        <v>6793</v>
      </c>
      <c r="C3352" t="s">
        <v>6794</v>
      </c>
      <c r="D3352">
        <v>3500</v>
      </c>
      <c r="E3352">
        <v>3655</v>
      </c>
      <c r="F3352" t="s">
        <v>22</v>
      </c>
      <c r="G3352" t="s">
        <v>3582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1092</v>
      </c>
      <c r="O3352" s="8">
        <f>Data!$E3352/Data!$D3352</f>
        <v>1.0442857142857143</v>
      </c>
      <c r="P3352" s="2">
        <f>IFERROR(Data!$E3352/Data!$L3352,0)</f>
        <v>71.666666666666671</v>
      </c>
      <c r="Q3352" t="str">
        <f t="shared" si="208"/>
        <v>theater</v>
      </c>
      <c r="R3352" t="str">
        <f t="shared" si="209"/>
        <v>plays</v>
      </c>
      <c r="S3352" s="3">
        <f t="shared" si="210"/>
        <v>42337.708333333328</v>
      </c>
      <c r="T3352" s="3">
        <f t="shared" si="211"/>
        <v>42302.451516203699</v>
      </c>
    </row>
    <row r="3353" spans="1:20">
      <c r="A3353">
        <v>3351</v>
      </c>
      <c r="B3353" t="s">
        <v>6795</v>
      </c>
      <c r="C3353" t="s">
        <v>6796</v>
      </c>
      <c r="D3353">
        <v>5000</v>
      </c>
      <c r="E3353">
        <v>5055</v>
      </c>
      <c r="F3353" t="s">
        <v>22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1092</v>
      </c>
      <c r="O3353" s="8">
        <f>Data!$E3353/Data!$D3353</f>
        <v>1.0109999999999999</v>
      </c>
      <c r="P3353" s="2">
        <f>IFERROR(Data!$E3353/Data!$L3353,0)</f>
        <v>93.611111111111114</v>
      </c>
      <c r="Q3353" t="str">
        <f t="shared" si="208"/>
        <v>theater</v>
      </c>
      <c r="R3353" t="str">
        <f t="shared" si="209"/>
        <v>plays</v>
      </c>
      <c r="S3353" s="3">
        <f t="shared" si="210"/>
        <v>41843.208333333336</v>
      </c>
      <c r="T3353" s="3">
        <f t="shared" si="211"/>
        <v>41806.145428240743</v>
      </c>
    </row>
    <row r="3354" spans="1:20">
      <c r="A3354">
        <v>3352</v>
      </c>
      <c r="B3354" t="s">
        <v>6797</v>
      </c>
      <c r="C3354" t="s">
        <v>6798</v>
      </c>
      <c r="D3354">
        <v>5000</v>
      </c>
      <c r="E3354">
        <v>5376</v>
      </c>
      <c r="F3354" t="s">
        <v>22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1092</v>
      </c>
      <c r="O3354" s="8">
        <f>Data!$E3354/Data!$D3354</f>
        <v>1.0751999999999999</v>
      </c>
      <c r="P3354" s="2">
        <f>IFERROR(Data!$E3354/Data!$L3354,0)</f>
        <v>76.8</v>
      </c>
      <c r="Q3354" t="str">
        <f t="shared" si="208"/>
        <v>theater</v>
      </c>
      <c r="R3354" t="str">
        <f t="shared" si="209"/>
        <v>plays</v>
      </c>
      <c r="S3354" s="3">
        <f t="shared" si="210"/>
        <v>42552.708333333328</v>
      </c>
      <c r="T3354" s="3">
        <f t="shared" si="211"/>
        <v>42495.742800925931</v>
      </c>
    </row>
    <row r="3355" spans="1:20">
      <c r="A3355">
        <v>3353</v>
      </c>
      <c r="B3355" t="s">
        <v>6799</v>
      </c>
      <c r="C3355" t="s">
        <v>6800</v>
      </c>
      <c r="D3355">
        <v>500</v>
      </c>
      <c r="E3355">
        <v>1575</v>
      </c>
      <c r="F3355" t="s">
        <v>22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1092</v>
      </c>
      <c r="O3355" s="8">
        <f>Data!$E3355/Data!$D3355</f>
        <v>3.15</v>
      </c>
      <c r="P3355" s="2">
        <f>IFERROR(Data!$E3355/Data!$L3355,0)</f>
        <v>35.795454545454547</v>
      </c>
      <c r="Q3355" t="str">
        <f t="shared" si="208"/>
        <v>theater</v>
      </c>
      <c r="R3355" t="str">
        <f t="shared" si="209"/>
        <v>plays</v>
      </c>
      <c r="S3355" s="3">
        <f t="shared" si="210"/>
        <v>42492.708333333328</v>
      </c>
      <c r="T3355" s="3">
        <f t="shared" si="211"/>
        <v>42479.182291666672</v>
      </c>
    </row>
    <row r="3356" spans="1:20">
      <c r="A3356">
        <v>3354</v>
      </c>
      <c r="B3356" t="s">
        <v>6801</v>
      </c>
      <c r="C3356" t="s">
        <v>6802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1092</v>
      </c>
      <c r="O3356" s="8">
        <f>Data!$E3356/Data!$D3356</f>
        <v>1.0193333333333334</v>
      </c>
      <c r="P3356" s="2">
        <f>IFERROR(Data!$E3356/Data!$L3356,0)</f>
        <v>55.6</v>
      </c>
      <c r="Q3356" t="str">
        <f t="shared" si="208"/>
        <v>theater</v>
      </c>
      <c r="R3356" t="str">
        <f t="shared" si="209"/>
        <v>plays</v>
      </c>
      <c r="S3356" s="3">
        <f t="shared" si="210"/>
        <v>42305.917361111111</v>
      </c>
      <c r="T3356" s="3">
        <f t="shared" si="211"/>
        <v>42270.4769212963</v>
      </c>
    </row>
    <row r="3357" spans="1:20">
      <c r="A3357">
        <v>3355</v>
      </c>
      <c r="B3357" t="s">
        <v>6803</v>
      </c>
      <c r="C3357" t="s">
        <v>6804</v>
      </c>
      <c r="D3357">
        <v>1750</v>
      </c>
      <c r="E3357">
        <v>2210</v>
      </c>
      <c r="F3357" t="s">
        <v>22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1092</v>
      </c>
      <c r="O3357" s="8">
        <f>Data!$E3357/Data!$D3357</f>
        <v>1.2628571428571429</v>
      </c>
      <c r="P3357" s="2">
        <f>IFERROR(Data!$E3357/Data!$L3357,0)</f>
        <v>147.33333333333334</v>
      </c>
      <c r="Q3357" t="str">
        <f t="shared" si="208"/>
        <v>theater</v>
      </c>
      <c r="R3357" t="str">
        <f t="shared" si="209"/>
        <v>plays</v>
      </c>
      <c r="S3357" s="3">
        <f t="shared" si="210"/>
        <v>42500.220138888893</v>
      </c>
      <c r="T3357" s="3">
        <f t="shared" si="211"/>
        <v>42489.369525462964</v>
      </c>
    </row>
    <row r="3358" spans="1:20">
      <c r="A3358">
        <v>3356</v>
      </c>
      <c r="B3358" t="s">
        <v>6805</v>
      </c>
      <c r="C3358" t="s">
        <v>6806</v>
      </c>
      <c r="D3358">
        <v>1500</v>
      </c>
      <c r="E3358">
        <v>1521</v>
      </c>
      <c r="F3358" t="s">
        <v>22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1092</v>
      </c>
      <c r="O3358" s="8">
        <f>Data!$E3358/Data!$D3358</f>
        <v>1.014</v>
      </c>
      <c r="P3358" s="2">
        <f>IFERROR(Data!$E3358/Data!$L3358,0)</f>
        <v>56.333333333333336</v>
      </c>
      <c r="Q3358" t="str">
        <f t="shared" si="208"/>
        <v>theater</v>
      </c>
      <c r="R3358" t="str">
        <f t="shared" si="209"/>
        <v>plays</v>
      </c>
      <c r="S3358" s="3">
        <f t="shared" si="210"/>
        <v>42566.565648148149</v>
      </c>
      <c r="T3358" s="3">
        <f t="shared" si="211"/>
        <v>42536.565648148149</v>
      </c>
    </row>
    <row r="3359" spans="1:20">
      <c r="A3359">
        <v>3357</v>
      </c>
      <c r="B3359" t="s">
        <v>6807</v>
      </c>
      <c r="C3359" t="s">
        <v>6808</v>
      </c>
      <c r="D3359">
        <v>2000</v>
      </c>
      <c r="E3359">
        <v>2020</v>
      </c>
      <c r="F3359" t="s">
        <v>22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1092</v>
      </c>
      <c r="O3359" s="8">
        <f>Data!$E3359/Data!$D3359</f>
        <v>1.01</v>
      </c>
      <c r="P3359" s="2">
        <f>IFERROR(Data!$E3359/Data!$L3359,0)</f>
        <v>96.19047619047619</v>
      </c>
      <c r="Q3359" t="str">
        <f t="shared" si="208"/>
        <v>theater</v>
      </c>
      <c r="R3359" t="str">
        <f t="shared" si="209"/>
        <v>plays</v>
      </c>
      <c r="S3359" s="3">
        <f t="shared" si="210"/>
        <v>41852.167939814812</v>
      </c>
      <c r="T3359" s="3">
        <f t="shared" si="211"/>
        <v>41822.167939814812</v>
      </c>
    </row>
    <row r="3360" spans="1:20">
      <c r="A3360">
        <v>3358</v>
      </c>
      <c r="B3360" t="s">
        <v>6809</v>
      </c>
      <c r="C3360" t="s">
        <v>6810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1092</v>
      </c>
      <c r="O3360" s="8">
        <f>Data!$E3360/Data!$D3360</f>
        <v>1.0299</v>
      </c>
      <c r="P3360" s="2">
        <f>IFERROR(Data!$E3360/Data!$L3360,0)</f>
        <v>63.574074074074076</v>
      </c>
      <c r="Q3360" t="str">
        <f t="shared" si="208"/>
        <v>theater</v>
      </c>
      <c r="R3360" t="str">
        <f t="shared" si="209"/>
        <v>plays</v>
      </c>
      <c r="S3360" s="3">
        <f t="shared" si="210"/>
        <v>41962.102766203709</v>
      </c>
      <c r="T3360" s="3">
        <f t="shared" si="211"/>
        <v>41932.061099537037</v>
      </c>
    </row>
    <row r="3361" spans="1:20">
      <c r="A3361">
        <v>3359</v>
      </c>
      <c r="B3361" t="s">
        <v>6811</v>
      </c>
      <c r="C3361" t="s">
        <v>6812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1092</v>
      </c>
      <c r="O3361" s="8">
        <f>Data!$E3361/Data!$D3361</f>
        <v>1.0625</v>
      </c>
      <c r="P3361" s="2">
        <f>IFERROR(Data!$E3361/Data!$L3361,0)</f>
        <v>184.78260869565219</v>
      </c>
      <c r="Q3361" t="str">
        <f t="shared" si="208"/>
        <v>theater</v>
      </c>
      <c r="R3361" t="str">
        <f t="shared" si="209"/>
        <v>plays</v>
      </c>
      <c r="S3361" s="3">
        <f t="shared" si="210"/>
        <v>42790.807106481487</v>
      </c>
      <c r="T3361" s="3">
        <f t="shared" si="211"/>
        <v>42745.807106481487</v>
      </c>
    </row>
    <row r="3362" spans="1:20">
      <c r="A3362">
        <v>3360</v>
      </c>
      <c r="B3362" t="s">
        <v>6813</v>
      </c>
      <c r="C3362" t="s">
        <v>6814</v>
      </c>
      <c r="D3362">
        <v>9000</v>
      </c>
      <c r="E3362">
        <v>9124</v>
      </c>
      <c r="F3362" t="s">
        <v>22</v>
      </c>
      <c r="G3362" t="s">
        <v>6815</v>
      </c>
      <c r="H3362" t="s">
        <v>6816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1092</v>
      </c>
      <c r="O3362" s="8">
        <f>Data!$E3362/Data!$D3362</f>
        <v>1.0137777777777779</v>
      </c>
      <c r="P3362" s="2">
        <f>IFERROR(Data!$E3362/Data!$L3362,0)</f>
        <v>126.72222222222223</v>
      </c>
      <c r="Q3362" t="str">
        <f t="shared" si="208"/>
        <v>theater</v>
      </c>
      <c r="R3362" t="str">
        <f t="shared" si="209"/>
        <v>plays</v>
      </c>
      <c r="S3362" s="3">
        <f t="shared" si="210"/>
        <v>42718.415972222225</v>
      </c>
      <c r="T3362" s="3">
        <f t="shared" si="211"/>
        <v>42696.832673611112</v>
      </c>
    </row>
    <row r="3363" spans="1:20">
      <c r="A3363">
        <v>3361</v>
      </c>
      <c r="B3363" t="s">
        <v>6817</v>
      </c>
      <c r="C3363" t="s">
        <v>6818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1092</v>
      </c>
      <c r="O3363" s="8">
        <f>Data!$E3363/Data!$D3363</f>
        <v>1.1346000000000001</v>
      </c>
      <c r="P3363" s="2">
        <f>IFERROR(Data!$E3363/Data!$L3363,0)</f>
        <v>83.42647058823529</v>
      </c>
      <c r="Q3363" t="str">
        <f t="shared" si="208"/>
        <v>theater</v>
      </c>
      <c r="R3363" t="str">
        <f t="shared" si="209"/>
        <v>plays</v>
      </c>
      <c r="S3363" s="3">
        <f t="shared" si="210"/>
        <v>41883.415972222225</v>
      </c>
      <c r="T3363" s="3">
        <f t="shared" si="211"/>
        <v>41865.775347222225</v>
      </c>
    </row>
    <row r="3364" spans="1:20">
      <c r="A3364">
        <v>3362</v>
      </c>
      <c r="B3364" t="s">
        <v>6819</v>
      </c>
      <c r="C3364" t="s">
        <v>6820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1092</v>
      </c>
      <c r="O3364" s="8">
        <f>Data!$E3364/Data!$D3364</f>
        <v>2.1800000000000002</v>
      </c>
      <c r="P3364" s="2">
        <f>IFERROR(Data!$E3364/Data!$L3364,0)</f>
        <v>54.5</v>
      </c>
      <c r="Q3364" t="str">
        <f t="shared" si="208"/>
        <v>theater</v>
      </c>
      <c r="R3364" t="str">
        <f t="shared" si="209"/>
        <v>plays</v>
      </c>
      <c r="S3364" s="3">
        <f t="shared" si="210"/>
        <v>42069.954861111109</v>
      </c>
      <c r="T3364" s="3">
        <f t="shared" si="211"/>
        <v>42055.841631944444</v>
      </c>
    </row>
    <row r="3365" spans="1:20">
      <c r="A3365">
        <v>3363</v>
      </c>
      <c r="B3365" t="s">
        <v>6821</v>
      </c>
      <c r="C3365" t="s">
        <v>6822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1092</v>
      </c>
      <c r="O3365" s="8">
        <f>Data!$E3365/Data!$D3365</f>
        <v>1.0141935483870967</v>
      </c>
      <c r="P3365" s="2">
        <f>IFERROR(Data!$E3365/Data!$L3365,0)</f>
        <v>302.30769230769232</v>
      </c>
      <c r="Q3365" t="str">
        <f t="shared" si="208"/>
        <v>theater</v>
      </c>
      <c r="R3365" t="str">
        <f t="shared" si="209"/>
        <v>plays</v>
      </c>
      <c r="S3365" s="3">
        <f t="shared" si="210"/>
        <v>41870.416666666664</v>
      </c>
      <c r="T3365" s="3">
        <f t="shared" si="211"/>
        <v>41851.521354166667</v>
      </c>
    </row>
    <row r="3366" spans="1:20">
      <c r="A3366">
        <v>3364</v>
      </c>
      <c r="B3366" t="s">
        <v>6823</v>
      </c>
      <c r="C3366" t="s">
        <v>6824</v>
      </c>
      <c r="D3366">
        <v>3000</v>
      </c>
      <c r="E3366">
        <v>3178</v>
      </c>
      <c r="F3366" t="s">
        <v>22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1092</v>
      </c>
      <c r="O3366" s="8">
        <f>Data!$E3366/Data!$D3366</f>
        <v>1.0593333333333332</v>
      </c>
      <c r="P3366" s="2">
        <f>IFERROR(Data!$E3366/Data!$L3366,0)</f>
        <v>44.138888888888886</v>
      </c>
      <c r="Q3366" t="str">
        <f t="shared" si="208"/>
        <v>theater</v>
      </c>
      <c r="R3366" t="str">
        <f t="shared" si="209"/>
        <v>plays</v>
      </c>
      <c r="S3366" s="3">
        <f t="shared" si="210"/>
        <v>42444.625</v>
      </c>
      <c r="T3366" s="3">
        <f t="shared" si="211"/>
        <v>42422.727418981478</v>
      </c>
    </row>
    <row r="3367" spans="1:20">
      <c r="A3367">
        <v>3365</v>
      </c>
      <c r="B3367" t="s">
        <v>6825</v>
      </c>
      <c r="C3367" t="s">
        <v>6826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1092</v>
      </c>
      <c r="O3367" s="8">
        <f>Data!$E3367/Data!$D3367</f>
        <v>1.04</v>
      </c>
      <c r="P3367" s="2">
        <f>IFERROR(Data!$E3367/Data!$L3367,0)</f>
        <v>866.66666666666663</v>
      </c>
      <c r="Q3367" t="str">
        <f t="shared" si="208"/>
        <v>theater</v>
      </c>
      <c r="R3367" t="str">
        <f t="shared" si="209"/>
        <v>plays</v>
      </c>
      <c r="S3367" s="3">
        <f t="shared" si="210"/>
        <v>42350.851759259262</v>
      </c>
      <c r="T3367" s="3">
        <f t="shared" si="211"/>
        <v>42320.851759259262</v>
      </c>
    </row>
    <row r="3368" spans="1:20">
      <c r="A3368">
        <v>3366</v>
      </c>
      <c r="B3368" t="s">
        <v>6827</v>
      </c>
      <c r="C3368" t="s">
        <v>6828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1092</v>
      </c>
      <c r="O3368" s="8">
        <f>Data!$E3368/Data!$D3368</f>
        <v>2.21</v>
      </c>
      <c r="P3368" s="2">
        <f>IFERROR(Data!$E3368/Data!$L3368,0)</f>
        <v>61.388888888888886</v>
      </c>
      <c r="Q3368" t="str">
        <f t="shared" si="208"/>
        <v>theater</v>
      </c>
      <c r="R3368" t="str">
        <f t="shared" si="209"/>
        <v>plays</v>
      </c>
      <c r="S3368" s="3">
        <f t="shared" si="210"/>
        <v>42136.817557870367</v>
      </c>
      <c r="T3368" s="3">
        <f t="shared" si="211"/>
        <v>42106.817557870367</v>
      </c>
    </row>
    <row r="3369" spans="1:20">
      <c r="A3369">
        <v>3367</v>
      </c>
      <c r="B3369" t="s">
        <v>6829</v>
      </c>
      <c r="C3369" t="s">
        <v>6830</v>
      </c>
      <c r="D3369">
        <v>750</v>
      </c>
      <c r="E3369">
        <v>890</v>
      </c>
      <c r="F3369" t="s">
        <v>22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1092</v>
      </c>
      <c r="O3369" s="8">
        <f>Data!$E3369/Data!$D3369</f>
        <v>1.1866666666666668</v>
      </c>
      <c r="P3369" s="2">
        <f>IFERROR(Data!$E3369/Data!$L3369,0)</f>
        <v>29.666666666666668</v>
      </c>
      <c r="Q3369" t="str">
        <f t="shared" si="208"/>
        <v>theater</v>
      </c>
      <c r="R3369" t="str">
        <f t="shared" si="209"/>
        <v>plays</v>
      </c>
      <c r="S3369" s="3">
        <f t="shared" si="210"/>
        <v>42217.683958333335</v>
      </c>
      <c r="T3369" s="3">
        <f t="shared" si="211"/>
        <v>42192.683958333335</v>
      </c>
    </row>
    <row r="3370" spans="1:20">
      <c r="A3370">
        <v>3368</v>
      </c>
      <c r="B3370" t="s">
        <v>6831</v>
      </c>
      <c r="C3370" t="s">
        <v>6832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1092</v>
      </c>
      <c r="O3370" s="8">
        <f>Data!$E3370/Data!$D3370</f>
        <v>1.046</v>
      </c>
      <c r="P3370" s="2">
        <f>IFERROR(Data!$E3370/Data!$L3370,0)</f>
        <v>45.478260869565219</v>
      </c>
      <c r="Q3370" t="str">
        <f t="shared" si="208"/>
        <v>theater</v>
      </c>
      <c r="R3370" t="str">
        <f t="shared" si="209"/>
        <v>plays</v>
      </c>
      <c r="S3370" s="3">
        <f t="shared" si="210"/>
        <v>42004.958333333328</v>
      </c>
      <c r="T3370" s="3">
        <f t="shared" si="211"/>
        <v>41968.949756944443</v>
      </c>
    </row>
    <row r="3371" spans="1:20">
      <c r="A3371">
        <v>3369</v>
      </c>
      <c r="B3371" t="s">
        <v>6833</v>
      </c>
      <c r="C3371" t="s">
        <v>6834</v>
      </c>
      <c r="D3371">
        <v>5000</v>
      </c>
      <c r="E3371">
        <v>5195</v>
      </c>
      <c r="F3371" t="s">
        <v>22</v>
      </c>
      <c r="G3371" t="s">
        <v>2461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1092</v>
      </c>
      <c r="O3371" s="8">
        <f>Data!$E3371/Data!$D3371</f>
        <v>1.0389999999999999</v>
      </c>
      <c r="P3371" s="2">
        <f>IFERROR(Data!$E3371/Data!$L3371,0)</f>
        <v>96.203703703703709</v>
      </c>
      <c r="Q3371" t="str">
        <f t="shared" si="208"/>
        <v>theater</v>
      </c>
      <c r="R3371" t="str">
        <f t="shared" si="209"/>
        <v>plays</v>
      </c>
      <c r="S3371" s="3">
        <f t="shared" si="210"/>
        <v>42749.791435185187</v>
      </c>
      <c r="T3371" s="3">
        <f t="shared" si="211"/>
        <v>42689.791435185187</v>
      </c>
    </row>
    <row r="3372" spans="1:20">
      <c r="A3372">
        <v>3370</v>
      </c>
      <c r="B3372" t="s">
        <v>6835</v>
      </c>
      <c r="C3372" t="s">
        <v>6836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1092</v>
      </c>
      <c r="O3372" s="8">
        <f>Data!$E3372/Data!$D3372</f>
        <v>1.1773333333333333</v>
      </c>
      <c r="P3372" s="2">
        <f>IFERROR(Data!$E3372/Data!$L3372,0)</f>
        <v>67.92307692307692</v>
      </c>
      <c r="Q3372" t="str">
        <f t="shared" si="208"/>
        <v>theater</v>
      </c>
      <c r="R3372" t="str">
        <f t="shared" si="209"/>
        <v>plays</v>
      </c>
      <c r="S3372" s="3">
        <f t="shared" si="210"/>
        <v>42721.083333333328</v>
      </c>
      <c r="T3372" s="3">
        <f t="shared" si="211"/>
        <v>42690.084317129629</v>
      </c>
    </row>
    <row r="3373" spans="1:20">
      <c r="A3373">
        <v>3371</v>
      </c>
      <c r="B3373" t="s">
        <v>6837</v>
      </c>
      <c r="C3373" t="s">
        <v>6838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1092</v>
      </c>
      <c r="O3373" s="8">
        <f>Data!$E3373/Data!$D3373</f>
        <v>1.385</v>
      </c>
      <c r="P3373" s="2">
        <f>IFERROR(Data!$E3373/Data!$L3373,0)</f>
        <v>30.777777777777779</v>
      </c>
      <c r="Q3373" t="str">
        <f t="shared" si="208"/>
        <v>theater</v>
      </c>
      <c r="R3373" t="str">
        <f t="shared" si="209"/>
        <v>plays</v>
      </c>
      <c r="S3373" s="3">
        <f t="shared" si="210"/>
        <v>42340.624594907407</v>
      </c>
      <c r="T3373" s="3">
        <f t="shared" si="211"/>
        <v>42312.624594907407</v>
      </c>
    </row>
    <row r="3374" spans="1:20">
      <c r="A3374">
        <v>3372</v>
      </c>
      <c r="B3374" t="s">
        <v>6839</v>
      </c>
      <c r="C3374" t="s">
        <v>6840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1092</v>
      </c>
      <c r="O3374" s="8">
        <f>Data!$E3374/Data!$D3374</f>
        <v>1.0349999999999999</v>
      </c>
      <c r="P3374" s="2">
        <f>IFERROR(Data!$E3374/Data!$L3374,0)</f>
        <v>38.333333333333336</v>
      </c>
      <c r="Q3374" t="str">
        <f t="shared" si="208"/>
        <v>theater</v>
      </c>
      <c r="R3374" t="str">
        <f t="shared" si="209"/>
        <v>plays</v>
      </c>
      <c r="S3374" s="3">
        <f t="shared" si="210"/>
        <v>41875.957638888889</v>
      </c>
      <c r="T3374" s="3">
        <f t="shared" si="211"/>
        <v>41855.298101851848</v>
      </c>
    </row>
    <row r="3375" spans="1:20">
      <c r="A3375">
        <v>3373</v>
      </c>
      <c r="B3375" t="s">
        <v>6841</v>
      </c>
      <c r="C3375" t="s">
        <v>6842</v>
      </c>
      <c r="D3375">
        <v>2000</v>
      </c>
      <c r="E3375">
        <v>2005</v>
      </c>
      <c r="F3375" t="s">
        <v>22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1092</v>
      </c>
      <c r="O3375" s="8">
        <f>Data!$E3375/Data!$D3375</f>
        <v>1.0024999999999999</v>
      </c>
      <c r="P3375" s="2">
        <f>IFERROR(Data!$E3375/Data!$L3375,0)</f>
        <v>66.833333333333329</v>
      </c>
      <c r="Q3375" t="str">
        <f t="shared" si="208"/>
        <v>theater</v>
      </c>
      <c r="R3375" t="str">
        <f t="shared" si="209"/>
        <v>plays</v>
      </c>
      <c r="S3375" s="3">
        <f t="shared" si="210"/>
        <v>42203.416666666672</v>
      </c>
      <c r="T3375" s="3">
        <f t="shared" si="211"/>
        <v>42179.604629629626</v>
      </c>
    </row>
    <row r="3376" spans="1:20">
      <c r="A3376">
        <v>3374</v>
      </c>
      <c r="B3376" t="s">
        <v>6843</v>
      </c>
      <c r="C3376" t="s">
        <v>6844</v>
      </c>
      <c r="D3376">
        <v>3500</v>
      </c>
      <c r="E3376">
        <v>3730</v>
      </c>
      <c r="F3376" t="s">
        <v>22</v>
      </c>
      <c r="G3376" t="s">
        <v>165</v>
      </c>
      <c r="H3376" t="s">
        <v>166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1092</v>
      </c>
      <c r="O3376" s="8">
        <f>Data!$E3376/Data!$D3376</f>
        <v>1.0657142857142856</v>
      </c>
      <c r="P3376" s="2">
        <f>IFERROR(Data!$E3376/Data!$L3376,0)</f>
        <v>71.730769230769226</v>
      </c>
      <c r="Q3376" t="str">
        <f t="shared" si="208"/>
        <v>theater</v>
      </c>
      <c r="R3376" t="str">
        <f t="shared" si="209"/>
        <v>plays</v>
      </c>
      <c r="S3376" s="3">
        <f t="shared" si="210"/>
        <v>42305.481666666667</v>
      </c>
      <c r="T3376" s="3">
        <f t="shared" si="211"/>
        <v>42275.481666666667</v>
      </c>
    </row>
    <row r="3377" spans="1:20">
      <c r="A3377">
        <v>3375</v>
      </c>
      <c r="B3377" t="s">
        <v>6845</v>
      </c>
      <c r="C3377" t="s">
        <v>6846</v>
      </c>
      <c r="D3377">
        <v>3000</v>
      </c>
      <c r="E3377">
        <v>3000</v>
      </c>
      <c r="F3377" t="s">
        <v>22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1092</v>
      </c>
      <c r="O3377" s="8">
        <f>Data!$E3377/Data!$D3377</f>
        <v>1</v>
      </c>
      <c r="P3377" s="2">
        <f>IFERROR(Data!$E3377/Data!$L3377,0)</f>
        <v>176.47058823529412</v>
      </c>
      <c r="Q3377" t="str">
        <f t="shared" si="208"/>
        <v>theater</v>
      </c>
      <c r="R3377" t="str">
        <f t="shared" si="209"/>
        <v>plays</v>
      </c>
      <c r="S3377" s="3">
        <f t="shared" si="210"/>
        <v>41777.360798611109</v>
      </c>
      <c r="T3377" s="3">
        <f t="shared" si="211"/>
        <v>41765.360798611109</v>
      </c>
    </row>
    <row r="3378" spans="1:20">
      <c r="A3378">
        <v>3376</v>
      </c>
      <c r="B3378" t="s">
        <v>6847</v>
      </c>
      <c r="C3378" t="s">
        <v>6848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1092</v>
      </c>
      <c r="O3378" s="8">
        <f>Data!$E3378/Data!$D3378</f>
        <v>1.0001249999999999</v>
      </c>
      <c r="P3378" s="2">
        <f>IFERROR(Data!$E3378/Data!$L3378,0)</f>
        <v>421.10526315789474</v>
      </c>
      <c r="Q3378" t="str">
        <f t="shared" si="208"/>
        <v>theater</v>
      </c>
      <c r="R3378" t="str">
        <f t="shared" si="209"/>
        <v>plays</v>
      </c>
      <c r="S3378" s="3">
        <f t="shared" si="210"/>
        <v>42119.409652777773</v>
      </c>
      <c r="T3378" s="3">
        <f t="shared" si="211"/>
        <v>42059.451319444444</v>
      </c>
    </row>
    <row r="3379" spans="1:20">
      <c r="A3379">
        <v>3377</v>
      </c>
      <c r="B3379" t="s">
        <v>6849</v>
      </c>
      <c r="C3379" t="s">
        <v>6850</v>
      </c>
      <c r="D3379">
        <v>8000</v>
      </c>
      <c r="E3379">
        <v>8084</v>
      </c>
      <c r="F3379" t="s">
        <v>22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1092</v>
      </c>
      <c r="O3379" s="8">
        <f>Data!$E3379/Data!$D3379</f>
        <v>1.0105</v>
      </c>
      <c r="P3379" s="2">
        <f>IFERROR(Data!$E3379/Data!$L3379,0)</f>
        <v>104.98701298701299</v>
      </c>
      <c r="Q3379" t="str">
        <f t="shared" si="208"/>
        <v>theater</v>
      </c>
      <c r="R3379" t="str">
        <f t="shared" si="209"/>
        <v>plays</v>
      </c>
      <c r="S3379" s="3">
        <f t="shared" si="210"/>
        <v>42083.455555555556</v>
      </c>
      <c r="T3379" s="3">
        <f t="shared" si="211"/>
        <v>42053.482627314821</v>
      </c>
    </row>
    <row r="3380" spans="1:20">
      <c r="A3380">
        <v>3378</v>
      </c>
      <c r="B3380" t="s">
        <v>6851</v>
      </c>
      <c r="C3380" t="s">
        <v>6852</v>
      </c>
      <c r="D3380">
        <v>550</v>
      </c>
      <c r="E3380">
        <v>592</v>
      </c>
      <c r="F3380" t="s">
        <v>22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1092</v>
      </c>
      <c r="O3380" s="8">
        <f>Data!$E3380/Data!$D3380</f>
        <v>1.0763636363636364</v>
      </c>
      <c r="P3380" s="2">
        <f>IFERROR(Data!$E3380/Data!$L3380,0)</f>
        <v>28.19047619047619</v>
      </c>
      <c r="Q3380" t="str">
        <f t="shared" si="208"/>
        <v>theater</v>
      </c>
      <c r="R3380" t="str">
        <f t="shared" si="209"/>
        <v>plays</v>
      </c>
      <c r="S3380" s="3">
        <f t="shared" si="210"/>
        <v>41882.297222222223</v>
      </c>
      <c r="T3380" s="3">
        <f t="shared" si="211"/>
        <v>41858.105393518519</v>
      </c>
    </row>
    <row r="3381" spans="1:20">
      <c r="A3381">
        <v>3379</v>
      </c>
      <c r="B3381" t="s">
        <v>6853</v>
      </c>
      <c r="C3381" t="s">
        <v>6854</v>
      </c>
      <c r="D3381">
        <v>2000</v>
      </c>
      <c r="E3381">
        <v>2073</v>
      </c>
      <c r="F3381" t="s">
        <v>22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1092</v>
      </c>
      <c r="O3381" s="8">
        <f>Data!$E3381/Data!$D3381</f>
        <v>1.0365</v>
      </c>
      <c r="P3381" s="2">
        <f>IFERROR(Data!$E3381/Data!$L3381,0)</f>
        <v>54.55263157894737</v>
      </c>
      <c r="Q3381" t="str">
        <f t="shared" si="208"/>
        <v>theater</v>
      </c>
      <c r="R3381" t="str">
        <f t="shared" si="209"/>
        <v>plays</v>
      </c>
      <c r="S3381" s="3">
        <f t="shared" si="210"/>
        <v>42242.708333333328</v>
      </c>
      <c r="T3381" s="3">
        <f t="shared" si="211"/>
        <v>42225.263888888891</v>
      </c>
    </row>
    <row r="3382" spans="1:20">
      <c r="A3382">
        <v>3380</v>
      </c>
      <c r="B3382" t="s">
        <v>6855</v>
      </c>
      <c r="C3382" t="s">
        <v>6856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1092</v>
      </c>
      <c r="O3382" s="8">
        <f>Data!$E3382/Data!$D3382</f>
        <v>1.0443333333333333</v>
      </c>
      <c r="P3382" s="2">
        <f>IFERROR(Data!$E3382/Data!$L3382,0)</f>
        <v>111.89285714285714</v>
      </c>
      <c r="Q3382" t="str">
        <f t="shared" si="208"/>
        <v>theater</v>
      </c>
      <c r="R3382" t="str">
        <f t="shared" si="209"/>
        <v>plays</v>
      </c>
      <c r="S3382" s="3">
        <f t="shared" si="210"/>
        <v>41972.745115740734</v>
      </c>
      <c r="T3382" s="3">
        <f t="shared" si="211"/>
        <v>41937.70344907407</v>
      </c>
    </row>
    <row r="3383" spans="1:20">
      <c r="A3383">
        <v>3381</v>
      </c>
      <c r="B3383" t="s">
        <v>6857</v>
      </c>
      <c r="C3383" t="s">
        <v>6858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1092</v>
      </c>
      <c r="O3383" s="8">
        <f>Data!$E3383/Data!$D3383</f>
        <v>1.0225</v>
      </c>
      <c r="P3383" s="2">
        <f>IFERROR(Data!$E3383/Data!$L3383,0)</f>
        <v>85.208333333333329</v>
      </c>
      <c r="Q3383" t="str">
        <f t="shared" si="208"/>
        <v>theater</v>
      </c>
      <c r="R3383" t="str">
        <f t="shared" si="209"/>
        <v>plays</v>
      </c>
      <c r="S3383" s="3">
        <f t="shared" si="210"/>
        <v>42073.893321759257</v>
      </c>
      <c r="T3383" s="3">
        <f t="shared" si="211"/>
        <v>42043.934988425928</v>
      </c>
    </row>
    <row r="3384" spans="1:20">
      <c r="A3384">
        <v>3382</v>
      </c>
      <c r="B3384" t="s">
        <v>6859</v>
      </c>
      <c r="C3384" t="s">
        <v>6860</v>
      </c>
      <c r="D3384">
        <v>3500</v>
      </c>
      <c r="E3384">
        <v>3526</v>
      </c>
      <c r="F3384" t="s">
        <v>22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1092</v>
      </c>
      <c r="O3384" s="8">
        <f>Data!$E3384/Data!$D3384</f>
        <v>1.0074285714285713</v>
      </c>
      <c r="P3384" s="2">
        <f>IFERROR(Data!$E3384/Data!$L3384,0)</f>
        <v>76.652173913043484</v>
      </c>
      <c r="Q3384" t="str">
        <f t="shared" si="208"/>
        <v>theater</v>
      </c>
      <c r="R3384" t="str">
        <f t="shared" si="209"/>
        <v>plays</v>
      </c>
      <c r="S3384" s="3">
        <f t="shared" si="210"/>
        <v>42583.707638888889</v>
      </c>
      <c r="T3384" s="3">
        <f t="shared" si="211"/>
        <v>42559.181203703702</v>
      </c>
    </row>
    <row r="3385" spans="1:20">
      <c r="A3385">
        <v>3383</v>
      </c>
      <c r="B3385" t="s">
        <v>6861</v>
      </c>
      <c r="C3385" t="s">
        <v>6862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1092</v>
      </c>
      <c r="O3385" s="8">
        <f>Data!$E3385/Data!$D3385</f>
        <v>1.1171428571428572</v>
      </c>
      <c r="P3385" s="2">
        <f>IFERROR(Data!$E3385/Data!$L3385,0)</f>
        <v>65.166666666666671</v>
      </c>
      <c r="Q3385" t="str">
        <f t="shared" si="208"/>
        <v>theater</v>
      </c>
      <c r="R3385" t="str">
        <f t="shared" si="209"/>
        <v>plays</v>
      </c>
      <c r="S3385" s="3">
        <f t="shared" si="210"/>
        <v>42544.532638888893</v>
      </c>
      <c r="T3385" s="3">
        <f t="shared" si="211"/>
        <v>42524.532638888893</v>
      </c>
    </row>
    <row r="3386" spans="1:20">
      <c r="A3386">
        <v>3384</v>
      </c>
      <c r="B3386" t="s">
        <v>6863</v>
      </c>
      <c r="C3386" t="s">
        <v>6864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1092</v>
      </c>
      <c r="O3386" s="8">
        <f>Data!$E3386/Data!$D3386</f>
        <v>1.0001100000000001</v>
      </c>
      <c r="P3386" s="2">
        <f>IFERROR(Data!$E3386/Data!$L3386,0)</f>
        <v>93.760312499999998</v>
      </c>
      <c r="Q3386" t="str">
        <f t="shared" si="208"/>
        <v>theater</v>
      </c>
      <c r="R3386" t="str">
        <f t="shared" si="209"/>
        <v>plays</v>
      </c>
      <c r="S3386" s="3">
        <f t="shared" si="210"/>
        <v>42328.875</v>
      </c>
      <c r="T3386" s="3">
        <f t="shared" si="211"/>
        <v>42291.837592592594</v>
      </c>
    </row>
    <row r="3387" spans="1:20">
      <c r="A3387">
        <v>3385</v>
      </c>
      <c r="B3387" t="s">
        <v>6865</v>
      </c>
      <c r="C3387" t="s">
        <v>6866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1092</v>
      </c>
      <c r="O3387" s="8">
        <f>Data!$E3387/Data!$D3387</f>
        <v>1</v>
      </c>
      <c r="P3387" s="2">
        <f>IFERROR(Data!$E3387/Data!$L3387,0)</f>
        <v>133.33333333333334</v>
      </c>
      <c r="Q3387" t="str">
        <f t="shared" si="208"/>
        <v>theater</v>
      </c>
      <c r="R3387" t="str">
        <f t="shared" si="209"/>
        <v>plays</v>
      </c>
      <c r="S3387" s="3">
        <f t="shared" si="210"/>
        <v>41983.6175</v>
      </c>
      <c r="T3387" s="3">
        <f t="shared" si="211"/>
        <v>41953.6175</v>
      </c>
    </row>
    <row r="3388" spans="1:20">
      <c r="A3388">
        <v>3386</v>
      </c>
      <c r="B3388" t="s">
        <v>6867</v>
      </c>
      <c r="C3388" t="s">
        <v>6868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1092</v>
      </c>
      <c r="O3388" s="8">
        <f>Data!$E3388/Data!$D3388</f>
        <v>1.05</v>
      </c>
      <c r="P3388" s="2">
        <f>IFERROR(Data!$E3388/Data!$L3388,0)</f>
        <v>51.219512195121951</v>
      </c>
      <c r="Q3388" t="str">
        <f t="shared" si="208"/>
        <v>theater</v>
      </c>
      <c r="R3388" t="str">
        <f t="shared" si="209"/>
        <v>plays</v>
      </c>
      <c r="S3388" s="3">
        <f t="shared" si="210"/>
        <v>41976.394745370373</v>
      </c>
      <c r="T3388" s="3">
        <f t="shared" si="211"/>
        <v>41946.394745370373</v>
      </c>
    </row>
    <row r="3389" spans="1:20">
      <c r="A3389">
        <v>3387</v>
      </c>
      <c r="B3389" t="s">
        <v>6869</v>
      </c>
      <c r="C3389" t="s">
        <v>6870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1092</v>
      </c>
      <c r="O3389" s="8">
        <f>Data!$E3389/Data!$D3389</f>
        <v>1.1686666666666667</v>
      </c>
      <c r="P3389" s="2">
        <f>IFERROR(Data!$E3389/Data!$L3389,0)</f>
        <v>100.17142857142858</v>
      </c>
      <c r="Q3389" t="str">
        <f t="shared" si="208"/>
        <v>theater</v>
      </c>
      <c r="R3389" t="str">
        <f t="shared" si="209"/>
        <v>plays</v>
      </c>
      <c r="S3389" s="3">
        <f t="shared" si="210"/>
        <v>41987.512592592597</v>
      </c>
      <c r="T3389" s="3">
        <f t="shared" si="211"/>
        <v>41947.512592592589</v>
      </c>
    </row>
    <row r="3390" spans="1:20">
      <c r="A3390">
        <v>3388</v>
      </c>
      <c r="B3390" t="s">
        <v>6871</v>
      </c>
      <c r="C3390" t="s">
        <v>6872</v>
      </c>
      <c r="D3390">
        <v>1500</v>
      </c>
      <c r="E3390">
        <v>1557</v>
      </c>
      <c r="F3390" t="s">
        <v>22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1092</v>
      </c>
      <c r="O3390" s="8">
        <f>Data!$E3390/Data!$D3390</f>
        <v>1.038</v>
      </c>
      <c r="P3390" s="2">
        <f>IFERROR(Data!$E3390/Data!$L3390,0)</f>
        <v>34.6</v>
      </c>
      <c r="Q3390" t="str">
        <f t="shared" si="208"/>
        <v>theater</v>
      </c>
      <c r="R3390" t="str">
        <f t="shared" si="209"/>
        <v>plays</v>
      </c>
      <c r="S3390" s="3">
        <f t="shared" si="210"/>
        <v>42173.211122685185</v>
      </c>
      <c r="T3390" s="3">
        <f t="shared" si="211"/>
        <v>42143.211122685185</v>
      </c>
    </row>
    <row r="3391" spans="1:20">
      <c r="A3391">
        <v>3389</v>
      </c>
      <c r="B3391" t="s">
        <v>6873</v>
      </c>
      <c r="C3391" t="s">
        <v>6874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1092</v>
      </c>
      <c r="O3391" s="8">
        <f>Data!$E3391/Data!$D3391</f>
        <v>1.145</v>
      </c>
      <c r="P3391" s="2">
        <f>IFERROR(Data!$E3391/Data!$L3391,0)</f>
        <v>184.67741935483872</v>
      </c>
      <c r="Q3391" t="str">
        <f t="shared" si="208"/>
        <v>theater</v>
      </c>
      <c r="R3391" t="str">
        <f t="shared" si="209"/>
        <v>plays</v>
      </c>
      <c r="S3391" s="3">
        <f t="shared" si="210"/>
        <v>42524.313449074078</v>
      </c>
      <c r="T3391" s="3">
        <f t="shared" si="211"/>
        <v>42494.313449074078</v>
      </c>
    </row>
    <row r="3392" spans="1:20">
      <c r="A3392">
        <v>3390</v>
      </c>
      <c r="B3392" t="s">
        <v>6875</v>
      </c>
      <c r="C3392" t="s">
        <v>6876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1092</v>
      </c>
      <c r="O3392" s="8">
        <f>Data!$E3392/Data!$D3392</f>
        <v>1.024</v>
      </c>
      <c r="P3392" s="2">
        <f>IFERROR(Data!$E3392/Data!$L3392,0)</f>
        <v>69.818181818181813</v>
      </c>
      <c r="Q3392" t="str">
        <f t="shared" si="208"/>
        <v>theater</v>
      </c>
      <c r="R3392" t="str">
        <f t="shared" si="209"/>
        <v>plays</v>
      </c>
      <c r="S3392" s="3">
        <f t="shared" si="210"/>
        <v>41830.524826388886</v>
      </c>
      <c r="T3392" s="3">
        <f t="shared" si="211"/>
        <v>41815.524826388886</v>
      </c>
    </row>
    <row r="3393" spans="1:20">
      <c r="A3393">
        <v>3391</v>
      </c>
      <c r="B3393" t="s">
        <v>6877</v>
      </c>
      <c r="C3393" t="s">
        <v>6878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1092</v>
      </c>
      <c r="O3393" s="8">
        <f>Data!$E3393/Data!$D3393</f>
        <v>2.23</v>
      </c>
      <c r="P3393" s="2">
        <f>IFERROR(Data!$E3393/Data!$L3393,0)</f>
        <v>61.944444444444443</v>
      </c>
      <c r="Q3393" t="str">
        <f t="shared" si="208"/>
        <v>theater</v>
      </c>
      <c r="R3393" t="str">
        <f t="shared" si="209"/>
        <v>plays</v>
      </c>
      <c r="S3393" s="3">
        <f t="shared" si="210"/>
        <v>41859.686111111114</v>
      </c>
      <c r="T3393" s="3">
        <f t="shared" si="211"/>
        <v>41830.295694444445</v>
      </c>
    </row>
    <row r="3394" spans="1:20">
      <c r="A3394">
        <v>3392</v>
      </c>
      <c r="B3394" t="s">
        <v>6879</v>
      </c>
      <c r="C3394" t="s">
        <v>6880</v>
      </c>
      <c r="D3394">
        <v>500</v>
      </c>
      <c r="E3394">
        <v>500</v>
      </c>
      <c r="F3394" t="s">
        <v>22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1092</v>
      </c>
      <c r="O3394" s="8">
        <f>Data!$E3394/Data!$D3394</f>
        <v>1</v>
      </c>
      <c r="P3394" s="2">
        <f>IFERROR(Data!$E3394/Data!$L3394,0)</f>
        <v>41.666666666666664</v>
      </c>
      <c r="Q3394" t="str">
        <f t="shared" si="208"/>
        <v>theater</v>
      </c>
      <c r="R3394" t="str">
        <f t="shared" si="209"/>
        <v>plays</v>
      </c>
      <c r="S3394" s="3">
        <f t="shared" si="210"/>
        <v>42496.595543981486</v>
      </c>
      <c r="T3394" s="3">
        <f t="shared" si="211"/>
        <v>42446.595543981486</v>
      </c>
    </row>
    <row r="3395" spans="1:20">
      <c r="A3395">
        <v>3393</v>
      </c>
      <c r="B3395" t="s">
        <v>6881</v>
      </c>
      <c r="C3395" t="s">
        <v>6882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1092</v>
      </c>
      <c r="O3395" s="8">
        <f>Data!$E3395/Data!$D3395</f>
        <v>1.0580000000000001</v>
      </c>
      <c r="P3395" s="2">
        <f>IFERROR(Data!$E3395/Data!$L3395,0)</f>
        <v>36.06818181818182</v>
      </c>
      <c r="Q3395" t="str">
        <f t="shared" ref="Q3395:Q3458" si="212">LEFT(N3395,SEARCH("/",N3395,1)-1)</f>
        <v>theater</v>
      </c>
      <c r="R3395" t="str">
        <f t="shared" ref="R3395:R3458" si="213">RIGHT(N3395,LEN(N3395)-SEARCH("/",N3395,1))</f>
        <v>plays</v>
      </c>
      <c r="S3395" s="3">
        <f t="shared" ref="S3395:S3458" si="214">(((I3395/60)/60)/24)+DATE(1970,1,1)+(-6/24)</f>
        <v>41948.781944444447</v>
      </c>
      <c r="T3395" s="3">
        <f t="shared" ref="T3395:T3458" si="215">(((J3395/60)/60)/24)+DATE(1970,1,1)+(-6/24)</f>
        <v>41923.671643518523</v>
      </c>
    </row>
    <row r="3396" spans="1:20">
      <c r="A3396">
        <v>3394</v>
      </c>
      <c r="B3396" t="s">
        <v>6883</v>
      </c>
      <c r="C3396" t="s">
        <v>6884</v>
      </c>
      <c r="D3396">
        <v>550</v>
      </c>
      <c r="E3396">
        <v>783</v>
      </c>
      <c r="F3396" t="s">
        <v>22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1092</v>
      </c>
      <c r="O3396" s="8">
        <f>Data!$E3396/Data!$D3396</f>
        <v>1.4236363636363636</v>
      </c>
      <c r="P3396" s="2">
        <f>IFERROR(Data!$E3396/Data!$L3396,0)</f>
        <v>29</v>
      </c>
      <c r="Q3396" t="str">
        <f t="shared" si="212"/>
        <v>theater</v>
      </c>
      <c r="R3396" t="str">
        <f t="shared" si="213"/>
        <v>plays</v>
      </c>
      <c r="S3396" s="3">
        <f t="shared" si="214"/>
        <v>41847.34542824074</v>
      </c>
      <c r="T3396" s="3">
        <f t="shared" si="215"/>
        <v>41817.34542824074</v>
      </c>
    </row>
    <row r="3397" spans="1:20">
      <c r="A3397">
        <v>3395</v>
      </c>
      <c r="B3397" t="s">
        <v>6885</v>
      </c>
      <c r="C3397" t="s">
        <v>6886</v>
      </c>
      <c r="D3397">
        <v>500</v>
      </c>
      <c r="E3397">
        <v>920</v>
      </c>
      <c r="F3397" t="s">
        <v>22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1092</v>
      </c>
      <c r="O3397" s="8">
        <f>Data!$E3397/Data!$D3397</f>
        <v>1.84</v>
      </c>
      <c r="P3397" s="2">
        <f>IFERROR(Data!$E3397/Data!$L3397,0)</f>
        <v>24.210526315789473</v>
      </c>
      <c r="Q3397" t="str">
        <f t="shared" si="212"/>
        <v>theater</v>
      </c>
      <c r="R3397" t="str">
        <f t="shared" si="213"/>
        <v>plays</v>
      </c>
      <c r="S3397" s="3">
        <f t="shared" si="214"/>
        <v>42154.506944444445</v>
      </c>
      <c r="T3397" s="3">
        <f t="shared" si="215"/>
        <v>42140.462314814817</v>
      </c>
    </row>
    <row r="3398" spans="1:20">
      <c r="A3398">
        <v>3396</v>
      </c>
      <c r="B3398" t="s">
        <v>6887</v>
      </c>
      <c r="C3398" t="s">
        <v>6888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1092</v>
      </c>
      <c r="O3398" s="8">
        <f>Data!$E3398/Data!$D3398</f>
        <v>1.0433333333333332</v>
      </c>
      <c r="P3398" s="2">
        <f>IFERROR(Data!$E3398/Data!$L3398,0)</f>
        <v>55.892857142857146</v>
      </c>
      <c r="Q3398" t="str">
        <f t="shared" si="212"/>
        <v>theater</v>
      </c>
      <c r="R3398" t="str">
        <f t="shared" si="213"/>
        <v>plays</v>
      </c>
      <c r="S3398" s="3">
        <f t="shared" si="214"/>
        <v>41790.915972222225</v>
      </c>
      <c r="T3398" s="3">
        <f t="shared" si="215"/>
        <v>41764.19663194444</v>
      </c>
    </row>
    <row r="3399" spans="1:20">
      <c r="A3399">
        <v>3397</v>
      </c>
      <c r="B3399" t="s">
        <v>6889</v>
      </c>
      <c r="C3399" t="s">
        <v>6890</v>
      </c>
      <c r="D3399">
        <v>250</v>
      </c>
      <c r="E3399">
        <v>280</v>
      </c>
      <c r="F3399" t="s">
        <v>22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1092</v>
      </c>
      <c r="O3399" s="8">
        <f>Data!$E3399/Data!$D3399</f>
        <v>1.1200000000000001</v>
      </c>
      <c r="P3399" s="2">
        <f>IFERROR(Data!$E3399/Data!$L3399,0)</f>
        <v>11.666666666666666</v>
      </c>
      <c r="Q3399" t="str">
        <f t="shared" si="212"/>
        <v>theater</v>
      </c>
      <c r="R3399" t="str">
        <f t="shared" si="213"/>
        <v>plays</v>
      </c>
      <c r="S3399" s="3">
        <f t="shared" si="214"/>
        <v>42418.666666666672</v>
      </c>
      <c r="T3399" s="3">
        <f t="shared" si="215"/>
        <v>42378.228344907402</v>
      </c>
    </row>
    <row r="3400" spans="1:20">
      <c r="A3400">
        <v>3398</v>
      </c>
      <c r="B3400" t="s">
        <v>6891</v>
      </c>
      <c r="C3400" t="s">
        <v>6892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1092</v>
      </c>
      <c r="O3400" s="8">
        <f>Data!$E3400/Data!$D3400</f>
        <v>1.1107499999999999</v>
      </c>
      <c r="P3400" s="2">
        <f>IFERROR(Data!$E3400/Data!$L3400,0)</f>
        <v>68.353846153846149</v>
      </c>
      <c r="Q3400" t="str">
        <f t="shared" si="212"/>
        <v>theater</v>
      </c>
      <c r="R3400" t="str">
        <f t="shared" si="213"/>
        <v>plays</v>
      </c>
      <c r="S3400" s="3">
        <f t="shared" si="214"/>
        <v>41964.458333333328</v>
      </c>
      <c r="T3400" s="3">
        <f t="shared" si="215"/>
        <v>41941.50203703704</v>
      </c>
    </row>
    <row r="3401" spans="1:20">
      <c r="A3401">
        <v>3399</v>
      </c>
      <c r="B3401" t="s">
        <v>6893</v>
      </c>
      <c r="C3401" t="s">
        <v>6894</v>
      </c>
      <c r="D3401">
        <v>1200</v>
      </c>
      <c r="E3401">
        <v>1245</v>
      </c>
      <c r="F3401" t="s">
        <v>22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1092</v>
      </c>
      <c r="O3401" s="8">
        <f>Data!$E3401/Data!$D3401</f>
        <v>1.0375000000000001</v>
      </c>
      <c r="P3401" s="2">
        <f>IFERROR(Data!$E3401/Data!$L3401,0)</f>
        <v>27.065217391304348</v>
      </c>
      <c r="Q3401" t="str">
        <f t="shared" si="212"/>
        <v>theater</v>
      </c>
      <c r="R3401" t="str">
        <f t="shared" si="213"/>
        <v>plays</v>
      </c>
      <c r="S3401" s="3">
        <f t="shared" si="214"/>
        <v>42056.670428240745</v>
      </c>
      <c r="T3401" s="3">
        <f t="shared" si="215"/>
        <v>42026.670428240745</v>
      </c>
    </row>
    <row r="3402" spans="1:20">
      <c r="A3402">
        <v>3400</v>
      </c>
      <c r="B3402" t="s">
        <v>6895</v>
      </c>
      <c r="C3402" t="s">
        <v>6896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1092</v>
      </c>
      <c r="O3402" s="8">
        <f>Data!$E3402/Data!$D3402</f>
        <v>1.0041</v>
      </c>
      <c r="P3402" s="2">
        <f>IFERROR(Data!$E3402/Data!$L3402,0)</f>
        <v>118.12941176470588</v>
      </c>
      <c r="Q3402" t="str">
        <f t="shared" si="212"/>
        <v>theater</v>
      </c>
      <c r="R3402" t="str">
        <f t="shared" si="213"/>
        <v>plays</v>
      </c>
      <c r="S3402" s="3">
        <f t="shared" si="214"/>
        <v>41879.703865740739</v>
      </c>
      <c r="T3402" s="3">
        <f t="shared" si="215"/>
        <v>41834.703865740739</v>
      </c>
    </row>
    <row r="3403" spans="1:20">
      <c r="A3403">
        <v>3401</v>
      </c>
      <c r="B3403" t="s">
        <v>6897</v>
      </c>
      <c r="C3403" t="s">
        <v>6898</v>
      </c>
      <c r="D3403">
        <v>2900</v>
      </c>
      <c r="E3403">
        <v>2954</v>
      </c>
      <c r="F3403" t="s">
        <v>22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1092</v>
      </c>
      <c r="O3403" s="8">
        <f>Data!$E3403/Data!$D3403</f>
        <v>1.0186206896551724</v>
      </c>
      <c r="P3403" s="2">
        <f>IFERROR(Data!$E3403/Data!$L3403,0)</f>
        <v>44.757575757575758</v>
      </c>
      <c r="Q3403" t="str">
        <f t="shared" si="212"/>
        <v>theater</v>
      </c>
      <c r="R3403" t="str">
        <f t="shared" si="213"/>
        <v>plays</v>
      </c>
      <c r="S3403" s="3">
        <f t="shared" si="214"/>
        <v>42223.473912037036</v>
      </c>
      <c r="T3403" s="3">
        <f t="shared" si="215"/>
        <v>42193.473912037036</v>
      </c>
    </row>
    <row r="3404" spans="1:20">
      <c r="A3404">
        <v>3402</v>
      </c>
      <c r="B3404" t="s">
        <v>6899</v>
      </c>
      <c r="C3404" t="s">
        <v>6900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1092</v>
      </c>
      <c r="O3404" s="8">
        <f>Data!$E3404/Data!$D3404</f>
        <v>1.0976666666666666</v>
      </c>
      <c r="P3404" s="2">
        <f>IFERROR(Data!$E3404/Data!$L3404,0)</f>
        <v>99.787878787878782</v>
      </c>
      <c r="Q3404" t="str">
        <f t="shared" si="212"/>
        <v>theater</v>
      </c>
      <c r="R3404" t="str">
        <f t="shared" si="213"/>
        <v>plays</v>
      </c>
      <c r="S3404" s="3">
        <f t="shared" si="214"/>
        <v>42319.854861111111</v>
      </c>
      <c r="T3404" s="3">
        <f t="shared" si="215"/>
        <v>42290.36855324074</v>
      </c>
    </row>
    <row r="3405" spans="1:20">
      <c r="A3405">
        <v>3403</v>
      </c>
      <c r="B3405" t="s">
        <v>6901</v>
      </c>
      <c r="C3405" t="s">
        <v>6902</v>
      </c>
      <c r="D3405">
        <v>2000</v>
      </c>
      <c r="E3405">
        <v>2000</v>
      </c>
      <c r="F3405" t="s">
        <v>22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1092</v>
      </c>
      <c r="O3405" s="8">
        <f>Data!$E3405/Data!$D3405</f>
        <v>1</v>
      </c>
      <c r="P3405" s="2">
        <f>IFERROR(Data!$E3405/Data!$L3405,0)</f>
        <v>117.64705882352941</v>
      </c>
      <c r="Q3405" t="str">
        <f t="shared" si="212"/>
        <v>theater</v>
      </c>
      <c r="R3405" t="str">
        <f t="shared" si="213"/>
        <v>plays</v>
      </c>
      <c r="S3405" s="3">
        <f t="shared" si="214"/>
        <v>42180.212083333332</v>
      </c>
      <c r="T3405" s="3">
        <f t="shared" si="215"/>
        <v>42150.212083333332</v>
      </c>
    </row>
    <row r="3406" spans="1:20">
      <c r="A3406">
        <v>3404</v>
      </c>
      <c r="B3406" t="s">
        <v>6903</v>
      </c>
      <c r="C3406" t="s">
        <v>6904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1092</v>
      </c>
      <c r="O3406" s="8">
        <f>Data!$E3406/Data!$D3406</f>
        <v>1.22</v>
      </c>
      <c r="P3406" s="2">
        <f>IFERROR(Data!$E3406/Data!$L3406,0)</f>
        <v>203.33333333333334</v>
      </c>
      <c r="Q3406" t="str">
        <f t="shared" si="212"/>
        <v>theater</v>
      </c>
      <c r="R3406" t="str">
        <f t="shared" si="213"/>
        <v>plays</v>
      </c>
      <c r="S3406" s="3">
        <f t="shared" si="214"/>
        <v>42172.253495370373</v>
      </c>
      <c r="T3406" s="3">
        <f t="shared" si="215"/>
        <v>42152.253495370373</v>
      </c>
    </row>
    <row r="3407" spans="1:20">
      <c r="A3407">
        <v>3405</v>
      </c>
      <c r="B3407" t="s">
        <v>6905</v>
      </c>
      <c r="C3407" t="s">
        <v>6906</v>
      </c>
      <c r="D3407">
        <v>350</v>
      </c>
      <c r="E3407">
        <v>481.5</v>
      </c>
      <c r="F3407" t="s">
        <v>22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1092</v>
      </c>
      <c r="O3407" s="8">
        <f>Data!$E3407/Data!$D3407</f>
        <v>1.3757142857142857</v>
      </c>
      <c r="P3407" s="2">
        <f>IFERROR(Data!$E3407/Data!$L3407,0)</f>
        <v>28.323529411764707</v>
      </c>
      <c r="Q3407" t="str">
        <f t="shared" si="212"/>
        <v>theater</v>
      </c>
      <c r="R3407" t="str">
        <f t="shared" si="213"/>
        <v>plays</v>
      </c>
      <c r="S3407" s="3">
        <f t="shared" si="214"/>
        <v>42430.749305555553</v>
      </c>
      <c r="T3407" s="3">
        <f t="shared" si="215"/>
        <v>42409.767199074078</v>
      </c>
    </row>
    <row r="3408" spans="1:20">
      <c r="A3408">
        <v>3406</v>
      </c>
      <c r="B3408" t="s">
        <v>6907</v>
      </c>
      <c r="C3408" t="s">
        <v>6908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1092</v>
      </c>
      <c r="O3408" s="8">
        <f>Data!$E3408/Data!$D3408</f>
        <v>1.0031000000000001</v>
      </c>
      <c r="P3408" s="2">
        <f>IFERROR(Data!$E3408/Data!$L3408,0)</f>
        <v>110.23076923076923</v>
      </c>
      <c r="Q3408" t="str">
        <f t="shared" si="212"/>
        <v>theater</v>
      </c>
      <c r="R3408" t="str">
        <f t="shared" si="213"/>
        <v>plays</v>
      </c>
      <c r="S3408" s="3">
        <f t="shared" si="214"/>
        <v>41836.242777777778</v>
      </c>
      <c r="T3408" s="3">
        <f t="shared" si="215"/>
        <v>41791.242777777778</v>
      </c>
    </row>
    <row r="3409" spans="1:20">
      <c r="A3409">
        <v>3407</v>
      </c>
      <c r="B3409" t="s">
        <v>6909</v>
      </c>
      <c r="C3409" t="s">
        <v>6910</v>
      </c>
      <c r="D3409">
        <v>2000</v>
      </c>
      <c r="E3409">
        <v>2142</v>
      </c>
      <c r="F3409" t="s">
        <v>22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1092</v>
      </c>
      <c r="O3409" s="8">
        <f>Data!$E3409/Data!$D3409</f>
        <v>1.071</v>
      </c>
      <c r="P3409" s="2">
        <f>IFERROR(Data!$E3409/Data!$L3409,0)</f>
        <v>31.970149253731343</v>
      </c>
      <c r="Q3409" t="str">
        <f t="shared" si="212"/>
        <v>theater</v>
      </c>
      <c r="R3409" t="str">
        <f t="shared" si="213"/>
        <v>plays</v>
      </c>
      <c r="S3409" s="3">
        <f t="shared" si="214"/>
        <v>41826.172326388885</v>
      </c>
      <c r="T3409" s="3">
        <f t="shared" si="215"/>
        <v>41796.172326388885</v>
      </c>
    </row>
    <row r="3410" spans="1:20">
      <c r="A3410">
        <v>3408</v>
      </c>
      <c r="B3410" t="s">
        <v>6911</v>
      </c>
      <c r="C3410" t="s">
        <v>6912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1092</v>
      </c>
      <c r="O3410" s="8">
        <f>Data!$E3410/Data!$D3410</f>
        <v>2.11</v>
      </c>
      <c r="P3410" s="2">
        <f>IFERROR(Data!$E3410/Data!$L3410,0)</f>
        <v>58.611111111111114</v>
      </c>
      <c r="Q3410" t="str">
        <f t="shared" si="212"/>
        <v>theater</v>
      </c>
      <c r="R3410" t="str">
        <f t="shared" si="213"/>
        <v>plays</v>
      </c>
      <c r="S3410" s="3">
        <f t="shared" si="214"/>
        <v>41838.741944444446</v>
      </c>
      <c r="T3410" s="3">
        <f t="shared" si="215"/>
        <v>41808.741944444446</v>
      </c>
    </row>
    <row r="3411" spans="1:20">
      <c r="A3411">
        <v>3409</v>
      </c>
      <c r="B3411" t="s">
        <v>6913</v>
      </c>
      <c r="C3411" t="s">
        <v>6914</v>
      </c>
      <c r="D3411">
        <v>500</v>
      </c>
      <c r="E3411">
        <v>618</v>
      </c>
      <c r="F3411" t="s">
        <v>22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1092</v>
      </c>
      <c r="O3411" s="8">
        <f>Data!$E3411/Data!$D3411</f>
        <v>1.236</v>
      </c>
      <c r="P3411" s="2">
        <f>IFERROR(Data!$E3411/Data!$L3411,0)</f>
        <v>29.428571428571427</v>
      </c>
      <c r="Q3411" t="str">
        <f t="shared" si="212"/>
        <v>theater</v>
      </c>
      <c r="R3411" t="str">
        <f t="shared" si="213"/>
        <v>plays</v>
      </c>
      <c r="S3411" s="3">
        <f t="shared" si="214"/>
        <v>42582.623611111107</v>
      </c>
      <c r="T3411" s="3">
        <f t="shared" si="215"/>
        <v>42544.564328703709</v>
      </c>
    </row>
    <row r="3412" spans="1:20">
      <c r="A3412">
        <v>3410</v>
      </c>
      <c r="B3412" t="s">
        <v>6915</v>
      </c>
      <c r="C3412" t="s">
        <v>6916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1092</v>
      </c>
      <c r="O3412" s="8">
        <f>Data!$E3412/Data!$D3412</f>
        <v>1.085</v>
      </c>
      <c r="P3412" s="2">
        <f>IFERROR(Data!$E3412/Data!$L3412,0)</f>
        <v>81.375</v>
      </c>
      <c r="Q3412" t="str">
        <f t="shared" si="212"/>
        <v>theater</v>
      </c>
      <c r="R3412" t="str">
        <f t="shared" si="213"/>
        <v>plays</v>
      </c>
      <c r="S3412" s="3">
        <f t="shared" si="214"/>
        <v>42527.041666666672</v>
      </c>
      <c r="T3412" s="3">
        <f t="shared" si="215"/>
        <v>42499.791550925926</v>
      </c>
    </row>
    <row r="3413" spans="1:20">
      <c r="A3413">
        <v>3411</v>
      </c>
      <c r="B3413" t="s">
        <v>6917</v>
      </c>
      <c r="C3413" t="s">
        <v>6918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1092</v>
      </c>
      <c r="O3413" s="8">
        <f>Data!$E3413/Data!$D3413</f>
        <v>1.0356666666666667</v>
      </c>
      <c r="P3413" s="2">
        <f>IFERROR(Data!$E3413/Data!$L3413,0)</f>
        <v>199.16666666666666</v>
      </c>
      <c r="Q3413" t="str">
        <f t="shared" si="212"/>
        <v>theater</v>
      </c>
      <c r="R3413" t="str">
        <f t="shared" si="213"/>
        <v>plays</v>
      </c>
      <c r="S3413" s="3">
        <f t="shared" si="214"/>
        <v>42284.772824074069</v>
      </c>
      <c r="T3413" s="3">
        <f t="shared" si="215"/>
        <v>42264.772824074069</v>
      </c>
    </row>
    <row r="3414" spans="1:20">
      <c r="A3414">
        <v>3412</v>
      </c>
      <c r="B3414" t="s">
        <v>6919</v>
      </c>
      <c r="C3414" t="s">
        <v>6920</v>
      </c>
      <c r="D3414">
        <v>3000</v>
      </c>
      <c r="E3414">
        <v>3000</v>
      </c>
      <c r="F3414" t="s">
        <v>22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1092</v>
      </c>
      <c r="O3414" s="8">
        <f>Data!$E3414/Data!$D3414</f>
        <v>1</v>
      </c>
      <c r="P3414" s="2">
        <f>IFERROR(Data!$E3414/Data!$L3414,0)</f>
        <v>115.38461538461539</v>
      </c>
      <c r="Q3414" t="str">
        <f t="shared" si="212"/>
        <v>theater</v>
      </c>
      <c r="R3414" t="str">
        <f t="shared" si="213"/>
        <v>plays</v>
      </c>
      <c r="S3414" s="3">
        <f t="shared" si="214"/>
        <v>41909.709050925929</v>
      </c>
      <c r="T3414" s="3">
        <f t="shared" si="215"/>
        <v>41879.709050925929</v>
      </c>
    </row>
    <row r="3415" spans="1:20">
      <c r="A3415">
        <v>3413</v>
      </c>
      <c r="B3415" t="s">
        <v>6921</v>
      </c>
      <c r="C3415" t="s">
        <v>6922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1092</v>
      </c>
      <c r="O3415" s="8">
        <f>Data!$E3415/Data!$D3415</f>
        <v>1.3</v>
      </c>
      <c r="P3415" s="2">
        <f>IFERROR(Data!$E3415/Data!$L3415,0)</f>
        <v>46.428571428571431</v>
      </c>
      <c r="Q3415" t="str">
        <f t="shared" si="212"/>
        <v>theater</v>
      </c>
      <c r="R3415" t="str">
        <f t="shared" si="213"/>
        <v>plays</v>
      </c>
      <c r="S3415" s="3">
        <f t="shared" si="214"/>
        <v>42062.957638888889</v>
      </c>
      <c r="T3415" s="3">
        <f t="shared" si="215"/>
        <v>42053.483078703706</v>
      </c>
    </row>
    <row r="3416" spans="1:20">
      <c r="A3416">
        <v>3414</v>
      </c>
      <c r="B3416" t="s">
        <v>6923</v>
      </c>
      <c r="C3416" t="s">
        <v>6924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1092</v>
      </c>
      <c r="O3416" s="8">
        <f>Data!$E3416/Data!$D3416</f>
        <v>1.0349999999999999</v>
      </c>
      <c r="P3416" s="2">
        <f>IFERROR(Data!$E3416/Data!$L3416,0)</f>
        <v>70.568181818181813</v>
      </c>
      <c r="Q3416" t="str">
        <f t="shared" si="212"/>
        <v>theater</v>
      </c>
      <c r="R3416" t="str">
        <f t="shared" si="213"/>
        <v>plays</v>
      </c>
      <c r="S3416" s="3">
        <f t="shared" si="214"/>
        <v>42705.082638888889</v>
      </c>
      <c r="T3416" s="3">
        <f t="shared" si="215"/>
        <v>42675.582465277781</v>
      </c>
    </row>
    <row r="3417" spans="1:20">
      <c r="A3417">
        <v>3415</v>
      </c>
      <c r="B3417" t="s">
        <v>6925</v>
      </c>
      <c r="C3417" t="s">
        <v>6926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1092</v>
      </c>
      <c r="O3417" s="8">
        <f>Data!$E3417/Data!$D3417</f>
        <v>1</v>
      </c>
      <c r="P3417" s="2">
        <f>IFERROR(Data!$E3417/Data!$L3417,0)</f>
        <v>22.222222222222221</v>
      </c>
      <c r="Q3417" t="str">
        <f t="shared" si="212"/>
        <v>theater</v>
      </c>
      <c r="R3417" t="str">
        <f t="shared" si="213"/>
        <v>plays</v>
      </c>
      <c r="S3417" s="3">
        <f t="shared" si="214"/>
        <v>42477.729166666672</v>
      </c>
      <c r="T3417" s="3">
        <f t="shared" si="215"/>
        <v>42466.894166666665</v>
      </c>
    </row>
    <row r="3418" spans="1:20">
      <c r="A3418">
        <v>3416</v>
      </c>
      <c r="B3418" t="s">
        <v>6927</v>
      </c>
      <c r="C3418" t="s">
        <v>6928</v>
      </c>
      <c r="D3418">
        <v>4000</v>
      </c>
      <c r="E3418">
        <v>4784</v>
      </c>
      <c r="F3418" t="s">
        <v>22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1092</v>
      </c>
      <c r="O3418" s="8">
        <f>Data!$E3418/Data!$D3418</f>
        <v>1.196</v>
      </c>
      <c r="P3418" s="2">
        <f>IFERROR(Data!$E3418/Data!$L3418,0)</f>
        <v>159.46666666666667</v>
      </c>
      <c r="Q3418" t="str">
        <f t="shared" si="212"/>
        <v>theater</v>
      </c>
      <c r="R3418" t="str">
        <f t="shared" si="213"/>
        <v>plays</v>
      </c>
      <c r="S3418" s="3">
        <f t="shared" si="214"/>
        <v>42117.520833333328</v>
      </c>
      <c r="T3418" s="3">
        <f t="shared" si="215"/>
        <v>42089.162557870368</v>
      </c>
    </row>
    <row r="3419" spans="1:20">
      <c r="A3419">
        <v>3417</v>
      </c>
      <c r="B3419" t="s">
        <v>6929</v>
      </c>
      <c r="C3419" t="s">
        <v>6930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1092</v>
      </c>
      <c r="O3419" s="8">
        <f>Data!$E3419/Data!$D3419</f>
        <v>1.0000058823529412</v>
      </c>
      <c r="P3419" s="2">
        <f>IFERROR(Data!$E3419/Data!$L3419,0)</f>
        <v>37.777999999999999</v>
      </c>
      <c r="Q3419" t="str">
        <f t="shared" si="212"/>
        <v>theater</v>
      </c>
      <c r="R3419" t="str">
        <f t="shared" si="213"/>
        <v>plays</v>
      </c>
      <c r="S3419" s="3">
        <f t="shared" si="214"/>
        <v>41937.779861111114</v>
      </c>
      <c r="T3419" s="3">
        <f t="shared" si="215"/>
        <v>41894.66375</v>
      </c>
    </row>
    <row r="3420" spans="1:20">
      <c r="A3420">
        <v>3418</v>
      </c>
      <c r="B3420" t="s">
        <v>6931</v>
      </c>
      <c r="C3420" t="s">
        <v>6932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1092</v>
      </c>
      <c r="O3420" s="8">
        <f>Data!$E3420/Data!$D3420</f>
        <v>1.00875</v>
      </c>
      <c r="P3420" s="2">
        <f>IFERROR(Data!$E3420/Data!$L3420,0)</f>
        <v>72.053571428571431</v>
      </c>
      <c r="Q3420" t="str">
        <f t="shared" si="212"/>
        <v>theater</v>
      </c>
      <c r="R3420" t="str">
        <f t="shared" si="213"/>
        <v>plays</v>
      </c>
      <c r="S3420" s="3">
        <f t="shared" si="214"/>
        <v>41782.58457175926</v>
      </c>
      <c r="T3420" s="3">
        <f t="shared" si="215"/>
        <v>41752.58457175926</v>
      </c>
    </row>
    <row r="3421" spans="1:20">
      <c r="A3421">
        <v>3419</v>
      </c>
      <c r="B3421" t="s">
        <v>6933</v>
      </c>
      <c r="C3421" t="s">
        <v>6934</v>
      </c>
      <c r="D3421">
        <v>2750</v>
      </c>
      <c r="E3421">
        <v>2930</v>
      </c>
      <c r="F3421" t="s">
        <v>22</v>
      </c>
      <c r="G3421" t="s">
        <v>2461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1092</v>
      </c>
      <c r="O3421" s="8">
        <f>Data!$E3421/Data!$D3421</f>
        <v>1.0654545454545454</v>
      </c>
      <c r="P3421" s="2">
        <f>IFERROR(Data!$E3421/Data!$L3421,0)</f>
        <v>63.695652173913047</v>
      </c>
      <c r="Q3421" t="str">
        <f t="shared" si="212"/>
        <v>theater</v>
      </c>
      <c r="R3421" t="str">
        <f t="shared" si="213"/>
        <v>plays</v>
      </c>
      <c r="S3421" s="3">
        <f t="shared" si="214"/>
        <v>42466.645833333328</v>
      </c>
      <c r="T3421" s="3">
        <f t="shared" si="215"/>
        <v>42448.571585648147</v>
      </c>
    </row>
    <row r="3422" spans="1:20">
      <c r="A3422">
        <v>3420</v>
      </c>
      <c r="B3422" t="s">
        <v>6935</v>
      </c>
      <c r="C3422" t="s">
        <v>6936</v>
      </c>
      <c r="D3422">
        <v>700</v>
      </c>
      <c r="E3422">
        <v>966</v>
      </c>
      <c r="F3422" t="s">
        <v>22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1092</v>
      </c>
      <c r="O3422" s="8">
        <f>Data!$E3422/Data!$D3422</f>
        <v>1.38</v>
      </c>
      <c r="P3422" s="2">
        <f>IFERROR(Data!$E3422/Data!$L3422,0)</f>
        <v>28.411764705882351</v>
      </c>
      <c r="Q3422" t="str">
        <f t="shared" si="212"/>
        <v>theater</v>
      </c>
      <c r="R3422" t="str">
        <f t="shared" si="213"/>
        <v>plays</v>
      </c>
      <c r="S3422" s="3">
        <f t="shared" si="214"/>
        <v>42413.75</v>
      </c>
      <c r="T3422" s="3">
        <f t="shared" si="215"/>
        <v>42404.840300925927</v>
      </c>
    </row>
    <row r="3423" spans="1:20">
      <c r="A3423">
        <v>3421</v>
      </c>
      <c r="B3423" t="s">
        <v>6937</v>
      </c>
      <c r="C3423" t="s">
        <v>6938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1092</v>
      </c>
      <c r="O3423" s="8">
        <f>Data!$E3423/Data!$D3423</f>
        <v>1.0115000000000001</v>
      </c>
      <c r="P3423" s="2">
        <f>IFERROR(Data!$E3423/Data!$L3423,0)</f>
        <v>103.21428571428571</v>
      </c>
      <c r="Q3423" t="str">
        <f t="shared" si="212"/>
        <v>theater</v>
      </c>
      <c r="R3423" t="str">
        <f t="shared" si="213"/>
        <v>plays</v>
      </c>
      <c r="S3423" s="3">
        <f t="shared" si="214"/>
        <v>42067.541238425925</v>
      </c>
      <c r="T3423" s="3">
        <f t="shared" si="215"/>
        <v>42037.541238425925</v>
      </c>
    </row>
    <row r="3424" spans="1:20">
      <c r="A3424">
        <v>3422</v>
      </c>
      <c r="B3424" t="s">
        <v>6939</v>
      </c>
      <c r="C3424" t="s">
        <v>6940</v>
      </c>
      <c r="D3424">
        <v>3000</v>
      </c>
      <c r="E3424">
        <v>3273</v>
      </c>
      <c r="F3424" t="s">
        <v>22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1092</v>
      </c>
      <c r="O3424" s="8">
        <f>Data!$E3424/Data!$D3424</f>
        <v>1.091</v>
      </c>
      <c r="P3424" s="2">
        <f>IFERROR(Data!$E3424/Data!$L3424,0)</f>
        <v>71.152173913043484</v>
      </c>
      <c r="Q3424" t="str">
        <f t="shared" si="212"/>
        <v>theater</v>
      </c>
      <c r="R3424" t="str">
        <f t="shared" si="213"/>
        <v>plays</v>
      </c>
      <c r="S3424" s="3">
        <f t="shared" si="214"/>
        <v>42351.75</v>
      </c>
      <c r="T3424" s="3">
        <f t="shared" si="215"/>
        <v>42323.312222222223</v>
      </c>
    </row>
    <row r="3425" spans="1:20">
      <c r="A3425">
        <v>3423</v>
      </c>
      <c r="B3425" t="s">
        <v>6941</v>
      </c>
      <c r="C3425" t="s">
        <v>6942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1092</v>
      </c>
      <c r="O3425" s="8">
        <f>Data!$E3425/Data!$D3425</f>
        <v>1.4</v>
      </c>
      <c r="P3425" s="2">
        <f>IFERROR(Data!$E3425/Data!$L3425,0)</f>
        <v>35</v>
      </c>
      <c r="Q3425" t="str">
        <f t="shared" si="212"/>
        <v>theater</v>
      </c>
      <c r="R3425" t="str">
        <f t="shared" si="213"/>
        <v>plays</v>
      </c>
      <c r="S3425" s="3">
        <f t="shared" si="214"/>
        <v>42118.661354166667</v>
      </c>
      <c r="T3425" s="3">
        <f t="shared" si="215"/>
        <v>42088.661354166667</v>
      </c>
    </row>
    <row r="3426" spans="1:20">
      <c r="A3426">
        <v>3424</v>
      </c>
      <c r="B3426" t="s">
        <v>6943</v>
      </c>
      <c r="C3426" t="s">
        <v>6944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1092</v>
      </c>
      <c r="O3426" s="8">
        <f>Data!$E3426/Data!$D3426</f>
        <v>1.0358333333333334</v>
      </c>
      <c r="P3426" s="2">
        <f>IFERROR(Data!$E3426/Data!$L3426,0)</f>
        <v>81.776315789473685</v>
      </c>
      <c r="Q3426" t="str">
        <f t="shared" si="212"/>
        <v>theater</v>
      </c>
      <c r="R3426" t="str">
        <f t="shared" si="213"/>
        <v>plays</v>
      </c>
      <c r="S3426" s="3">
        <f t="shared" si="214"/>
        <v>42040.040972222225</v>
      </c>
      <c r="T3426" s="3">
        <f t="shared" si="215"/>
        <v>42018.426898148144</v>
      </c>
    </row>
    <row r="3427" spans="1:20">
      <c r="A3427">
        <v>3425</v>
      </c>
      <c r="B3427" t="s">
        <v>6945</v>
      </c>
      <c r="C3427" t="s">
        <v>6946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1092</v>
      </c>
      <c r="O3427" s="8">
        <f>Data!$E3427/Data!$D3427</f>
        <v>1.0297033333333332</v>
      </c>
      <c r="P3427" s="2">
        <f>IFERROR(Data!$E3427/Data!$L3427,0)</f>
        <v>297.02980769230766</v>
      </c>
      <c r="Q3427" t="str">
        <f t="shared" si="212"/>
        <v>theater</v>
      </c>
      <c r="R3427" t="str">
        <f t="shared" si="213"/>
        <v>plays</v>
      </c>
      <c r="S3427" s="3">
        <f t="shared" si="214"/>
        <v>41916.367314814815</v>
      </c>
      <c r="T3427" s="3">
        <f t="shared" si="215"/>
        <v>41884.367314814815</v>
      </c>
    </row>
    <row r="3428" spans="1:20">
      <c r="A3428">
        <v>3426</v>
      </c>
      <c r="B3428" t="s">
        <v>6947</v>
      </c>
      <c r="C3428" t="s">
        <v>6948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1092</v>
      </c>
      <c r="O3428" s="8">
        <f>Data!$E3428/Data!$D3428</f>
        <v>1.0813333333333333</v>
      </c>
      <c r="P3428" s="2">
        <f>IFERROR(Data!$E3428/Data!$L3428,0)</f>
        <v>46.609195402298852</v>
      </c>
      <c r="Q3428" t="str">
        <f t="shared" si="212"/>
        <v>theater</v>
      </c>
      <c r="R3428" t="str">
        <f t="shared" si="213"/>
        <v>plays</v>
      </c>
      <c r="S3428" s="3">
        <f t="shared" si="214"/>
        <v>41902.833333333336</v>
      </c>
      <c r="T3428" s="3">
        <f t="shared" si="215"/>
        <v>41883.806747685187</v>
      </c>
    </row>
    <row r="3429" spans="1:20">
      <c r="A3429">
        <v>3427</v>
      </c>
      <c r="B3429" t="s">
        <v>6949</v>
      </c>
      <c r="C3429" t="s">
        <v>6950</v>
      </c>
      <c r="D3429">
        <v>1500</v>
      </c>
      <c r="E3429">
        <v>1500</v>
      </c>
      <c r="F3429" t="s">
        <v>22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1092</v>
      </c>
      <c r="O3429" s="8">
        <f>Data!$E3429/Data!$D3429</f>
        <v>1</v>
      </c>
      <c r="P3429" s="2">
        <f>IFERROR(Data!$E3429/Data!$L3429,0)</f>
        <v>51.724137931034484</v>
      </c>
      <c r="Q3429" t="str">
        <f t="shared" si="212"/>
        <v>theater</v>
      </c>
      <c r="R3429" t="str">
        <f t="shared" si="213"/>
        <v>plays</v>
      </c>
      <c r="S3429" s="3">
        <f t="shared" si="214"/>
        <v>41822.395277777774</v>
      </c>
      <c r="T3429" s="3">
        <f t="shared" si="215"/>
        <v>41792.395277777774</v>
      </c>
    </row>
    <row r="3430" spans="1:20">
      <c r="A3430">
        <v>3428</v>
      </c>
      <c r="B3430" t="s">
        <v>6951</v>
      </c>
      <c r="C3430" t="s">
        <v>6952</v>
      </c>
      <c r="D3430">
        <v>2000</v>
      </c>
      <c r="E3430">
        <v>2055</v>
      </c>
      <c r="F3430" t="s">
        <v>22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1092</v>
      </c>
      <c r="O3430" s="8">
        <f>Data!$E3430/Data!$D3430</f>
        <v>1.0275000000000001</v>
      </c>
      <c r="P3430" s="2">
        <f>IFERROR(Data!$E3430/Data!$L3430,0)</f>
        <v>40.294117647058826</v>
      </c>
      <c r="Q3430" t="str">
        <f t="shared" si="212"/>
        <v>theater</v>
      </c>
      <c r="R3430" t="str">
        <f t="shared" si="213"/>
        <v>plays</v>
      </c>
      <c r="S3430" s="3">
        <f t="shared" si="214"/>
        <v>42063.458333333328</v>
      </c>
      <c r="T3430" s="3">
        <f t="shared" si="215"/>
        <v>42038.470451388886</v>
      </c>
    </row>
    <row r="3431" spans="1:20">
      <c r="A3431">
        <v>3429</v>
      </c>
      <c r="B3431" t="s">
        <v>6953</v>
      </c>
      <c r="C3431" t="s">
        <v>6954</v>
      </c>
      <c r="D3431">
        <v>150</v>
      </c>
      <c r="E3431">
        <v>195</v>
      </c>
      <c r="F3431" t="s">
        <v>22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1092</v>
      </c>
      <c r="O3431" s="8">
        <f>Data!$E3431/Data!$D3431</f>
        <v>1.3</v>
      </c>
      <c r="P3431" s="2">
        <f>IFERROR(Data!$E3431/Data!$L3431,0)</f>
        <v>16.25</v>
      </c>
      <c r="Q3431" t="str">
        <f t="shared" si="212"/>
        <v>theater</v>
      </c>
      <c r="R3431" t="str">
        <f t="shared" si="213"/>
        <v>plays</v>
      </c>
      <c r="S3431" s="3">
        <f t="shared" si="214"/>
        <v>42675.771539351852</v>
      </c>
      <c r="T3431" s="3">
        <f t="shared" si="215"/>
        <v>42661.771539351852</v>
      </c>
    </row>
    <row r="3432" spans="1:20">
      <c r="A3432">
        <v>3430</v>
      </c>
      <c r="B3432" t="s">
        <v>6955</v>
      </c>
      <c r="C3432" t="s">
        <v>6956</v>
      </c>
      <c r="D3432">
        <v>2000</v>
      </c>
      <c r="E3432">
        <v>2170.9899999999998</v>
      </c>
      <c r="F3432" t="s">
        <v>22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1092</v>
      </c>
      <c r="O3432" s="8">
        <f>Data!$E3432/Data!$D3432</f>
        <v>1.0854949999999999</v>
      </c>
      <c r="P3432" s="2">
        <f>IFERROR(Data!$E3432/Data!$L3432,0)</f>
        <v>30.152638888888887</v>
      </c>
      <c r="Q3432" t="str">
        <f t="shared" si="212"/>
        <v>theater</v>
      </c>
      <c r="R3432" t="str">
        <f t="shared" si="213"/>
        <v>plays</v>
      </c>
      <c r="S3432" s="3">
        <f t="shared" si="214"/>
        <v>41850.695613425924</v>
      </c>
      <c r="T3432" s="3">
        <f t="shared" si="215"/>
        <v>41820.695613425924</v>
      </c>
    </row>
    <row r="3433" spans="1:20">
      <c r="A3433">
        <v>3431</v>
      </c>
      <c r="B3433" t="s">
        <v>6957</v>
      </c>
      <c r="C3433" t="s">
        <v>6958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1092</v>
      </c>
      <c r="O3433" s="8">
        <f>Data!$E3433/Data!$D3433</f>
        <v>1</v>
      </c>
      <c r="P3433" s="2">
        <f>IFERROR(Data!$E3433/Data!$L3433,0)</f>
        <v>95.238095238095241</v>
      </c>
      <c r="Q3433" t="str">
        <f t="shared" si="212"/>
        <v>theater</v>
      </c>
      <c r="R3433" t="str">
        <f t="shared" si="213"/>
        <v>plays</v>
      </c>
      <c r="S3433" s="3">
        <f t="shared" si="214"/>
        <v>41869.480937500004</v>
      </c>
      <c r="T3433" s="3">
        <f t="shared" si="215"/>
        <v>41839.480937500004</v>
      </c>
    </row>
    <row r="3434" spans="1:20">
      <c r="A3434">
        <v>3432</v>
      </c>
      <c r="B3434" t="s">
        <v>6959</v>
      </c>
      <c r="C3434" t="s">
        <v>6960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1092</v>
      </c>
      <c r="O3434" s="8">
        <f>Data!$E3434/Data!$D3434</f>
        <v>1.0965</v>
      </c>
      <c r="P3434" s="2">
        <f>IFERROR(Data!$E3434/Data!$L3434,0)</f>
        <v>52.214285714285715</v>
      </c>
      <c r="Q3434" t="str">
        <f t="shared" si="212"/>
        <v>theater</v>
      </c>
      <c r="R3434" t="str">
        <f t="shared" si="213"/>
        <v>plays</v>
      </c>
      <c r="S3434" s="3">
        <f t="shared" si="214"/>
        <v>42405.666666666672</v>
      </c>
      <c r="T3434" s="3">
        <f t="shared" si="215"/>
        <v>42380.331180555557</v>
      </c>
    </row>
    <row r="3435" spans="1:20">
      <c r="A3435">
        <v>3433</v>
      </c>
      <c r="B3435" t="s">
        <v>6961</v>
      </c>
      <c r="C3435" t="s">
        <v>6962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1092</v>
      </c>
      <c r="O3435" s="8">
        <f>Data!$E3435/Data!$D3435</f>
        <v>1.0026315789473683</v>
      </c>
      <c r="P3435" s="2">
        <f>IFERROR(Data!$E3435/Data!$L3435,0)</f>
        <v>134.1549295774648</v>
      </c>
      <c r="Q3435" t="str">
        <f t="shared" si="212"/>
        <v>theater</v>
      </c>
      <c r="R3435" t="str">
        <f t="shared" si="213"/>
        <v>plays</v>
      </c>
      <c r="S3435" s="3">
        <f t="shared" si="214"/>
        <v>41806.875</v>
      </c>
      <c r="T3435" s="3">
        <f t="shared" si="215"/>
        <v>41775.813136574077</v>
      </c>
    </row>
    <row r="3436" spans="1:20">
      <c r="A3436">
        <v>3434</v>
      </c>
      <c r="B3436" t="s">
        <v>6963</v>
      </c>
      <c r="C3436" t="s">
        <v>6964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1092</v>
      </c>
      <c r="O3436" s="8">
        <f>Data!$E3436/Data!$D3436</f>
        <v>1.0555000000000001</v>
      </c>
      <c r="P3436" s="2">
        <f>IFERROR(Data!$E3436/Data!$L3436,0)</f>
        <v>62.827380952380949</v>
      </c>
      <c r="Q3436" t="str">
        <f t="shared" si="212"/>
        <v>theater</v>
      </c>
      <c r="R3436" t="str">
        <f t="shared" si="213"/>
        <v>plays</v>
      </c>
      <c r="S3436" s="3">
        <f t="shared" si="214"/>
        <v>41830.130428240744</v>
      </c>
      <c r="T3436" s="3">
        <f t="shared" si="215"/>
        <v>41800.130428240744</v>
      </c>
    </row>
    <row r="3437" spans="1:20">
      <c r="A3437">
        <v>3435</v>
      </c>
      <c r="B3437" t="s">
        <v>6965</v>
      </c>
      <c r="C3437" t="s">
        <v>6966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1092</v>
      </c>
      <c r="O3437" s="8">
        <f>Data!$E3437/Data!$D3437</f>
        <v>1.1200000000000001</v>
      </c>
      <c r="P3437" s="2">
        <f>IFERROR(Data!$E3437/Data!$L3437,0)</f>
        <v>58.94736842105263</v>
      </c>
      <c r="Q3437" t="str">
        <f t="shared" si="212"/>
        <v>theater</v>
      </c>
      <c r="R3437" t="str">
        <f t="shared" si="213"/>
        <v>plays</v>
      </c>
      <c r="S3437" s="3">
        <f t="shared" si="214"/>
        <v>42588.875</v>
      </c>
      <c r="T3437" s="3">
        <f t="shared" si="215"/>
        <v>42572.36681712963</v>
      </c>
    </row>
    <row r="3438" spans="1:20">
      <c r="A3438">
        <v>3436</v>
      </c>
      <c r="B3438" t="s">
        <v>6967</v>
      </c>
      <c r="C3438" t="s">
        <v>6968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1092</v>
      </c>
      <c r="O3438" s="8">
        <f>Data!$E3438/Data!$D3438</f>
        <v>1.0589999999999999</v>
      </c>
      <c r="P3438" s="2">
        <f>IFERROR(Data!$E3438/Data!$L3438,0)</f>
        <v>143.1081081081081</v>
      </c>
      <c r="Q3438" t="str">
        <f t="shared" si="212"/>
        <v>theater</v>
      </c>
      <c r="R3438" t="str">
        <f t="shared" si="213"/>
        <v>plays</v>
      </c>
      <c r="S3438" s="3">
        <f t="shared" si="214"/>
        <v>41872.436111111114</v>
      </c>
      <c r="T3438" s="3">
        <f t="shared" si="215"/>
        <v>41851.291585648149</v>
      </c>
    </row>
    <row r="3439" spans="1:20">
      <c r="A3439">
        <v>3437</v>
      </c>
      <c r="B3439" t="s">
        <v>6969</v>
      </c>
      <c r="C3439" t="s">
        <v>6970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1092</v>
      </c>
      <c r="O3439" s="8">
        <f>Data!$E3439/Data!$D3439</f>
        <v>1.01</v>
      </c>
      <c r="P3439" s="2">
        <f>IFERROR(Data!$E3439/Data!$L3439,0)</f>
        <v>84.166666666666671</v>
      </c>
      <c r="Q3439" t="str">
        <f t="shared" si="212"/>
        <v>theater</v>
      </c>
      <c r="R3439" t="str">
        <f t="shared" si="213"/>
        <v>plays</v>
      </c>
      <c r="S3439" s="3">
        <f t="shared" si="214"/>
        <v>42235.460879629631</v>
      </c>
      <c r="T3439" s="3">
        <f t="shared" si="215"/>
        <v>42205.460879629631</v>
      </c>
    </row>
    <row r="3440" spans="1:20">
      <c r="A3440">
        <v>3438</v>
      </c>
      <c r="B3440" t="s">
        <v>6971</v>
      </c>
      <c r="C3440" t="s">
        <v>6972</v>
      </c>
      <c r="D3440">
        <v>2500</v>
      </c>
      <c r="E3440">
        <v>2605</v>
      </c>
      <c r="F3440" t="s">
        <v>22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1092</v>
      </c>
      <c r="O3440" s="8">
        <f>Data!$E3440/Data!$D3440</f>
        <v>1.042</v>
      </c>
      <c r="P3440" s="2">
        <f>IFERROR(Data!$E3440/Data!$L3440,0)</f>
        <v>186.07142857142858</v>
      </c>
      <c r="Q3440" t="str">
        <f t="shared" si="212"/>
        <v>theater</v>
      </c>
      <c r="R3440" t="str">
        <f t="shared" si="213"/>
        <v>plays</v>
      </c>
      <c r="S3440" s="3">
        <f t="shared" si="214"/>
        <v>42126.625</v>
      </c>
      <c r="T3440" s="3">
        <f t="shared" si="215"/>
        <v>42100.677858796291</v>
      </c>
    </row>
    <row r="3441" spans="1:20">
      <c r="A3441">
        <v>3439</v>
      </c>
      <c r="B3441" t="s">
        <v>6973</v>
      </c>
      <c r="C3441" t="s">
        <v>6974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1092</v>
      </c>
      <c r="O3441" s="8">
        <f>Data!$E3441/Data!$D3441</f>
        <v>1.3467833333333334</v>
      </c>
      <c r="P3441" s="2">
        <f>IFERROR(Data!$E3441/Data!$L3441,0)</f>
        <v>89.785555555555561</v>
      </c>
      <c r="Q3441" t="str">
        <f t="shared" si="212"/>
        <v>theater</v>
      </c>
      <c r="R3441" t="str">
        <f t="shared" si="213"/>
        <v>plays</v>
      </c>
      <c r="S3441" s="3">
        <f t="shared" si="214"/>
        <v>42387.957638888889</v>
      </c>
      <c r="T3441" s="3">
        <f t="shared" si="215"/>
        <v>42374.661226851851</v>
      </c>
    </row>
    <row r="3442" spans="1:20">
      <c r="A3442">
        <v>3440</v>
      </c>
      <c r="B3442" t="s">
        <v>6975</v>
      </c>
      <c r="C3442" t="s">
        <v>6976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1092</v>
      </c>
      <c r="O3442" s="8">
        <f>Data!$E3442/Data!$D3442</f>
        <v>1.052184</v>
      </c>
      <c r="P3442" s="2">
        <f>IFERROR(Data!$E3442/Data!$L3442,0)</f>
        <v>64.157560975609755</v>
      </c>
      <c r="Q3442" t="str">
        <f t="shared" si="212"/>
        <v>theater</v>
      </c>
      <c r="R3442" t="str">
        <f t="shared" si="213"/>
        <v>plays</v>
      </c>
      <c r="S3442" s="3">
        <f t="shared" si="214"/>
        <v>41831.427083333336</v>
      </c>
      <c r="T3442" s="3">
        <f t="shared" si="215"/>
        <v>41808.87300925926</v>
      </c>
    </row>
    <row r="3443" spans="1:20">
      <c r="A3443">
        <v>3441</v>
      </c>
      <c r="B3443" t="s">
        <v>6977</v>
      </c>
      <c r="C3443" t="s">
        <v>6978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1092</v>
      </c>
      <c r="O3443" s="8">
        <f>Data!$E3443/Data!$D3443</f>
        <v>1.026</v>
      </c>
      <c r="P3443" s="2">
        <f>IFERROR(Data!$E3443/Data!$L3443,0)</f>
        <v>59.651162790697676</v>
      </c>
      <c r="Q3443" t="str">
        <f t="shared" si="212"/>
        <v>theater</v>
      </c>
      <c r="R3443" t="str">
        <f t="shared" si="213"/>
        <v>plays</v>
      </c>
      <c r="S3443" s="3">
        <f t="shared" si="214"/>
        <v>42321.595138888893</v>
      </c>
      <c r="T3443" s="3">
        <f t="shared" si="215"/>
        <v>42294.179641203707</v>
      </c>
    </row>
    <row r="3444" spans="1:20">
      <c r="A3444">
        <v>3442</v>
      </c>
      <c r="B3444" t="s">
        <v>6979</v>
      </c>
      <c r="C3444" t="s">
        <v>6980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1092</v>
      </c>
      <c r="O3444" s="8">
        <f>Data!$E3444/Data!$D3444</f>
        <v>1</v>
      </c>
      <c r="P3444" s="2">
        <f>IFERROR(Data!$E3444/Data!$L3444,0)</f>
        <v>31.25</v>
      </c>
      <c r="Q3444" t="str">
        <f t="shared" si="212"/>
        <v>theater</v>
      </c>
      <c r="R3444" t="str">
        <f t="shared" si="213"/>
        <v>plays</v>
      </c>
      <c r="S3444" s="3">
        <f t="shared" si="214"/>
        <v>42154.591111111105</v>
      </c>
      <c r="T3444" s="3">
        <f t="shared" si="215"/>
        <v>42124.591111111105</v>
      </c>
    </row>
    <row r="3445" spans="1:20">
      <c r="A3445">
        <v>3443</v>
      </c>
      <c r="B3445" t="s">
        <v>6981</v>
      </c>
      <c r="C3445" t="s">
        <v>6982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1092</v>
      </c>
      <c r="O3445" s="8">
        <f>Data!$E3445/Data!$D3445</f>
        <v>1.855</v>
      </c>
      <c r="P3445" s="2">
        <f>IFERROR(Data!$E3445/Data!$L3445,0)</f>
        <v>41.222222222222221</v>
      </c>
      <c r="Q3445" t="str">
        <f t="shared" si="212"/>
        <v>theater</v>
      </c>
      <c r="R3445" t="str">
        <f t="shared" si="213"/>
        <v>plays</v>
      </c>
      <c r="S3445" s="3">
        <f t="shared" si="214"/>
        <v>41891.274837962963</v>
      </c>
      <c r="T3445" s="3">
        <f t="shared" si="215"/>
        <v>41861.274837962963</v>
      </c>
    </row>
    <row r="3446" spans="1:20">
      <c r="A3446">
        <v>3444</v>
      </c>
      <c r="B3446" t="s">
        <v>6983</v>
      </c>
      <c r="C3446" t="s">
        <v>6984</v>
      </c>
      <c r="D3446">
        <v>300</v>
      </c>
      <c r="E3446">
        <v>867</v>
      </c>
      <c r="F3446" t="s">
        <v>22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1092</v>
      </c>
      <c r="O3446" s="8">
        <f>Data!$E3446/Data!$D3446</f>
        <v>2.89</v>
      </c>
      <c r="P3446" s="2">
        <f>IFERROR(Data!$E3446/Data!$L3446,0)</f>
        <v>43.35</v>
      </c>
      <c r="Q3446" t="str">
        <f t="shared" si="212"/>
        <v>theater</v>
      </c>
      <c r="R3446" t="str">
        <f t="shared" si="213"/>
        <v>plays</v>
      </c>
      <c r="S3446" s="3">
        <f t="shared" si="214"/>
        <v>42529.332638888889</v>
      </c>
      <c r="T3446" s="3">
        <f t="shared" si="215"/>
        <v>42521.041504629626</v>
      </c>
    </row>
    <row r="3447" spans="1:20">
      <c r="A3447">
        <v>3445</v>
      </c>
      <c r="B3447" t="s">
        <v>6985</v>
      </c>
      <c r="C3447" t="s">
        <v>6986</v>
      </c>
      <c r="D3447">
        <v>2000</v>
      </c>
      <c r="E3447">
        <v>2000</v>
      </c>
      <c r="F3447" t="s">
        <v>22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1092</v>
      </c>
      <c r="O3447" s="8">
        <f>Data!$E3447/Data!$D3447</f>
        <v>1</v>
      </c>
      <c r="P3447" s="2">
        <f>IFERROR(Data!$E3447/Data!$L3447,0)</f>
        <v>64.516129032258064</v>
      </c>
      <c r="Q3447" t="str">
        <f t="shared" si="212"/>
        <v>theater</v>
      </c>
      <c r="R3447" t="str">
        <f t="shared" si="213"/>
        <v>plays</v>
      </c>
      <c r="S3447" s="3">
        <f t="shared" si="214"/>
        <v>42300.280509259261</v>
      </c>
      <c r="T3447" s="3">
        <f t="shared" si="215"/>
        <v>42272.280509259261</v>
      </c>
    </row>
    <row r="3448" spans="1:20">
      <c r="A3448">
        <v>3446</v>
      </c>
      <c r="B3448" t="s">
        <v>6987</v>
      </c>
      <c r="C3448" t="s">
        <v>6988</v>
      </c>
      <c r="D3448">
        <v>1000</v>
      </c>
      <c r="E3448">
        <v>1082</v>
      </c>
      <c r="F3448" t="s">
        <v>22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1092</v>
      </c>
      <c r="O3448" s="8">
        <f>Data!$E3448/Data!$D3448</f>
        <v>1.0820000000000001</v>
      </c>
      <c r="P3448" s="2">
        <f>IFERROR(Data!$E3448/Data!$L3448,0)</f>
        <v>43.28</v>
      </c>
      <c r="Q3448" t="str">
        <f t="shared" si="212"/>
        <v>theater</v>
      </c>
      <c r="R3448" t="str">
        <f t="shared" si="213"/>
        <v>plays</v>
      </c>
      <c r="S3448" s="3">
        <f t="shared" si="214"/>
        <v>42040.263888888891</v>
      </c>
      <c r="T3448" s="3">
        <f t="shared" si="215"/>
        <v>42016.582465277781</v>
      </c>
    </row>
    <row r="3449" spans="1:20">
      <c r="A3449">
        <v>3447</v>
      </c>
      <c r="B3449" t="s">
        <v>6989</v>
      </c>
      <c r="C3449" t="s">
        <v>6990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1092</v>
      </c>
      <c r="O3449" s="8">
        <f>Data!$E3449/Data!$D3449</f>
        <v>1.0780000000000001</v>
      </c>
      <c r="P3449" s="2">
        <f>IFERROR(Data!$E3449/Data!$L3449,0)</f>
        <v>77</v>
      </c>
      <c r="Q3449" t="str">
        <f t="shared" si="212"/>
        <v>theater</v>
      </c>
      <c r="R3449" t="str">
        <f t="shared" si="213"/>
        <v>plays</v>
      </c>
      <c r="S3449" s="3">
        <f t="shared" si="214"/>
        <v>42447.597361111111</v>
      </c>
      <c r="T3449" s="3">
        <f t="shared" si="215"/>
        <v>42402.639027777783</v>
      </c>
    </row>
    <row r="3450" spans="1:20">
      <c r="A3450">
        <v>3448</v>
      </c>
      <c r="B3450" t="s">
        <v>6991</v>
      </c>
      <c r="C3450" t="s">
        <v>6992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1092</v>
      </c>
      <c r="O3450" s="8">
        <f>Data!$E3450/Data!$D3450</f>
        <v>1.0976190476190477</v>
      </c>
      <c r="P3450" s="2">
        <f>IFERROR(Data!$E3450/Data!$L3450,0)</f>
        <v>51.222222222222221</v>
      </c>
      <c r="Q3450" t="str">
        <f t="shared" si="212"/>
        <v>theater</v>
      </c>
      <c r="R3450" t="str">
        <f t="shared" si="213"/>
        <v>plays</v>
      </c>
      <c r="S3450" s="3">
        <f t="shared" si="214"/>
        <v>41989.869085648148</v>
      </c>
      <c r="T3450" s="3">
        <f t="shared" si="215"/>
        <v>41959.869085648148</v>
      </c>
    </row>
    <row r="3451" spans="1:20">
      <c r="A3451">
        <v>3449</v>
      </c>
      <c r="B3451" t="s">
        <v>6993</v>
      </c>
      <c r="C3451" t="s">
        <v>6994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1092</v>
      </c>
      <c r="O3451" s="8">
        <f>Data!$E3451/Data!$D3451</f>
        <v>1.70625</v>
      </c>
      <c r="P3451" s="2">
        <f>IFERROR(Data!$E3451/Data!$L3451,0)</f>
        <v>68.25</v>
      </c>
      <c r="Q3451" t="str">
        <f t="shared" si="212"/>
        <v>theater</v>
      </c>
      <c r="R3451" t="str">
        <f t="shared" si="213"/>
        <v>plays</v>
      </c>
      <c r="S3451" s="3">
        <f t="shared" si="214"/>
        <v>42559.916666666672</v>
      </c>
      <c r="T3451" s="3">
        <f t="shared" si="215"/>
        <v>42531.802523148144</v>
      </c>
    </row>
    <row r="3452" spans="1:20">
      <c r="A3452">
        <v>3450</v>
      </c>
      <c r="B3452" t="s">
        <v>6995</v>
      </c>
      <c r="C3452" t="s">
        <v>6996</v>
      </c>
      <c r="D3452">
        <v>500</v>
      </c>
      <c r="E3452">
        <v>760</v>
      </c>
      <c r="F3452" t="s">
        <v>22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1092</v>
      </c>
      <c r="O3452" s="8">
        <f>Data!$E3452/Data!$D3452</f>
        <v>1.52</v>
      </c>
      <c r="P3452" s="2">
        <f>IFERROR(Data!$E3452/Data!$L3452,0)</f>
        <v>19.487179487179485</v>
      </c>
      <c r="Q3452" t="str">
        <f t="shared" si="212"/>
        <v>theater</v>
      </c>
      <c r="R3452" t="str">
        <f t="shared" si="213"/>
        <v>plays</v>
      </c>
      <c r="S3452" s="3">
        <f t="shared" si="214"/>
        <v>42096.412858796291</v>
      </c>
      <c r="T3452" s="3">
        <f t="shared" si="215"/>
        <v>42036.454525462963</v>
      </c>
    </row>
    <row r="3453" spans="1:20">
      <c r="A3453">
        <v>3451</v>
      </c>
      <c r="B3453" t="s">
        <v>6997</v>
      </c>
      <c r="C3453" t="s">
        <v>6998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1092</v>
      </c>
      <c r="O3453" s="8">
        <f>Data!$E3453/Data!$D3453</f>
        <v>1.0123076923076924</v>
      </c>
      <c r="P3453" s="2">
        <f>IFERROR(Data!$E3453/Data!$L3453,0)</f>
        <v>41.125</v>
      </c>
      <c r="Q3453" t="str">
        <f t="shared" si="212"/>
        <v>theater</v>
      </c>
      <c r="R3453" t="str">
        <f t="shared" si="213"/>
        <v>plays</v>
      </c>
      <c r="S3453" s="3">
        <f t="shared" si="214"/>
        <v>42115.473692129628</v>
      </c>
      <c r="T3453" s="3">
        <f t="shared" si="215"/>
        <v>42088.473692129628</v>
      </c>
    </row>
    <row r="3454" spans="1:20">
      <c r="A3454">
        <v>3452</v>
      </c>
      <c r="B3454" t="s">
        <v>6999</v>
      </c>
      <c r="C3454" t="s">
        <v>7000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1092</v>
      </c>
      <c r="O3454" s="8">
        <f>Data!$E3454/Data!$D3454</f>
        <v>1.532</v>
      </c>
      <c r="P3454" s="2">
        <f>IFERROR(Data!$E3454/Data!$L3454,0)</f>
        <v>41.405405405405403</v>
      </c>
      <c r="Q3454" t="str">
        <f t="shared" si="212"/>
        <v>theater</v>
      </c>
      <c r="R3454" t="str">
        <f t="shared" si="213"/>
        <v>plays</v>
      </c>
      <c r="S3454" s="3">
        <f t="shared" si="214"/>
        <v>41842.915972222225</v>
      </c>
      <c r="T3454" s="3">
        <f t="shared" si="215"/>
        <v>41820.389189814814</v>
      </c>
    </row>
    <row r="3455" spans="1:20">
      <c r="A3455">
        <v>3453</v>
      </c>
      <c r="B3455" t="s">
        <v>7001</v>
      </c>
      <c r="C3455" t="s">
        <v>7002</v>
      </c>
      <c r="D3455">
        <v>300</v>
      </c>
      <c r="E3455">
        <v>385</v>
      </c>
      <c r="F3455" t="s">
        <v>22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1092</v>
      </c>
      <c r="O3455" s="8">
        <f>Data!$E3455/Data!$D3455</f>
        <v>1.2833333333333334</v>
      </c>
      <c r="P3455" s="2">
        <f>IFERROR(Data!$E3455/Data!$L3455,0)</f>
        <v>27.5</v>
      </c>
      <c r="Q3455" t="str">
        <f t="shared" si="212"/>
        <v>theater</v>
      </c>
      <c r="R3455" t="str">
        <f t="shared" si="213"/>
        <v>plays</v>
      </c>
      <c r="S3455" s="3">
        <f t="shared" si="214"/>
        <v>42595.72865740741</v>
      </c>
      <c r="T3455" s="3">
        <f t="shared" si="215"/>
        <v>42535.72865740741</v>
      </c>
    </row>
    <row r="3456" spans="1:20">
      <c r="A3456">
        <v>3454</v>
      </c>
      <c r="B3456" t="s">
        <v>7003</v>
      </c>
      <c r="C3456" t="s">
        <v>7004</v>
      </c>
      <c r="D3456">
        <v>700</v>
      </c>
      <c r="E3456">
        <v>705</v>
      </c>
      <c r="F3456" t="s">
        <v>22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1092</v>
      </c>
      <c r="O3456" s="8">
        <f>Data!$E3456/Data!$D3456</f>
        <v>1.0071428571428571</v>
      </c>
      <c r="P3456" s="2">
        <f>IFERROR(Data!$E3456/Data!$L3456,0)</f>
        <v>33.571428571428569</v>
      </c>
      <c r="Q3456" t="str">
        <f t="shared" si="212"/>
        <v>theater</v>
      </c>
      <c r="R3456" t="str">
        <f t="shared" si="213"/>
        <v>plays</v>
      </c>
      <c r="S3456" s="3">
        <f t="shared" si="214"/>
        <v>41851.448599537034</v>
      </c>
      <c r="T3456" s="3">
        <f t="shared" si="215"/>
        <v>41821.448599537034</v>
      </c>
    </row>
    <row r="3457" spans="1:20">
      <c r="A3457">
        <v>3455</v>
      </c>
      <c r="B3457" t="s">
        <v>7005</v>
      </c>
      <c r="C3457" t="s">
        <v>7006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1092</v>
      </c>
      <c r="O3457" s="8">
        <f>Data!$E3457/Data!$D3457</f>
        <v>1.0065</v>
      </c>
      <c r="P3457" s="2">
        <f>IFERROR(Data!$E3457/Data!$L3457,0)</f>
        <v>145.86956521739131</v>
      </c>
      <c r="Q3457" t="str">
        <f t="shared" si="212"/>
        <v>theater</v>
      </c>
      <c r="R3457" t="str">
        <f t="shared" si="213"/>
        <v>plays</v>
      </c>
      <c r="S3457" s="3">
        <f t="shared" si="214"/>
        <v>42656.5003125</v>
      </c>
      <c r="T3457" s="3">
        <f t="shared" si="215"/>
        <v>42626.5003125</v>
      </c>
    </row>
    <row r="3458" spans="1:20">
      <c r="A3458">
        <v>3456</v>
      </c>
      <c r="B3458" t="s">
        <v>7007</v>
      </c>
      <c r="C3458" t="s">
        <v>7008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1092</v>
      </c>
      <c r="O3458" s="8">
        <f>Data!$E3458/Data!$D3458</f>
        <v>1.913</v>
      </c>
      <c r="P3458" s="2">
        <f>IFERROR(Data!$E3458/Data!$L3458,0)</f>
        <v>358.6875</v>
      </c>
      <c r="Q3458" t="str">
        <f t="shared" si="212"/>
        <v>theater</v>
      </c>
      <c r="R3458" t="str">
        <f t="shared" si="213"/>
        <v>plays</v>
      </c>
      <c r="S3458" s="3">
        <f t="shared" si="214"/>
        <v>41852.040972222225</v>
      </c>
      <c r="T3458" s="3">
        <f t="shared" si="215"/>
        <v>41820.955636574072</v>
      </c>
    </row>
    <row r="3459" spans="1:20">
      <c r="A3459">
        <v>3457</v>
      </c>
      <c r="B3459" t="s">
        <v>7009</v>
      </c>
      <c r="C3459" t="s">
        <v>7010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1092</v>
      </c>
      <c r="O3459" s="8">
        <f>Data!$E3459/Data!$D3459</f>
        <v>1.4019999999999999</v>
      </c>
      <c r="P3459" s="2">
        <f>IFERROR(Data!$E3459/Data!$L3459,0)</f>
        <v>50.981818181818184</v>
      </c>
      <c r="Q3459" t="str">
        <f t="shared" ref="Q3459:Q3522" si="216">LEFT(N3459,SEARCH("/",N3459,1)-1)</f>
        <v>theater</v>
      </c>
      <c r="R3459" t="str">
        <f t="shared" ref="R3459:R3522" si="217">RIGHT(N3459,LEN(N3459)-SEARCH("/",N3459,1))</f>
        <v>plays</v>
      </c>
      <c r="S3459" s="3">
        <f t="shared" ref="S3459:S3522" si="218">(((I3459/60)/60)/24)+DATE(1970,1,1)+(-6/24)</f>
        <v>42046.999305555553</v>
      </c>
      <c r="T3459" s="3">
        <f t="shared" ref="T3459:T3522" si="219">(((J3459/60)/60)/24)+DATE(1970,1,1)+(-6/24)</f>
        <v>42016.456678240742</v>
      </c>
    </row>
    <row r="3460" spans="1:20">
      <c r="A3460">
        <v>3458</v>
      </c>
      <c r="B3460" t="s">
        <v>7011</v>
      </c>
      <c r="C3460" t="s">
        <v>7012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1092</v>
      </c>
      <c r="O3460" s="8">
        <f>Data!$E3460/Data!$D3460</f>
        <v>1.2433537832310839</v>
      </c>
      <c r="P3460" s="2">
        <f>IFERROR(Data!$E3460/Data!$L3460,0)</f>
        <v>45.037037037037038</v>
      </c>
      <c r="Q3460" t="str">
        <f t="shared" si="216"/>
        <v>theater</v>
      </c>
      <c r="R3460" t="str">
        <f t="shared" si="217"/>
        <v>plays</v>
      </c>
      <c r="S3460" s="3">
        <f t="shared" si="218"/>
        <v>42037.935416666667</v>
      </c>
      <c r="T3460" s="3">
        <f t="shared" si="219"/>
        <v>42010.952581018515</v>
      </c>
    </row>
    <row r="3461" spans="1:20">
      <c r="A3461">
        <v>3459</v>
      </c>
      <c r="B3461" t="s">
        <v>7013</v>
      </c>
      <c r="C3461" t="s">
        <v>7014</v>
      </c>
      <c r="D3461">
        <v>500</v>
      </c>
      <c r="E3461">
        <v>631</v>
      </c>
      <c r="F3461" t="s">
        <v>22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1092</v>
      </c>
      <c r="O3461" s="8">
        <f>Data!$E3461/Data!$D3461</f>
        <v>1.262</v>
      </c>
      <c r="P3461" s="2">
        <f>IFERROR(Data!$E3461/Data!$L3461,0)</f>
        <v>17.527777777777779</v>
      </c>
      <c r="Q3461" t="str">
        <f t="shared" si="216"/>
        <v>theater</v>
      </c>
      <c r="R3461" t="str">
        <f t="shared" si="217"/>
        <v>plays</v>
      </c>
      <c r="S3461" s="3">
        <f t="shared" si="218"/>
        <v>42510.229861111111</v>
      </c>
      <c r="T3461" s="3">
        <f t="shared" si="219"/>
        <v>42480.229861111111</v>
      </c>
    </row>
    <row r="3462" spans="1:20">
      <c r="A3462">
        <v>3460</v>
      </c>
      <c r="B3462" t="s">
        <v>7015</v>
      </c>
      <c r="C3462" t="s">
        <v>7016</v>
      </c>
      <c r="D3462">
        <v>500</v>
      </c>
      <c r="E3462">
        <v>950</v>
      </c>
      <c r="F3462" t="s">
        <v>22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1092</v>
      </c>
      <c r="O3462" s="8">
        <f>Data!$E3462/Data!$D3462</f>
        <v>1.9</v>
      </c>
      <c r="P3462" s="2">
        <f>IFERROR(Data!$E3462/Data!$L3462,0)</f>
        <v>50</v>
      </c>
      <c r="Q3462" t="str">
        <f t="shared" si="216"/>
        <v>theater</v>
      </c>
      <c r="R3462" t="str">
        <f t="shared" si="217"/>
        <v>plays</v>
      </c>
      <c r="S3462" s="3">
        <f t="shared" si="218"/>
        <v>41866.277222222219</v>
      </c>
      <c r="T3462" s="3">
        <f t="shared" si="219"/>
        <v>41852.277222222219</v>
      </c>
    </row>
    <row r="3463" spans="1:20">
      <c r="A3463">
        <v>3461</v>
      </c>
      <c r="B3463" t="s">
        <v>7017</v>
      </c>
      <c r="C3463" t="s">
        <v>7018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1092</v>
      </c>
      <c r="O3463" s="8">
        <f>Data!$E3463/Data!$D3463</f>
        <v>1.39</v>
      </c>
      <c r="P3463" s="2">
        <f>IFERROR(Data!$E3463/Data!$L3463,0)</f>
        <v>57.916666666666664</v>
      </c>
      <c r="Q3463" t="str">
        <f t="shared" si="216"/>
        <v>theater</v>
      </c>
      <c r="R3463" t="str">
        <f t="shared" si="217"/>
        <v>plays</v>
      </c>
      <c r="S3463" s="3">
        <f t="shared" si="218"/>
        <v>42671.875</v>
      </c>
      <c r="T3463" s="3">
        <f t="shared" si="219"/>
        <v>42643.382858796293</v>
      </c>
    </row>
    <row r="3464" spans="1:20">
      <c r="A3464">
        <v>3462</v>
      </c>
      <c r="B3464" t="s">
        <v>7019</v>
      </c>
      <c r="C3464" t="s">
        <v>7020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1092</v>
      </c>
      <c r="O3464" s="8">
        <f>Data!$E3464/Data!$D3464</f>
        <v>2.02</v>
      </c>
      <c r="P3464" s="2">
        <f>IFERROR(Data!$E3464/Data!$L3464,0)</f>
        <v>29.705882352941178</v>
      </c>
      <c r="Q3464" t="str">
        <f t="shared" si="216"/>
        <v>theater</v>
      </c>
      <c r="R3464" t="str">
        <f t="shared" si="217"/>
        <v>plays</v>
      </c>
      <c r="S3464" s="3">
        <f t="shared" si="218"/>
        <v>42195.5</v>
      </c>
      <c r="T3464" s="3">
        <f t="shared" si="219"/>
        <v>42179.648472222223</v>
      </c>
    </row>
    <row r="3465" spans="1:20">
      <c r="A3465">
        <v>3463</v>
      </c>
      <c r="B3465" t="s">
        <v>7021</v>
      </c>
      <c r="C3465" t="s">
        <v>7022</v>
      </c>
      <c r="D3465">
        <v>10000</v>
      </c>
      <c r="E3465">
        <v>10338</v>
      </c>
      <c r="F3465" t="s">
        <v>22</v>
      </c>
      <c r="G3465" t="s">
        <v>165</v>
      </c>
      <c r="H3465" t="s">
        <v>166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1092</v>
      </c>
      <c r="O3465" s="8">
        <f>Data!$E3465/Data!$D3465</f>
        <v>1.0338000000000001</v>
      </c>
      <c r="P3465" s="2">
        <f>IFERROR(Data!$E3465/Data!$L3465,0)</f>
        <v>90.684210526315795</v>
      </c>
      <c r="Q3465" t="str">
        <f t="shared" si="216"/>
        <v>theater</v>
      </c>
      <c r="R3465" t="str">
        <f t="shared" si="217"/>
        <v>plays</v>
      </c>
      <c r="S3465" s="3">
        <f t="shared" si="218"/>
        <v>42653.915972222225</v>
      </c>
      <c r="T3465" s="3">
        <f t="shared" si="219"/>
        <v>42612.668807870374</v>
      </c>
    </row>
    <row r="3466" spans="1:20">
      <c r="A3466">
        <v>3464</v>
      </c>
      <c r="B3466" t="s">
        <v>7023</v>
      </c>
      <c r="C3466" t="s">
        <v>7024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1092</v>
      </c>
      <c r="O3466" s="8">
        <f>Data!$E3466/Data!$D3466</f>
        <v>1.023236</v>
      </c>
      <c r="P3466" s="2">
        <f>IFERROR(Data!$E3466/Data!$L3466,0)</f>
        <v>55.012688172043013</v>
      </c>
      <c r="Q3466" t="str">
        <f t="shared" si="216"/>
        <v>theater</v>
      </c>
      <c r="R3466" t="str">
        <f t="shared" si="217"/>
        <v>plays</v>
      </c>
      <c r="S3466" s="3">
        <f t="shared" si="218"/>
        <v>42604.880057870367</v>
      </c>
      <c r="T3466" s="3">
        <f t="shared" si="219"/>
        <v>42574.880057870367</v>
      </c>
    </row>
    <row r="3467" spans="1:20">
      <c r="A3467">
        <v>3465</v>
      </c>
      <c r="B3467" t="s">
        <v>7025</v>
      </c>
      <c r="C3467" t="s">
        <v>7026</v>
      </c>
      <c r="D3467">
        <v>2000</v>
      </c>
      <c r="E3467">
        <v>2060</v>
      </c>
      <c r="F3467" t="s">
        <v>22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1092</v>
      </c>
      <c r="O3467" s="8">
        <f>Data!$E3467/Data!$D3467</f>
        <v>1.03</v>
      </c>
      <c r="P3467" s="2">
        <f>IFERROR(Data!$E3467/Data!$L3467,0)</f>
        <v>57.222222222222221</v>
      </c>
      <c r="Q3467" t="str">
        <f t="shared" si="216"/>
        <v>theater</v>
      </c>
      <c r="R3467" t="str">
        <f t="shared" si="217"/>
        <v>plays</v>
      </c>
      <c r="S3467" s="3">
        <f t="shared" si="218"/>
        <v>42225.416666666672</v>
      </c>
      <c r="T3467" s="3">
        <f t="shared" si="219"/>
        <v>42200.375833333332</v>
      </c>
    </row>
    <row r="3468" spans="1:20">
      <c r="A3468">
        <v>3466</v>
      </c>
      <c r="B3468" t="s">
        <v>7027</v>
      </c>
      <c r="C3468" t="s">
        <v>7028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1092</v>
      </c>
      <c r="O3468" s="8">
        <f>Data!$E3468/Data!$D3468</f>
        <v>1.2714285714285714</v>
      </c>
      <c r="P3468" s="2">
        <f>IFERROR(Data!$E3468/Data!$L3468,0)</f>
        <v>72.950819672131146</v>
      </c>
      <c r="Q3468" t="str">
        <f t="shared" si="216"/>
        <v>theater</v>
      </c>
      <c r="R3468" t="str">
        <f t="shared" si="217"/>
        <v>plays</v>
      </c>
      <c r="S3468" s="3">
        <f t="shared" si="218"/>
        <v>42479.727430555555</v>
      </c>
      <c r="T3468" s="3">
        <f t="shared" si="219"/>
        <v>42419.769097222219</v>
      </c>
    </row>
    <row r="3469" spans="1:20">
      <c r="A3469">
        <v>3467</v>
      </c>
      <c r="B3469" t="s">
        <v>7029</v>
      </c>
      <c r="C3469" t="s">
        <v>7030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1092</v>
      </c>
      <c r="O3469" s="8">
        <f>Data!$E3469/Data!$D3469</f>
        <v>1.01</v>
      </c>
      <c r="P3469" s="2">
        <f>IFERROR(Data!$E3469/Data!$L3469,0)</f>
        <v>64.468085106382972</v>
      </c>
      <c r="Q3469" t="str">
        <f t="shared" si="216"/>
        <v>theater</v>
      </c>
      <c r="R3469" t="str">
        <f t="shared" si="217"/>
        <v>plays</v>
      </c>
      <c r="S3469" s="3">
        <f t="shared" si="218"/>
        <v>42083.380000000005</v>
      </c>
      <c r="T3469" s="3">
        <f t="shared" si="219"/>
        <v>42053.421666666662</v>
      </c>
    </row>
    <row r="3470" spans="1:20">
      <c r="A3470">
        <v>3468</v>
      </c>
      <c r="B3470" t="s">
        <v>7031</v>
      </c>
      <c r="C3470" t="s">
        <v>7032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1092</v>
      </c>
      <c r="O3470" s="8">
        <f>Data!$E3470/Data!$D3470</f>
        <v>1.2178</v>
      </c>
      <c r="P3470" s="2">
        <f>IFERROR(Data!$E3470/Data!$L3470,0)</f>
        <v>716.35294117647061</v>
      </c>
      <c r="Q3470" t="str">
        <f t="shared" si="216"/>
        <v>theater</v>
      </c>
      <c r="R3470" t="str">
        <f t="shared" si="217"/>
        <v>plays</v>
      </c>
      <c r="S3470" s="3">
        <f t="shared" si="218"/>
        <v>42633.875</v>
      </c>
      <c r="T3470" s="3">
        <f t="shared" si="219"/>
        <v>42605.515381944439</v>
      </c>
    </row>
    <row r="3471" spans="1:20">
      <c r="A3471">
        <v>3469</v>
      </c>
      <c r="B3471" t="s">
        <v>7033</v>
      </c>
      <c r="C3471" t="s">
        <v>7034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1092</v>
      </c>
      <c r="O3471" s="8">
        <f>Data!$E3471/Data!$D3471</f>
        <v>1.1339285714285714</v>
      </c>
      <c r="P3471" s="2">
        <f>IFERROR(Data!$E3471/Data!$L3471,0)</f>
        <v>50.396825396825399</v>
      </c>
      <c r="Q3471" t="str">
        <f t="shared" si="216"/>
        <v>theater</v>
      </c>
      <c r="R3471" t="str">
        <f t="shared" si="217"/>
        <v>plays</v>
      </c>
      <c r="S3471" s="3">
        <f t="shared" si="218"/>
        <v>42488.391724537039</v>
      </c>
      <c r="T3471" s="3">
        <f t="shared" si="219"/>
        <v>42458.391724537039</v>
      </c>
    </row>
    <row r="3472" spans="1:20">
      <c r="A3472">
        <v>3470</v>
      </c>
      <c r="B3472" t="s">
        <v>7035</v>
      </c>
      <c r="C3472" t="s">
        <v>7036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1092</v>
      </c>
      <c r="O3472" s="8">
        <f>Data!$E3472/Data!$D3472</f>
        <v>1.5</v>
      </c>
      <c r="P3472" s="2">
        <f>IFERROR(Data!$E3472/Data!$L3472,0)</f>
        <v>41.666666666666664</v>
      </c>
      <c r="Q3472" t="str">
        <f t="shared" si="216"/>
        <v>theater</v>
      </c>
      <c r="R3472" t="str">
        <f t="shared" si="217"/>
        <v>plays</v>
      </c>
      <c r="S3472" s="3">
        <f t="shared" si="218"/>
        <v>42566.651388888888</v>
      </c>
      <c r="T3472" s="3">
        <f t="shared" si="219"/>
        <v>42528.772013888884</v>
      </c>
    </row>
    <row r="3473" spans="1:20">
      <c r="A3473">
        <v>3471</v>
      </c>
      <c r="B3473" t="s">
        <v>7037</v>
      </c>
      <c r="C3473" t="s">
        <v>7038</v>
      </c>
      <c r="D3473">
        <v>500</v>
      </c>
      <c r="E3473">
        <v>1073</v>
      </c>
      <c r="F3473" t="s">
        <v>22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1092</v>
      </c>
      <c r="O3473" s="8">
        <f>Data!$E3473/Data!$D3473</f>
        <v>2.1459999999999999</v>
      </c>
      <c r="P3473" s="2">
        <f>IFERROR(Data!$E3473/Data!$L3473,0)</f>
        <v>35.766666666666666</v>
      </c>
      <c r="Q3473" t="str">
        <f t="shared" si="216"/>
        <v>theater</v>
      </c>
      <c r="R3473" t="str">
        <f t="shared" si="217"/>
        <v>plays</v>
      </c>
      <c r="S3473" s="3">
        <f t="shared" si="218"/>
        <v>41882.583333333336</v>
      </c>
      <c r="T3473" s="3">
        <f t="shared" si="219"/>
        <v>41841.570486111108</v>
      </c>
    </row>
    <row r="3474" spans="1:20">
      <c r="A3474">
        <v>3472</v>
      </c>
      <c r="B3474" t="s">
        <v>7039</v>
      </c>
      <c r="C3474" t="s">
        <v>7040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1092</v>
      </c>
      <c r="O3474" s="8">
        <f>Data!$E3474/Data!$D3474</f>
        <v>1.0205</v>
      </c>
      <c r="P3474" s="2">
        <f>IFERROR(Data!$E3474/Data!$L3474,0)</f>
        <v>88.739130434782609</v>
      </c>
      <c r="Q3474" t="str">
        <f t="shared" si="216"/>
        <v>theater</v>
      </c>
      <c r="R3474" t="str">
        <f t="shared" si="217"/>
        <v>plays</v>
      </c>
      <c r="S3474" s="3">
        <f t="shared" si="218"/>
        <v>41948.999305555553</v>
      </c>
      <c r="T3474" s="3">
        <f t="shared" si="219"/>
        <v>41927.920497685183</v>
      </c>
    </row>
    <row r="3475" spans="1:20">
      <c r="A3475">
        <v>3473</v>
      </c>
      <c r="B3475" t="s">
        <v>7041</v>
      </c>
      <c r="C3475" t="s">
        <v>7042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1092</v>
      </c>
      <c r="O3475" s="8">
        <f>Data!$E3475/Data!$D3475</f>
        <v>1</v>
      </c>
      <c r="P3475" s="2">
        <f>IFERROR(Data!$E3475/Data!$L3475,0)</f>
        <v>148.4848484848485</v>
      </c>
      <c r="Q3475" t="str">
        <f t="shared" si="216"/>
        <v>theater</v>
      </c>
      <c r="R3475" t="str">
        <f t="shared" si="217"/>
        <v>plays</v>
      </c>
      <c r="S3475" s="3">
        <f t="shared" si="218"/>
        <v>42083.602083333331</v>
      </c>
      <c r="T3475" s="3">
        <f t="shared" si="219"/>
        <v>42062.584444444445</v>
      </c>
    </row>
    <row r="3476" spans="1:20">
      <c r="A3476">
        <v>3474</v>
      </c>
      <c r="B3476" t="s">
        <v>7043</v>
      </c>
      <c r="C3476" t="s">
        <v>7044</v>
      </c>
      <c r="D3476">
        <v>2000</v>
      </c>
      <c r="E3476">
        <v>2020</v>
      </c>
      <c r="F3476" t="s">
        <v>22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1092</v>
      </c>
      <c r="O3476" s="8">
        <f>Data!$E3476/Data!$D3476</f>
        <v>1.01</v>
      </c>
      <c r="P3476" s="2">
        <f>IFERROR(Data!$E3476/Data!$L3476,0)</f>
        <v>51.794871794871796</v>
      </c>
      <c r="Q3476" t="str">
        <f t="shared" si="216"/>
        <v>theater</v>
      </c>
      <c r="R3476" t="str">
        <f t="shared" si="217"/>
        <v>plays</v>
      </c>
      <c r="S3476" s="3">
        <f t="shared" si="218"/>
        <v>42571.251516203702</v>
      </c>
      <c r="T3476" s="3">
        <f t="shared" si="219"/>
        <v>42541.251516203702</v>
      </c>
    </row>
    <row r="3477" spans="1:20">
      <c r="A3477">
        <v>3475</v>
      </c>
      <c r="B3477" t="s">
        <v>7045</v>
      </c>
      <c r="C3477" t="s">
        <v>7046</v>
      </c>
      <c r="D3477">
        <v>300</v>
      </c>
      <c r="E3477">
        <v>340</v>
      </c>
      <c r="F3477" t="s">
        <v>22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1092</v>
      </c>
      <c r="O3477" s="8">
        <f>Data!$E3477/Data!$D3477</f>
        <v>1.1333333333333333</v>
      </c>
      <c r="P3477" s="2">
        <f>IFERROR(Data!$E3477/Data!$L3477,0)</f>
        <v>20</v>
      </c>
      <c r="Q3477" t="str">
        <f t="shared" si="216"/>
        <v>theater</v>
      </c>
      <c r="R3477" t="str">
        <f t="shared" si="217"/>
        <v>plays</v>
      </c>
      <c r="S3477" s="3">
        <f t="shared" si="218"/>
        <v>41945.75</v>
      </c>
      <c r="T3477" s="3">
        <f t="shared" si="219"/>
        <v>41918.630833333329</v>
      </c>
    </row>
    <row r="3478" spans="1:20">
      <c r="A3478">
        <v>3476</v>
      </c>
      <c r="B3478" t="s">
        <v>7047</v>
      </c>
      <c r="C3478" t="s">
        <v>7048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1092</v>
      </c>
      <c r="O3478" s="8">
        <f>Data!$E3478/Data!$D3478</f>
        <v>1.04</v>
      </c>
      <c r="P3478" s="2">
        <f>IFERROR(Data!$E3478/Data!$L3478,0)</f>
        <v>52</v>
      </c>
      <c r="Q3478" t="str">
        <f t="shared" si="216"/>
        <v>theater</v>
      </c>
      <c r="R3478" t="str">
        <f t="shared" si="217"/>
        <v>plays</v>
      </c>
      <c r="S3478" s="3">
        <f t="shared" si="218"/>
        <v>41938.875</v>
      </c>
      <c r="T3478" s="3">
        <f t="shared" si="219"/>
        <v>41921.029976851853</v>
      </c>
    </row>
    <row r="3479" spans="1:20">
      <c r="A3479">
        <v>3477</v>
      </c>
      <c r="B3479" t="s">
        <v>7049</v>
      </c>
      <c r="C3479" t="s">
        <v>7050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1092</v>
      </c>
      <c r="O3479" s="8">
        <f>Data!$E3479/Data!$D3479</f>
        <v>1.1533333333333333</v>
      </c>
      <c r="P3479" s="2">
        <f>IFERROR(Data!$E3479/Data!$L3479,0)</f>
        <v>53.230769230769234</v>
      </c>
      <c r="Q3479" t="str">
        <f t="shared" si="216"/>
        <v>theater</v>
      </c>
      <c r="R3479" t="str">
        <f t="shared" si="217"/>
        <v>plays</v>
      </c>
      <c r="S3479" s="3">
        <f t="shared" si="218"/>
        <v>42140.875</v>
      </c>
      <c r="T3479" s="3">
        <f t="shared" si="219"/>
        <v>42128.486608796295</v>
      </c>
    </row>
    <row r="3480" spans="1:20">
      <c r="A3480">
        <v>3478</v>
      </c>
      <c r="B3480" t="s">
        <v>7051</v>
      </c>
      <c r="C3480" t="s">
        <v>7052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1092</v>
      </c>
      <c r="O3480" s="8">
        <f>Data!$E3480/Data!$D3480</f>
        <v>1.1285000000000001</v>
      </c>
      <c r="P3480" s="2">
        <f>IFERROR(Data!$E3480/Data!$L3480,0)</f>
        <v>39.596491228070178</v>
      </c>
      <c r="Q3480" t="str">
        <f t="shared" si="216"/>
        <v>theater</v>
      </c>
      <c r="R3480" t="str">
        <f t="shared" si="217"/>
        <v>plays</v>
      </c>
      <c r="S3480" s="3">
        <f t="shared" si="218"/>
        <v>42079.625</v>
      </c>
      <c r="T3480" s="3">
        <f t="shared" si="219"/>
        <v>42053.666921296302</v>
      </c>
    </row>
    <row r="3481" spans="1:20">
      <c r="A3481">
        <v>3479</v>
      </c>
      <c r="B3481" t="s">
        <v>7053</v>
      </c>
      <c r="C3481" t="s">
        <v>7054</v>
      </c>
      <c r="D3481">
        <v>1500</v>
      </c>
      <c r="E3481">
        <v>1918</v>
      </c>
      <c r="F3481" t="s">
        <v>22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1092</v>
      </c>
      <c r="O3481" s="8">
        <f>Data!$E3481/Data!$D3481</f>
        <v>1.2786666666666666</v>
      </c>
      <c r="P3481" s="2">
        <f>IFERROR(Data!$E3481/Data!$L3481,0)</f>
        <v>34.25</v>
      </c>
      <c r="Q3481" t="str">
        <f t="shared" si="216"/>
        <v>theater</v>
      </c>
      <c r="R3481" t="str">
        <f t="shared" si="217"/>
        <v>plays</v>
      </c>
      <c r="S3481" s="3">
        <f t="shared" si="218"/>
        <v>41811.605092592588</v>
      </c>
      <c r="T3481" s="3">
        <f t="shared" si="219"/>
        <v>41781.605092592588</v>
      </c>
    </row>
    <row r="3482" spans="1:20">
      <c r="A3482">
        <v>3480</v>
      </c>
      <c r="B3482" t="s">
        <v>7055</v>
      </c>
      <c r="C3482" t="s">
        <v>7056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1092</v>
      </c>
      <c r="O3482" s="8">
        <f>Data!$E3482/Data!$D3482</f>
        <v>1.4266666666666667</v>
      </c>
      <c r="P3482" s="2">
        <f>IFERROR(Data!$E3482/Data!$L3482,0)</f>
        <v>164.61538461538461</v>
      </c>
      <c r="Q3482" t="str">
        <f t="shared" si="216"/>
        <v>theater</v>
      </c>
      <c r="R3482" t="str">
        <f t="shared" si="217"/>
        <v>plays</v>
      </c>
      <c r="S3482" s="3">
        <f t="shared" si="218"/>
        <v>42195.625</v>
      </c>
      <c r="T3482" s="3">
        <f t="shared" si="219"/>
        <v>42171.067442129628</v>
      </c>
    </row>
    <row r="3483" spans="1:20">
      <c r="A3483">
        <v>3481</v>
      </c>
      <c r="B3483" t="s">
        <v>7057</v>
      </c>
      <c r="C3483" t="s">
        <v>7058</v>
      </c>
      <c r="D3483">
        <v>10000</v>
      </c>
      <c r="E3483">
        <v>11880</v>
      </c>
      <c r="F3483" t="s">
        <v>22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1092</v>
      </c>
      <c r="O3483" s="8">
        <f>Data!$E3483/Data!$D3483</f>
        <v>1.1879999999999999</v>
      </c>
      <c r="P3483" s="2">
        <f>IFERROR(Data!$E3483/Data!$L3483,0)</f>
        <v>125.05263157894737</v>
      </c>
      <c r="Q3483" t="str">
        <f t="shared" si="216"/>
        <v>theater</v>
      </c>
      <c r="R3483" t="str">
        <f t="shared" si="217"/>
        <v>plays</v>
      </c>
      <c r="S3483" s="3">
        <f t="shared" si="218"/>
        <v>42005.99754629629</v>
      </c>
      <c r="T3483" s="3">
        <f t="shared" si="219"/>
        <v>41988.99754629629</v>
      </c>
    </row>
    <row r="3484" spans="1:20">
      <c r="A3484">
        <v>3482</v>
      </c>
      <c r="B3484" t="s">
        <v>7059</v>
      </c>
      <c r="C3484" t="s">
        <v>7060</v>
      </c>
      <c r="D3484">
        <v>3000</v>
      </c>
      <c r="E3484">
        <v>4150</v>
      </c>
      <c r="F3484" t="s">
        <v>22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1092</v>
      </c>
      <c r="O3484" s="8">
        <f>Data!$E3484/Data!$D3484</f>
        <v>1.3833333333333333</v>
      </c>
      <c r="P3484" s="2">
        <f>IFERROR(Data!$E3484/Data!$L3484,0)</f>
        <v>51.875</v>
      </c>
      <c r="Q3484" t="str">
        <f t="shared" si="216"/>
        <v>theater</v>
      </c>
      <c r="R3484" t="str">
        <f t="shared" si="217"/>
        <v>plays</v>
      </c>
      <c r="S3484" s="3">
        <f t="shared" si="218"/>
        <v>41826.521597222221</v>
      </c>
      <c r="T3484" s="3">
        <f t="shared" si="219"/>
        <v>41796.521597222221</v>
      </c>
    </row>
    <row r="3485" spans="1:20">
      <c r="A3485">
        <v>3483</v>
      </c>
      <c r="B3485" t="s">
        <v>7061</v>
      </c>
      <c r="C3485" t="s">
        <v>7062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1092</v>
      </c>
      <c r="O3485" s="8">
        <f>Data!$E3485/Data!$D3485</f>
        <v>1.599402985074627</v>
      </c>
      <c r="P3485" s="2">
        <f>IFERROR(Data!$E3485/Data!$L3485,0)</f>
        <v>40.285714285714285</v>
      </c>
      <c r="Q3485" t="str">
        <f t="shared" si="216"/>
        <v>theater</v>
      </c>
      <c r="R3485" t="str">
        <f t="shared" si="217"/>
        <v>plays</v>
      </c>
      <c r="S3485" s="3">
        <f t="shared" si="218"/>
        <v>41823.418761574074</v>
      </c>
      <c r="T3485" s="3">
        <f t="shared" si="219"/>
        <v>41793.418761574074</v>
      </c>
    </row>
    <row r="3486" spans="1:20">
      <c r="A3486">
        <v>3484</v>
      </c>
      <c r="B3486" t="s">
        <v>7063</v>
      </c>
      <c r="C3486" t="s">
        <v>7064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1092</v>
      </c>
      <c r="O3486" s="8">
        <f>Data!$E3486/Data!$D3486</f>
        <v>1.1424000000000001</v>
      </c>
      <c r="P3486" s="2">
        <f>IFERROR(Data!$E3486/Data!$L3486,0)</f>
        <v>64.909090909090907</v>
      </c>
      <c r="Q3486" t="str">
        <f t="shared" si="216"/>
        <v>theater</v>
      </c>
      <c r="R3486" t="str">
        <f t="shared" si="217"/>
        <v>plays</v>
      </c>
      <c r="S3486" s="3">
        <f t="shared" si="218"/>
        <v>42536.510405092587</v>
      </c>
      <c r="T3486" s="3">
        <f t="shared" si="219"/>
        <v>42506.510405092587</v>
      </c>
    </row>
    <row r="3487" spans="1:20">
      <c r="A3487">
        <v>3485</v>
      </c>
      <c r="B3487" t="s">
        <v>7065</v>
      </c>
      <c r="C3487" t="s">
        <v>7066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1092</v>
      </c>
      <c r="O3487" s="8">
        <f>Data!$E3487/Data!$D3487</f>
        <v>1.0060606060606061</v>
      </c>
      <c r="P3487" s="2">
        <f>IFERROR(Data!$E3487/Data!$L3487,0)</f>
        <v>55.333333333333336</v>
      </c>
      <c r="Q3487" t="str">
        <f t="shared" si="216"/>
        <v>theater</v>
      </c>
      <c r="R3487" t="str">
        <f t="shared" si="217"/>
        <v>plays</v>
      </c>
      <c r="S3487" s="3">
        <f t="shared" si="218"/>
        <v>42402.443055555559</v>
      </c>
      <c r="T3487" s="3">
        <f t="shared" si="219"/>
        <v>42372.443055555559</v>
      </c>
    </row>
    <row r="3488" spans="1:20">
      <c r="A3488">
        <v>3486</v>
      </c>
      <c r="B3488" t="s">
        <v>7067</v>
      </c>
      <c r="C3488" t="s">
        <v>7068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1092</v>
      </c>
      <c r="O3488" s="8">
        <f>Data!$E3488/Data!$D3488</f>
        <v>1.552</v>
      </c>
      <c r="P3488" s="2">
        <f>IFERROR(Data!$E3488/Data!$L3488,0)</f>
        <v>83.142857142857139</v>
      </c>
      <c r="Q3488" t="str">
        <f t="shared" si="216"/>
        <v>theater</v>
      </c>
      <c r="R3488" t="str">
        <f t="shared" si="217"/>
        <v>plays</v>
      </c>
      <c r="S3488" s="3">
        <f t="shared" si="218"/>
        <v>42158.040972222225</v>
      </c>
      <c r="T3488" s="3">
        <f t="shared" si="219"/>
        <v>42126.62501157407</v>
      </c>
    </row>
    <row r="3489" spans="1:20">
      <c r="A3489">
        <v>3487</v>
      </c>
      <c r="B3489" t="s">
        <v>7069</v>
      </c>
      <c r="C3489" t="s">
        <v>7070</v>
      </c>
      <c r="D3489">
        <v>2000</v>
      </c>
      <c r="E3489">
        <v>2555</v>
      </c>
      <c r="F3489" t="s">
        <v>22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1092</v>
      </c>
      <c r="O3489" s="8">
        <f>Data!$E3489/Data!$D3489</f>
        <v>1.2775000000000001</v>
      </c>
      <c r="P3489" s="2">
        <f>IFERROR(Data!$E3489/Data!$L3489,0)</f>
        <v>38.712121212121211</v>
      </c>
      <c r="Q3489" t="str">
        <f t="shared" si="216"/>
        <v>theater</v>
      </c>
      <c r="R3489" t="str">
        <f t="shared" si="217"/>
        <v>plays</v>
      </c>
      <c r="S3489" s="3">
        <f t="shared" si="218"/>
        <v>42179.690416666665</v>
      </c>
      <c r="T3489" s="3">
        <f t="shared" si="219"/>
        <v>42149.690416666665</v>
      </c>
    </row>
    <row r="3490" spans="1:20">
      <c r="A3490">
        <v>3488</v>
      </c>
      <c r="B3490" t="s">
        <v>7071</v>
      </c>
      <c r="C3490" t="s">
        <v>7072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1092</v>
      </c>
      <c r="O3490" s="8">
        <f>Data!$E3490/Data!$D3490</f>
        <v>1.212</v>
      </c>
      <c r="P3490" s="2">
        <f>IFERROR(Data!$E3490/Data!$L3490,0)</f>
        <v>125.37931034482759</v>
      </c>
      <c r="Q3490" t="str">
        <f t="shared" si="216"/>
        <v>theater</v>
      </c>
      <c r="R3490" t="str">
        <f t="shared" si="217"/>
        <v>plays</v>
      </c>
      <c r="S3490" s="3">
        <f t="shared" si="218"/>
        <v>42111.416666666672</v>
      </c>
      <c r="T3490" s="3">
        <f t="shared" si="219"/>
        <v>42087.518055555556</v>
      </c>
    </row>
    <row r="3491" spans="1:20">
      <c r="A3491">
        <v>3489</v>
      </c>
      <c r="B3491" t="s">
        <v>7073</v>
      </c>
      <c r="C3491" t="s">
        <v>7074</v>
      </c>
      <c r="D3491">
        <v>5000</v>
      </c>
      <c r="E3491">
        <v>5635</v>
      </c>
      <c r="F3491" t="s">
        <v>22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1092</v>
      </c>
      <c r="O3491" s="8">
        <f>Data!$E3491/Data!$D3491</f>
        <v>1.127</v>
      </c>
      <c r="P3491" s="2">
        <f>IFERROR(Data!$E3491/Data!$L3491,0)</f>
        <v>78.263888888888886</v>
      </c>
      <c r="Q3491" t="str">
        <f t="shared" si="216"/>
        <v>theater</v>
      </c>
      <c r="R3491" t="str">
        <f t="shared" si="217"/>
        <v>plays</v>
      </c>
      <c r="S3491" s="3">
        <f t="shared" si="218"/>
        <v>41783.625</v>
      </c>
      <c r="T3491" s="3">
        <f t="shared" si="219"/>
        <v>41753.385775462964</v>
      </c>
    </row>
    <row r="3492" spans="1:20">
      <c r="A3492">
        <v>3490</v>
      </c>
      <c r="B3492" t="s">
        <v>7075</v>
      </c>
      <c r="C3492" t="s">
        <v>7076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1092</v>
      </c>
      <c r="O3492" s="8">
        <f>Data!$E3492/Data!$D3492</f>
        <v>1.2749999999999999</v>
      </c>
      <c r="P3492" s="2">
        <f>IFERROR(Data!$E3492/Data!$L3492,0)</f>
        <v>47.222222222222221</v>
      </c>
      <c r="Q3492" t="str">
        <f t="shared" si="216"/>
        <v>theater</v>
      </c>
      <c r="R3492" t="str">
        <f t="shared" si="217"/>
        <v>plays</v>
      </c>
      <c r="S3492" s="3">
        <f t="shared" si="218"/>
        <v>42473.552361111113</v>
      </c>
      <c r="T3492" s="3">
        <f t="shared" si="219"/>
        <v>42443.552361111113</v>
      </c>
    </row>
    <row r="3493" spans="1:20">
      <c r="A3493">
        <v>3491</v>
      </c>
      <c r="B3493" t="s">
        <v>7077</v>
      </c>
      <c r="C3493" t="s">
        <v>7078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1092</v>
      </c>
      <c r="O3493" s="8">
        <f>Data!$E3493/Data!$D3493</f>
        <v>1.5820000000000001</v>
      </c>
      <c r="P3493" s="2">
        <f>IFERROR(Data!$E3493/Data!$L3493,0)</f>
        <v>79.099999999999994</v>
      </c>
      <c r="Q3493" t="str">
        <f t="shared" si="216"/>
        <v>theater</v>
      </c>
      <c r="R3493" t="str">
        <f t="shared" si="217"/>
        <v>plays</v>
      </c>
      <c r="S3493" s="3">
        <f t="shared" si="218"/>
        <v>42141.999814814815</v>
      </c>
      <c r="T3493" s="3">
        <f t="shared" si="219"/>
        <v>42120.999814814815</v>
      </c>
    </row>
    <row r="3494" spans="1:20">
      <c r="A3494">
        <v>3492</v>
      </c>
      <c r="B3494" t="s">
        <v>7079</v>
      </c>
      <c r="C3494" t="s">
        <v>7080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1092</v>
      </c>
      <c r="O3494" s="8">
        <f>Data!$E3494/Data!$D3494</f>
        <v>1.0526894736842105</v>
      </c>
      <c r="P3494" s="2">
        <f>IFERROR(Data!$E3494/Data!$L3494,0)</f>
        <v>114.29199999999999</v>
      </c>
      <c r="Q3494" t="str">
        <f t="shared" si="216"/>
        <v>theater</v>
      </c>
      <c r="R3494" t="str">
        <f t="shared" si="217"/>
        <v>plays</v>
      </c>
      <c r="S3494" s="3">
        <f t="shared" si="218"/>
        <v>42302.759224537032</v>
      </c>
      <c r="T3494" s="3">
        <f t="shared" si="219"/>
        <v>42267.759224537032</v>
      </c>
    </row>
    <row r="3495" spans="1:20">
      <c r="A3495">
        <v>3493</v>
      </c>
      <c r="B3495" t="s">
        <v>7081</v>
      </c>
      <c r="C3495" t="s">
        <v>7082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1092</v>
      </c>
      <c r="O3495" s="8">
        <f>Data!$E3495/Data!$D3495</f>
        <v>1</v>
      </c>
      <c r="P3495" s="2">
        <f>IFERROR(Data!$E3495/Data!$L3495,0)</f>
        <v>51.724137931034484</v>
      </c>
      <c r="Q3495" t="str">
        <f t="shared" si="216"/>
        <v>theater</v>
      </c>
      <c r="R3495" t="str">
        <f t="shared" si="217"/>
        <v>plays</v>
      </c>
      <c r="S3495" s="3">
        <f t="shared" si="218"/>
        <v>41867.96597222222</v>
      </c>
      <c r="T3495" s="3">
        <f t="shared" si="219"/>
        <v>41848.616157407407</v>
      </c>
    </row>
    <row r="3496" spans="1:20">
      <c r="A3496">
        <v>3494</v>
      </c>
      <c r="B3496" t="s">
        <v>7083</v>
      </c>
      <c r="C3496" t="s">
        <v>7084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1092</v>
      </c>
      <c r="O3496" s="8">
        <f>Data!$E3496/Data!$D3496</f>
        <v>1</v>
      </c>
      <c r="P3496" s="2">
        <f>IFERROR(Data!$E3496/Data!$L3496,0)</f>
        <v>30.76923076923077</v>
      </c>
      <c r="Q3496" t="str">
        <f t="shared" si="216"/>
        <v>theater</v>
      </c>
      <c r="R3496" t="str">
        <f t="shared" si="217"/>
        <v>plays</v>
      </c>
      <c r="S3496" s="3">
        <f t="shared" si="218"/>
        <v>42700</v>
      </c>
      <c r="T3496" s="3">
        <f t="shared" si="219"/>
        <v>42688.964988425927</v>
      </c>
    </row>
    <row r="3497" spans="1:20">
      <c r="A3497">
        <v>3495</v>
      </c>
      <c r="B3497" t="s">
        <v>7085</v>
      </c>
      <c r="C3497" t="s">
        <v>7086</v>
      </c>
      <c r="D3497">
        <v>5000</v>
      </c>
      <c r="E3497">
        <v>5343</v>
      </c>
      <c r="F3497" t="s">
        <v>22</v>
      </c>
      <c r="G3497" t="s">
        <v>165</v>
      </c>
      <c r="H3497" t="s">
        <v>166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1092</v>
      </c>
      <c r="O3497" s="8">
        <f>Data!$E3497/Data!$D3497</f>
        <v>1.0686</v>
      </c>
      <c r="P3497" s="2">
        <f>IFERROR(Data!$E3497/Data!$L3497,0)</f>
        <v>74.208333333333329</v>
      </c>
      <c r="Q3497" t="str">
        <f t="shared" si="216"/>
        <v>theater</v>
      </c>
      <c r="R3497" t="str">
        <f t="shared" si="217"/>
        <v>plays</v>
      </c>
      <c r="S3497" s="3">
        <f t="shared" si="218"/>
        <v>41944.470833333333</v>
      </c>
      <c r="T3497" s="3">
        <f t="shared" si="219"/>
        <v>41915.512835648151</v>
      </c>
    </row>
    <row r="3498" spans="1:20">
      <c r="A3498">
        <v>3496</v>
      </c>
      <c r="B3498" t="s">
        <v>7087</v>
      </c>
      <c r="C3498" t="s">
        <v>7088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1092</v>
      </c>
      <c r="O3498" s="8">
        <f>Data!$E3498/Data!$D3498</f>
        <v>1.244</v>
      </c>
      <c r="P3498" s="2">
        <f>IFERROR(Data!$E3498/Data!$L3498,0)</f>
        <v>47.846153846153847</v>
      </c>
      <c r="Q3498" t="str">
        <f t="shared" si="216"/>
        <v>theater</v>
      </c>
      <c r="R3498" t="str">
        <f t="shared" si="217"/>
        <v>plays</v>
      </c>
      <c r="S3498" s="3">
        <f t="shared" si="218"/>
        <v>42624.596828703703</v>
      </c>
      <c r="T3498" s="3">
        <f t="shared" si="219"/>
        <v>42584.596828703703</v>
      </c>
    </row>
    <row r="3499" spans="1:20">
      <c r="A3499">
        <v>3497</v>
      </c>
      <c r="B3499" t="s">
        <v>7089</v>
      </c>
      <c r="C3499" t="s">
        <v>7090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1092</v>
      </c>
      <c r="O3499" s="8">
        <f>Data!$E3499/Data!$D3499</f>
        <v>1.0870406189555126</v>
      </c>
      <c r="P3499" s="2">
        <f>IFERROR(Data!$E3499/Data!$L3499,0)</f>
        <v>34.408163265306122</v>
      </c>
      <c r="Q3499" t="str">
        <f t="shared" si="216"/>
        <v>theater</v>
      </c>
      <c r="R3499" t="str">
        <f t="shared" si="217"/>
        <v>plays</v>
      </c>
      <c r="S3499" s="3">
        <f t="shared" si="218"/>
        <v>42523.666666666672</v>
      </c>
      <c r="T3499" s="3">
        <f t="shared" si="219"/>
        <v>42511.491944444439</v>
      </c>
    </row>
    <row r="3500" spans="1:20">
      <c r="A3500">
        <v>3498</v>
      </c>
      <c r="B3500" t="s">
        <v>7091</v>
      </c>
      <c r="C3500" t="s">
        <v>7092</v>
      </c>
      <c r="D3500">
        <v>1650</v>
      </c>
      <c r="E3500">
        <v>1690</v>
      </c>
      <c r="F3500" t="s">
        <v>22</v>
      </c>
      <c r="G3500" t="s">
        <v>165</v>
      </c>
      <c r="H3500" t="s">
        <v>166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1092</v>
      </c>
      <c r="O3500" s="8">
        <f>Data!$E3500/Data!$D3500</f>
        <v>1.0242424242424242</v>
      </c>
      <c r="P3500" s="2">
        <f>IFERROR(Data!$E3500/Data!$L3500,0)</f>
        <v>40.238095238095241</v>
      </c>
      <c r="Q3500" t="str">
        <f t="shared" si="216"/>
        <v>theater</v>
      </c>
      <c r="R3500" t="str">
        <f t="shared" si="217"/>
        <v>plays</v>
      </c>
      <c r="S3500" s="3">
        <f t="shared" si="218"/>
        <v>42518.655555555553</v>
      </c>
      <c r="T3500" s="3">
        <f t="shared" si="219"/>
        <v>42458.90861111111</v>
      </c>
    </row>
    <row r="3501" spans="1:20">
      <c r="A3501">
        <v>3499</v>
      </c>
      <c r="B3501" t="s">
        <v>7093</v>
      </c>
      <c r="C3501" t="s">
        <v>7094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1092</v>
      </c>
      <c r="O3501" s="8">
        <f>Data!$E3501/Data!$D3501</f>
        <v>1.0549999999999999</v>
      </c>
      <c r="P3501" s="2">
        <f>IFERROR(Data!$E3501/Data!$L3501,0)</f>
        <v>60.285714285714285</v>
      </c>
      <c r="Q3501" t="str">
        <f t="shared" si="216"/>
        <v>theater</v>
      </c>
      <c r="R3501" t="str">
        <f t="shared" si="217"/>
        <v>plays</v>
      </c>
      <c r="S3501" s="3">
        <f t="shared" si="218"/>
        <v>42186.040972222225</v>
      </c>
      <c r="T3501" s="3">
        <f t="shared" si="219"/>
        <v>42131.786168981482</v>
      </c>
    </row>
    <row r="3502" spans="1:20">
      <c r="A3502">
        <v>3500</v>
      </c>
      <c r="B3502" t="s">
        <v>7095</v>
      </c>
      <c r="C3502" t="s">
        <v>7096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1092</v>
      </c>
      <c r="O3502" s="8">
        <f>Data!$E3502/Data!$D3502</f>
        <v>1.0629999999999999</v>
      </c>
      <c r="P3502" s="2">
        <f>IFERROR(Data!$E3502/Data!$L3502,0)</f>
        <v>25.30952380952381</v>
      </c>
      <c r="Q3502" t="str">
        <f t="shared" si="216"/>
        <v>theater</v>
      </c>
      <c r="R3502" t="str">
        <f t="shared" si="217"/>
        <v>plays</v>
      </c>
      <c r="S3502" s="3">
        <f t="shared" si="218"/>
        <v>42435.957638888889</v>
      </c>
      <c r="T3502" s="3">
        <f t="shared" si="219"/>
        <v>42419.66942129629</v>
      </c>
    </row>
    <row r="3503" spans="1:20">
      <c r="A3503">
        <v>3501</v>
      </c>
      <c r="B3503" t="s">
        <v>7097</v>
      </c>
      <c r="C3503" t="s">
        <v>7098</v>
      </c>
      <c r="D3503">
        <v>1500</v>
      </c>
      <c r="E3503">
        <v>1510</v>
      </c>
      <c r="F3503" t="s">
        <v>22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1092</v>
      </c>
      <c r="O3503" s="8">
        <f>Data!$E3503/Data!$D3503</f>
        <v>1.0066666666666666</v>
      </c>
      <c r="P3503" s="2">
        <f>IFERROR(Data!$E3503/Data!$L3503,0)</f>
        <v>35.952380952380949</v>
      </c>
      <c r="Q3503" t="str">
        <f t="shared" si="216"/>
        <v>theater</v>
      </c>
      <c r="R3503" t="str">
        <f t="shared" si="217"/>
        <v>plays</v>
      </c>
      <c r="S3503" s="3">
        <f t="shared" si="218"/>
        <v>42258.513831018514</v>
      </c>
      <c r="T3503" s="3">
        <f t="shared" si="219"/>
        <v>42233.513831018514</v>
      </c>
    </row>
    <row r="3504" spans="1:20">
      <c r="A3504">
        <v>3502</v>
      </c>
      <c r="B3504" t="s">
        <v>7099</v>
      </c>
      <c r="C3504" t="s">
        <v>7100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1092</v>
      </c>
      <c r="O3504" s="8">
        <f>Data!$E3504/Data!$D3504</f>
        <v>1.054</v>
      </c>
      <c r="P3504" s="2">
        <f>IFERROR(Data!$E3504/Data!$L3504,0)</f>
        <v>136</v>
      </c>
      <c r="Q3504" t="str">
        <f t="shared" si="216"/>
        <v>theater</v>
      </c>
      <c r="R3504" t="str">
        <f t="shared" si="217"/>
        <v>plays</v>
      </c>
      <c r="S3504" s="3">
        <f t="shared" si="218"/>
        <v>42444.915972222225</v>
      </c>
      <c r="T3504" s="3">
        <f t="shared" si="219"/>
        <v>42430.589398148149</v>
      </c>
    </row>
    <row r="3505" spans="1:20">
      <c r="A3505">
        <v>3503</v>
      </c>
      <c r="B3505" t="s">
        <v>7101</v>
      </c>
      <c r="C3505" t="s">
        <v>7102</v>
      </c>
      <c r="D3505">
        <v>2500</v>
      </c>
      <c r="E3505">
        <v>2689</v>
      </c>
      <c r="F3505" t="s">
        <v>22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1092</v>
      </c>
      <c r="O3505" s="8">
        <f>Data!$E3505/Data!$D3505</f>
        <v>1.0755999999999999</v>
      </c>
      <c r="P3505" s="2">
        <f>IFERROR(Data!$E3505/Data!$L3505,0)</f>
        <v>70.763157894736835</v>
      </c>
      <c r="Q3505" t="str">
        <f t="shared" si="216"/>
        <v>theater</v>
      </c>
      <c r="R3505" t="str">
        <f t="shared" si="217"/>
        <v>plays</v>
      </c>
      <c r="S3505" s="3">
        <f t="shared" si="218"/>
        <v>42575.228333333333</v>
      </c>
      <c r="T3505" s="3">
        <f t="shared" si="219"/>
        <v>42545.228333333333</v>
      </c>
    </row>
    <row r="3506" spans="1:20">
      <c r="A3506">
        <v>3504</v>
      </c>
      <c r="B3506" t="s">
        <v>7103</v>
      </c>
      <c r="C3506" t="s">
        <v>7104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1092</v>
      </c>
      <c r="O3506" s="8">
        <f>Data!$E3506/Data!$D3506</f>
        <v>1</v>
      </c>
      <c r="P3506" s="2">
        <f>IFERROR(Data!$E3506/Data!$L3506,0)</f>
        <v>125</v>
      </c>
      <c r="Q3506" t="str">
        <f t="shared" si="216"/>
        <v>theater</v>
      </c>
      <c r="R3506" t="str">
        <f t="shared" si="217"/>
        <v>plays</v>
      </c>
      <c r="S3506" s="3">
        <f t="shared" si="218"/>
        <v>42327.540405092594</v>
      </c>
      <c r="T3506" s="3">
        <f t="shared" si="219"/>
        <v>42297.498738425929</v>
      </c>
    </row>
    <row r="3507" spans="1:20">
      <c r="A3507">
        <v>3505</v>
      </c>
      <c r="B3507" t="s">
        <v>7105</v>
      </c>
      <c r="C3507" t="s">
        <v>7106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1092</v>
      </c>
      <c r="O3507" s="8">
        <f>Data!$E3507/Data!$D3507</f>
        <v>1.0376000000000001</v>
      </c>
      <c r="P3507" s="2">
        <f>IFERROR(Data!$E3507/Data!$L3507,0)</f>
        <v>66.512820512820511</v>
      </c>
      <c r="Q3507" t="str">
        <f t="shared" si="216"/>
        <v>theater</v>
      </c>
      <c r="R3507" t="str">
        <f t="shared" si="217"/>
        <v>plays</v>
      </c>
      <c r="S3507" s="3">
        <f t="shared" si="218"/>
        <v>41771.916666666664</v>
      </c>
      <c r="T3507" s="3">
        <f t="shared" si="219"/>
        <v>41760.685706018521</v>
      </c>
    </row>
    <row r="3508" spans="1:20">
      <c r="A3508">
        <v>3506</v>
      </c>
      <c r="B3508" t="s">
        <v>7107</v>
      </c>
      <c r="C3508" t="s">
        <v>7108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1092</v>
      </c>
      <c r="O3508" s="8">
        <f>Data!$E3508/Data!$D3508</f>
        <v>1.0149999999999999</v>
      </c>
      <c r="P3508" s="2">
        <f>IFERROR(Data!$E3508/Data!$L3508,0)</f>
        <v>105</v>
      </c>
      <c r="Q3508" t="str">
        <f t="shared" si="216"/>
        <v>theater</v>
      </c>
      <c r="R3508" t="str">
        <f t="shared" si="217"/>
        <v>plays</v>
      </c>
      <c r="S3508" s="3">
        <f t="shared" si="218"/>
        <v>41874.484259259261</v>
      </c>
      <c r="T3508" s="3">
        <f t="shared" si="219"/>
        <v>41829.484259259261</v>
      </c>
    </row>
    <row r="3509" spans="1:20">
      <c r="A3509">
        <v>3507</v>
      </c>
      <c r="B3509" t="s">
        <v>7109</v>
      </c>
      <c r="C3509" t="s">
        <v>7110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1092</v>
      </c>
      <c r="O3509" s="8">
        <f>Data!$E3509/Data!$D3509</f>
        <v>1.044</v>
      </c>
      <c r="P3509" s="2">
        <f>IFERROR(Data!$E3509/Data!$L3509,0)</f>
        <v>145</v>
      </c>
      <c r="Q3509" t="str">
        <f t="shared" si="216"/>
        <v>theater</v>
      </c>
      <c r="R3509" t="str">
        <f t="shared" si="217"/>
        <v>plays</v>
      </c>
      <c r="S3509" s="3">
        <f t="shared" si="218"/>
        <v>42521.67288194444</v>
      </c>
      <c r="T3509" s="3">
        <f t="shared" si="219"/>
        <v>42491.67288194444</v>
      </c>
    </row>
    <row r="3510" spans="1:20">
      <c r="A3510">
        <v>3508</v>
      </c>
      <c r="B3510" t="s">
        <v>7111</v>
      </c>
      <c r="C3510" t="s">
        <v>7112</v>
      </c>
      <c r="D3510">
        <v>100</v>
      </c>
      <c r="E3510">
        <v>180</v>
      </c>
      <c r="F3510" t="s">
        <v>22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1092</v>
      </c>
      <c r="O3510" s="8">
        <f>Data!$E3510/Data!$D3510</f>
        <v>1.8</v>
      </c>
      <c r="P3510" s="2">
        <f>IFERROR(Data!$E3510/Data!$L3510,0)</f>
        <v>12</v>
      </c>
      <c r="Q3510" t="str">
        <f t="shared" si="216"/>
        <v>theater</v>
      </c>
      <c r="R3510" t="str">
        <f t="shared" si="217"/>
        <v>plays</v>
      </c>
      <c r="S3510" s="3">
        <f t="shared" si="218"/>
        <v>42500.625</v>
      </c>
      <c r="T3510" s="3">
        <f t="shared" si="219"/>
        <v>42477.479780092588</v>
      </c>
    </row>
    <row r="3511" spans="1:20">
      <c r="A3511">
        <v>3509</v>
      </c>
      <c r="B3511" t="s">
        <v>7113</v>
      </c>
      <c r="C3511" t="s">
        <v>7114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1092</v>
      </c>
      <c r="O3511" s="8">
        <f>Data!$E3511/Data!$D3511</f>
        <v>1.0633333333333332</v>
      </c>
      <c r="P3511" s="2">
        <f>IFERROR(Data!$E3511/Data!$L3511,0)</f>
        <v>96.666666666666671</v>
      </c>
      <c r="Q3511" t="str">
        <f t="shared" si="216"/>
        <v>theater</v>
      </c>
      <c r="R3511" t="str">
        <f t="shared" si="217"/>
        <v>plays</v>
      </c>
      <c r="S3511" s="3">
        <f t="shared" si="218"/>
        <v>41963.954861111109</v>
      </c>
      <c r="T3511" s="3">
        <f t="shared" si="219"/>
        <v>41950.609560185185</v>
      </c>
    </row>
    <row r="3512" spans="1:20">
      <c r="A3512">
        <v>3510</v>
      </c>
      <c r="B3512" t="s">
        <v>7115</v>
      </c>
      <c r="C3512" t="s">
        <v>7116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1092</v>
      </c>
      <c r="O3512" s="8">
        <f>Data!$E3512/Data!$D3512</f>
        <v>1.0055555555555555</v>
      </c>
      <c r="P3512" s="2">
        <f>IFERROR(Data!$E3512/Data!$L3512,0)</f>
        <v>60.333333333333336</v>
      </c>
      <c r="Q3512" t="str">
        <f t="shared" si="216"/>
        <v>theater</v>
      </c>
      <c r="R3512" t="str">
        <f t="shared" si="217"/>
        <v>plays</v>
      </c>
      <c r="S3512" s="3">
        <f t="shared" si="218"/>
        <v>41822.37090277778</v>
      </c>
      <c r="T3512" s="3">
        <f t="shared" si="219"/>
        <v>41802.37090277778</v>
      </c>
    </row>
    <row r="3513" spans="1:20">
      <c r="A3513">
        <v>3511</v>
      </c>
      <c r="B3513" t="s">
        <v>7117</v>
      </c>
      <c r="C3513" t="s">
        <v>7118</v>
      </c>
      <c r="D3513">
        <v>1500</v>
      </c>
      <c r="E3513">
        <v>1518</v>
      </c>
      <c r="F3513" t="s">
        <v>22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1092</v>
      </c>
      <c r="O3513" s="8">
        <f>Data!$E3513/Data!$D3513</f>
        <v>1.012</v>
      </c>
      <c r="P3513" s="2">
        <f>IFERROR(Data!$E3513/Data!$L3513,0)</f>
        <v>79.89473684210526</v>
      </c>
      <c r="Q3513" t="str">
        <f t="shared" si="216"/>
        <v>theater</v>
      </c>
      <c r="R3513" t="str">
        <f t="shared" si="217"/>
        <v>plays</v>
      </c>
      <c r="S3513" s="3">
        <f t="shared" si="218"/>
        <v>41950.520833333336</v>
      </c>
      <c r="T3513" s="3">
        <f t="shared" si="219"/>
        <v>41927.623784722222</v>
      </c>
    </row>
    <row r="3514" spans="1:20">
      <c r="A3514">
        <v>3512</v>
      </c>
      <c r="B3514" t="s">
        <v>7119</v>
      </c>
      <c r="C3514" t="s">
        <v>7120</v>
      </c>
      <c r="D3514">
        <v>1000</v>
      </c>
      <c r="E3514">
        <v>1000</v>
      </c>
      <c r="F3514" t="s">
        <v>22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1092</v>
      </c>
      <c r="O3514" s="8">
        <f>Data!$E3514/Data!$D3514</f>
        <v>1</v>
      </c>
      <c r="P3514" s="2">
        <f>IFERROR(Data!$E3514/Data!$L3514,0)</f>
        <v>58.823529411764703</v>
      </c>
      <c r="Q3514" t="str">
        <f t="shared" si="216"/>
        <v>theater</v>
      </c>
      <c r="R3514" t="str">
        <f t="shared" si="217"/>
        <v>plays</v>
      </c>
      <c r="S3514" s="3">
        <f t="shared" si="218"/>
        <v>42117.24527777778</v>
      </c>
      <c r="T3514" s="3">
        <f t="shared" si="219"/>
        <v>42057.286944444444</v>
      </c>
    </row>
    <row r="3515" spans="1:20">
      <c r="A3515">
        <v>3513</v>
      </c>
      <c r="B3515" t="s">
        <v>7121</v>
      </c>
      <c r="C3515" t="s">
        <v>7122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1092</v>
      </c>
      <c r="O3515" s="8">
        <f>Data!$E3515/Data!$D3515</f>
        <v>1.1839285714285714</v>
      </c>
      <c r="P3515" s="2">
        <f>IFERROR(Data!$E3515/Data!$L3515,0)</f>
        <v>75.340909090909093</v>
      </c>
      <c r="Q3515" t="str">
        <f t="shared" si="216"/>
        <v>theater</v>
      </c>
      <c r="R3515" t="str">
        <f t="shared" si="217"/>
        <v>plays</v>
      </c>
      <c r="S3515" s="3">
        <f t="shared" si="218"/>
        <v>41793.957638888889</v>
      </c>
      <c r="T3515" s="3">
        <f t="shared" si="219"/>
        <v>41780.846203703702</v>
      </c>
    </row>
    <row r="3516" spans="1:20">
      <c r="A3516">
        <v>3514</v>
      </c>
      <c r="B3516" t="s">
        <v>7123</v>
      </c>
      <c r="C3516" t="s">
        <v>7124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1092</v>
      </c>
      <c r="O3516" s="8">
        <f>Data!$E3516/Data!$D3516</f>
        <v>1.1000000000000001</v>
      </c>
      <c r="P3516" s="2">
        <f>IFERROR(Data!$E3516/Data!$L3516,0)</f>
        <v>55</v>
      </c>
      <c r="Q3516" t="str">
        <f t="shared" si="216"/>
        <v>theater</v>
      </c>
      <c r="R3516" t="str">
        <f t="shared" si="217"/>
        <v>plays</v>
      </c>
      <c r="S3516" s="3">
        <f t="shared" si="218"/>
        <v>42036.957638888889</v>
      </c>
      <c r="T3516" s="3">
        <f t="shared" si="219"/>
        <v>42020.596666666665</v>
      </c>
    </row>
    <row r="3517" spans="1:20">
      <c r="A3517">
        <v>3515</v>
      </c>
      <c r="B3517" t="s">
        <v>7125</v>
      </c>
      <c r="C3517" t="s">
        <v>7126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1092</v>
      </c>
      <c r="O3517" s="8">
        <f>Data!$E3517/Data!$D3517</f>
        <v>1.0266666666666666</v>
      </c>
      <c r="P3517" s="2">
        <f>IFERROR(Data!$E3517/Data!$L3517,0)</f>
        <v>66.956521739130437</v>
      </c>
      <c r="Q3517" t="str">
        <f t="shared" si="216"/>
        <v>theater</v>
      </c>
      <c r="R3517" t="str">
        <f t="shared" si="217"/>
        <v>plays</v>
      </c>
      <c r="S3517" s="3">
        <f t="shared" si="218"/>
        <v>42155.522812499999</v>
      </c>
      <c r="T3517" s="3">
        <f t="shared" si="219"/>
        <v>42125.522812499999</v>
      </c>
    </row>
    <row r="3518" spans="1:20">
      <c r="A3518">
        <v>3516</v>
      </c>
      <c r="B3518" t="s">
        <v>7127</v>
      </c>
      <c r="C3518" t="s">
        <v>7128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1092</v>
      </c>
      <c r="O3518" s="8">
        <f>Data!$E3518/Data!$D3518</f>
        <v>1</v>
      </c>
      <c r="P3518" s="2">
        <f>IFERROR(Data!$E3518/Data!$L3518,0)</f>
        <v>227.27272727272728</v>
      </c>
      <c r="Q3518" t="str">
        <f t="shared" si="216"/>
        <v>theater</v>
      </c>
      <c r="R3518" t="str">
        <f t="shared" si="217"/>
        <v>plays</v>
      </c>
      <c r="S3518" s="3">
        <f t="shared" si="218"/>
        <v>41889.875</v>
      </c>
      <c r="T3518" s="3">
        <f t="shared" si="219"/>
        <v>41855.760069444441</v>
      </c>
    </row>
    <row r="3519" spans="1:20">
      <c r="A3519">
        <v>3517</v>
      </c>
      <c r="B3519" t="s">
        <v>7129</v>
      </c>
      <c r="C3519" t="s">
        <v>7130</v>
      </c>
      <c r="D3519">
        <v>4000</v>
      </c>
      <c r="E3519">
        <v>4000</v>
      </c>
      <c r="F3519" t="s">
        <v>22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1092</v>
      </c>
      <c r="O3519" s="8">
        <f>Data!$E3519/Data!$D3519</f>
        <v>1</v>
      </c>
      <c r="P3519" s="2">
        <f>IFERROR(Data!$E3519/Data!$L3519,0)</f>
        <v>307.69230769230768</v>
      </c>
      <c r="Q3519" t="str">
        <f t="shared" si="216"/>
        <v>theater</v>
      </c>
      <c r="R3519" t="str">
        <f t="shared" si="217"/>
        <v>plays</v>
      </c>
      <c r="S3519" s="3">
        <f t="shared" si="218"/>
        <v>41824.208333333336</v>
      </c>
      <c r="T3519" s="3">
        <f t="shared" si="219"/>
        <v>41794.567523148151</v>
      </c>
    </row>
    <row r="3520" spans="1:20">
      <c r="A3520">
        <v>3518</v>
      </c>
      <c r="B3520" t="s">
        <v>7131</v>
      </c>
      <c r="C3520" t="s">
        <v>7132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1092</v>
      </c>
      <c r="O3520" s="8">
        <f>Data!$E3520/Data!$D3520</f>
        <v>1.10046</v>
      </c>
      <c r="P3520" s="2">
        <f>IFERROR(Data!$E3520/Data!$L3520,0)</f>
        <v>50.020909090909093</v>
      </c>
      <c r="Q3520" t="str">
        <f t="shared" si="216"/>
        <v>theater</v>
      </c>
      <c r="R3520" t="str">
        <f t="shared" si="217"/>
        <v>plays</v>
      </c>
      <c r="S3520" s="3">
        <f t="shared" si="218"/>
        <v>41914.347916666666</v>
      </c>
      <c r="T3520" s="3">
        <f t="shared" si="219"/>
        <v>41893.533553240741</v>
      </c>
    </row>
    <row r="3521" spans="1:20">
      <c r="A3521">
        <v>3519</v>
      </c>
      <c r="B3521" t="s">
        <v>7133</v>
      </c>
      <c r="C3521" t="s">
        <v>7134</v>
      </c>
      <c r="D3521">
        <v>2000</v>
      </c>
      <c r="E3521">
        <v>2027</v>
      </c>
      <c r="F3521" t="s">
        <v>22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1092</v>
      </c>
      <c r="O3521" s="8">
        <f>Data!$E3521/Data!$D3521</f>
        <v>1.0135000000000001</v>
      </c>
      <c r="P3521" s="2">
        <f>IFERROR(Data!$E3521/Data!$L3521,0)</f>
        <v>72.392857142857139</v>
      </c>
      <c r="Q3521" t="str">
        <f t="shared" si="216"/>
        <v>theater</v>
      </c>
      <c r="R3521" t="str">
        <f t="shared" si="217"/>
        <v>plays</v>
      </c>
      <c r="S3521" s="3">
        <f t="shared" si="218"/>
        <v>42067.348958333328</v>
      </c>
      <c r="T3521" s="3">
        <f t="shared" si="219"/>
        <v>42037.348958333328</v>
      </c>
    </row>
    <row r="3522" spans="1:20">
      <c r="A3522">
        <v>3520</v>
      </c>
      <c r="B3522" t="s">
        <v>7135</v>
      </c>
      <c r="C3522" t="s">
        <v>7136</v>
      </c>
      <c r="D3522">
        <v>2000</v>
      </c>
      <c r="E3522">
        <v>2015</v>
      </c>
      <c r="F3522" t="s">
        <v>22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1092</v>
      </c>
      <c r="O3522" s="8">
        <f>Data!$E3522/Data!$D3522</f>
        <v>1.0075000000000001</v>
      </c>
      <c r="P3522" s="2">
        <f>IFERROR(Data!$E3522/Data!$L3522,0)</f>
        <v>95.952380952380949</v>
      </c>
      <c r="Q3522" t="str">
        <f t="shared" si="216"/>
        <v>theater</v>
      </c>
      <c r="R3522" t="str">
        <f t="shared" si="217"/>
        <v>plays</v>
      </c>
      <c r="S3522" s="3">
        <f t="shared" si="218"/>
        <v>42253.32430555555</v>
      </c>
      <c r="T3522" s="3">
        <f t="shared" si="219"/>
        <v>42227.574212962965</v>
      </c>
    </row>
    <row r="3523" spans="1:20">
      <c r="A3523">
        <v>3521</v>
      </c>
      <c r="B3523" t="s">
        <v>7137</v>
      </c>
      <c r="C3523" t="s">
        <v>7138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1092</v>
      </c>
      <c r="O3523" s="8">
        <f>Data!$E3523/Data!$D3523</f>
        <v>1.6942857142857144</v>
      </c>
      <c r="P3523" s="2">
        <f>IFERROR(Data!$E3523/Data!$L3523,0)</f>
        <v>45.615384615384613</v>
      </c>
      <c r="Q3523" t="str">
        <f t="shared" ref="Q3523:Q3586" si="220">LEFT(N3523,SEARCH("/",N3523,1)-1)</f>
        <v>theater</v>
      </c>
      <c r="R3523" t="str">
        <f t="shared" ref="R3523:R3586" si="221">RIGHT(N3523,LEN(N3523)-SEARCH("/",N3523,1))</f>
        <v>plays</v>
      </c>
      <c r="S3523" s="3">
        <f t="shared" ref="S3523:S3586" si="222">(((I3523/60)/60)/24)+DATE(1970,1,1)+(-6/24)</f>
        <v>41911.111342592594</v>
      </c>
      <c r="T3523" s="3">
        <f t="shared" ref="T3523:T3586" si="223">(((J3523/60)/60)/24)+DATE(1970,1,1)+(-6/24)</f>
        <v>41881.111342592594</v>
      </c>
    </row>
    <row r="3524" spans="1:20">
      <c r="A3524">
        <v>3522</v>
      </c>
      <c r="B3524" t="s">
        <v>7139</v>
      </c>
      <c r="C3524" t="s">
        <v>7140</v>
      </c>
      <c r="D3524">
        <v>1395</v>
      </c>
      <c r="E3524">
        <v>1395</v>
      </c>
      <c r="F3524" t="s">
        <v>22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1092</v>
      </c>
      <c r="O3524" s="8">
        <f>Data!$E3524/Data!$D3524</f>
        <v>1</v>
      </c>
      <c r="P3524" s="2">
        <f>IFERROR(Data!$E3524/Data!$L3524,0)</f>
        <v>41.029411764705884</v>
      </c>
      <c r="Q3524" t="str">
        <f t="shared" si="220"/>
        <v>theater</v>
      </c>
      <c r="R3524" t="str">
        <f t="shared" si="221"/>
        <v>plays</v>
      </c>
      <c r="S3524" s="3">
        <f t="shared" si="222"/>
        <v>42262.170833333337</v>
      </c>
      <c r="T3524" s="3">
        <f t="shared" si="223"/>
        <v>42234.539884259255</v>
      </c>
    </row>
    <row r="3525" spans="1:20">
      <c r="A3525">
        <v>3523</v>
      </c>
      <c r="B3525" t="s">
        <v>7141</v>
      </c>
      <c r="C3525" t="s">
        <v>7142</v>
      </c>
      <c r="D3525">
        <v>4000</v>
      </c>
      <c r="E3525">
        <v>4546</v>
      </c>
      <c r="F3525" t="s">
        <v>22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1092</v>
      </c>
      <c r="O3525" s="8">
        <f>Data!$E3525/Data!$D3525</f>
        <v>1.1365000000000001</v>
      </c>
      <c r="P3525" s="2">
        <f>IFERROR(Data!$E3525/Data!$L3525,0)</f>
        <v>56.825000000000003</v>
      </c>
      <c r="Q3525" t="str">
        <f t="shared" si="220"/>
        <v>theater</v>
      </c>
      <c r="R3525" t="str">
        <f t="shared" si="221"/>
        <v>plays</v>
      </c>
      <c r="S3525" s="3">
        <f t="shared" si="222"/>
        <v>42638.708333333328</v>
      </c>
      <c r="T3525" s="3">
        <f t="shared" si="223"/>
        <v>42581.147546296299</v>
      </c>
    </row>
    <row r="3526" spans="1:20">
      <c r="A3526">
        <v>3524</v>
      </c>
      <c r="B3526" t="s">
        <v>7143</v>
      </c>
      <c r="C3526" t="s">
        <v>7144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1092</v>
      </c>
      <c r="O3526" s="8">
        <f>Data!$E3526/Data!$D3526</f>
        <v>1.0156000000000001</v>
      </c>
      <c r="P3526" s="2">
        <f>IFERROR(Data!$E3526/Data!$L3526,0)</f>
        <v>137.24324324324326</v>
      </c>
      <c r="Q3526" t="str">
        <f t="shared" si="220"/>
        <v>theater</v>
      </c>
      <c r="R3526" t="str">
        <f t="shared" si="221"/>
        <v>plays</v>
      </c>
      <c r="S3526" s="3">
        <f t="shared" si="222"/>
        <v>41894.916666666664</v>
      </c>
      <c r="T3526" s="3">
        <f t="shared" si="223"/>
        <v>41880.51357638889</v>
      </c>
    </row>
    <row r="3527" spans="1:20">
      <c r="A3527">
        <v>3525</v>
      </c>
      <c r="B3527" t="s">
        <v>7145</v>
      </c>
      <c r="C3527" t="s">
        <v>7146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1092</v>
      </c>
      <c r="O3527" s="8">
        <f>Data!$E3527/Data!$D3527</f>
        <v>1.06</v>
      </c>
      <c r="P3527" s="2">
        <f>IFERROR(Data!$E3527/Data!$L3527,0)</f>
        <v>75.714285714285708</v>
      </c>
      <c r="Q3527" t="str">
        <f t="shared" si="220"/>
        <v>theater</v>
      </c>
      <c r="R3527" t="str">
        <f t="shared" si="221"/>
        <v>plays</v>
      </c>
      <c r="S3527" s="3">
        <f t="shared" si="222"/>
        <v>42225.416666666672</v>
      </c>
      <c r="T3527" s="3">
        <f t="shared" si="223"/>
        <v>42214.4456712963</v>
      </c>
    </row>
    <row r="3528" spans="1:20">
      <c r="A3528">
        <v>3526</v>
      </c>
      <c r="B3528" t="s">
        <v>7147</v>
      </c>
      <c r="C3528" t="s">
        <v>7148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1092</v>
      </c>
      <c r="O3528" s="8">
        <f>Data!$E3528/Data!$D3528</f>
        <v>1.02</v>
      </c>
      <c r="P3528" s="2">
        <f>IFERROR(Data!$E3528/Data!$L3528,0)</f>
        <v>99</v>
      </c>
      <c r="Q3528" t="str">
        <f t="shared" si="220"/>
        <v>theater</v>
      </c>
      <c r="R3528" t="str">
        <f t="shared" si="221"/>
        <v>plays</v>
      </c>
      <c r="S3528" s="3">
        <f t="shared" si="222"/>
        <v>42487.999305555553</v>
      </c>
      <c r="T3528" s="3">
        <f t="shared" si="223"/>
        <v>42460.085312499999</v>
      </c>
    </row>
    <row r="3529" spans="1:20">
      <c r="A3529">
        <v>3527</v>
      </c>
      <c r="B3529" t="s">
        <v>7149</v>
      </c>
      <c r="C3529" t="s">
        <v>7150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1092</v>
      </c>
      <c r="O3529" s="8">
        <f>Data!$E3529/Data!$D3529</f>
        <v>1.1691666666666667</v>
      </c>
      <c r="P3529" s="2">
        <f>IFERROR(Data!$E3529/Data!$L3529,0)</f>
        <v>81.569767441860463</v>
      </c>
      <c r="Q3529" t="str">
        <f t="shared" si="220"/>
        <v>theater</v>
      </c>
      <c r="R3529" t="str">
        <f t="shared" si="221"/>
        <v>plays</v>
      </c>
      <c r="S3529" s="3">
        <f t="shared" si="222"/>
        <v>42195.915972222225</v>
      </c>
      <c r="T3529" s="3">
        <f t="shared" si="223"/>
        <v>42166.773206018523</v>
      </c>
    </row>
    <row r="3530" spans="1:20">
      <c r="A3530">
        <v>3528</v>
      </c>
      <c r="B3530" t="s">
        <v>7151</v>
      </c>
      <c r="C3530" t="s">
        <v>7152</v>
      </c>
      <c r="D3530">
        <v>1650</v>
      </c>
      <c r="E3530">
        <v>1669</v>
      </c>
      <c r="F3530" t="s">
        <v>22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1092</v>
      </c>
      <c r="O3530" s="8">
        <f>Data!$E3530/Data!$D3530</f>
        <v>1.0115151515151515</v>
      </c>
      <c r="P3530" s="2">
        <f>IFERROR(Data!$E3530/Data!$L3530,0)</f>
        <v>45.108108108108105</v>
      </c>
      <c r="Q3530" t="str">
        <f t="shared" si="220"/>
        <v>theater</v>
      </c>
      <c r="R3530" t="str">
        <f t="shared" si="221"/>
        <v>plays</v>
      </c>
      <c r="S3530" s="3">
        <f t="shared" si="222"/>
        <v>42753.25136574074</v>
      </c>
      <c r="T3530" s="3">
        <f t="shared" si="223"/>
        <v>42733.25136574074</v>
      </c>
    </row>
    <row r="3531" spans="1:20">
      <c r="A3531">
        <v>3529</v>
      </c>
      <c r="B3531" t="s">
        <v>7153</v>
      </c>
      <c r="C3531" t="s">
        <v>7154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1092</v>
      </c>
      <c r="O3531" s="8">
        <f>Data!$E3531/Data!$D3531</f>
        <v>1.32</v>
      </c>
      <c r="P3531" s="2">
        <f>IFERROR(Data!$E3531/Data!$L3531,0)</f>
        <v>36.666666666666664</v>
      </c>
      <c r="Q3531" t="str">
        <f t="shared" si="220"/>
        <v>theater</v>
      </c>
      <c r="R3531" t="str">
        <f t="shared" si="221"/>
        <v>plays</v>
      </c>
      <c r="S3531" s="3">
        <f t="shared" si="222"/>
        <v>42197.791666666672</v>
      </c>
      <c r="T3531" s="3">
        <f t="shared" si="223"/>
        <v>42177.511782407411</v>
      </c>
    </row>
    <row r="3532" spans="1:20">
      <c r="A3532">
        <v>3530</v>
      </c>
      <c r="B3532" t="s">
        <v>7155</v>
      </c>
      <c r="C3532" t="s">
        <v>7156</v>
      </c>
      <c r="D3532">
        <v>2750</v>
      </c>
      <c r="E3532">
        <v>2750</v>
      </c>
      <c r="F3532" t="s">
        <v>22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1092</v>
      </c>
      <c r="O3532" s="8">
        <f>Data!$E3532/Data!$D3532</f>
        <v>1</v>
      </c>
      <c r="P3532" s="2">
        <f>IFERROR(Data!$E3532/Data!$L3532,0)</f>
        <v>125</v>
      </c>
      <c r="Q3532" t="str">
        <f t="shared" si="220"/>
        <v>theater</v>
      </c>
      <c r="R3532" t="str">
        <f t="shared" si="221"/>
        <v>plays</v>
      </c>
      <c r="S3532" s="3">
        <f t="shared" si="222"/>
        <v>42470.583333333328</v>
      </c>
      <c r="T3532" s="3">
        <f t="shared" si="223"/>
        <v>42442.373344907406</v>
      </c>
    </row>
    <row r="3533" spans="1:20">
      <c r="A3533">
        <v>3531</v>
      </c>
      <c r="B3533" t="s">
        <v>7157</v>
      </c>
      <c r="C3533" t="s">
        <v>7158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1092</v>
      </c>
      <c r="O3533" s="8">
        <f>Data!$E3533/Data!$D3533</f>
        <v>1.28</v>
      </c>
      <c r="P3533" s="2">
        <f>IFERROR(Data!$E3533/Data!$L3533,0)</f>
        <v>49.230769230769234</v>
      </c>
      <c r="Q3533" t="str">
        <f t="shared" si="220"/>
        <v>theater</v>
      </c>
      <c r="R3533" t="str">
        <f t="shared" si="221"/>
        <v>plays</v>
      </c>
      <c r="S3533" s="3">
        <f t="shared" si="222"/>
        <v>42551.404328703706</v>
      </c>
      <c r="T3533" s="3">
        <f t="shared" si="223"/>
        <v>42521.404328703706</v>
      </c>
    </row>
    <row r="3534" spans="1:20">
      <c r="A3534">
        <v>3532</v>
      </c>
      <c r="B3534" t="s">
        <v>7159</v>
      </c>
      <c r="C3534" t="s">
        <v>7160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1092</v>
      </c>
      <c r="O3534" s="8">
        <f>Data!$E3534/Data!$D3534</f>
        <v>1.1895833333333334</v>
      </c>
      <c r="P3534" s="2">
        <f>IFERROR(Data!$E3534/Data!$L3534,0)</f>
        <v>42.296296296296298</v>
      </c>
      <c r="Q3534" t="str">
        <f t="shared" si="220"/>
        <v>theater</v>
      </c>
      <c r="R3534" t="str">
        <f t="shared" si="221"/>
        <v>plays</v>
      </c>
      <c r="S3534" s="3">
        <f t="shared" si="222"/>
        <v>41899.915972222225</v>
      </c>
      <c r="T3534" s="3">
        <f t="shared" si="223"/>
        <v>41884.349849537037</v>
      </c>
    </row>
    <row r="3535" spans="1:20">
      <c r="A3535">
        <v>3533</v>
      </c>
      <c r="B3535" t="s">
        <v>7161</v>
      </c>
      <c r="C3535" t="s">
        <v>7162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1092</v>
      </c>
      <c r="O3535" s="8">
        <f>Data!$E3535/Data!$D3535</f>
        <v>1.262</v>
      </c>
      <c r="P3535" s="2">
        <f>IFERROR(Data!$E3535/Data!$L3535,0)</f>
        <v>78.875</v>
      </c>
      <c r="Q3535" t="str">
        <f t="shared" si="220"/>
        <v>theater</v>
      </c>
      <c r="R3535" t="str">
        <f t="shared" si="221"/>
        <v>plays</v>
      </c>
      <c r="S3535" s="3">
        <f t="shared" si="222"/>
        <v>42319.552858796291</v>
      </c>
      <c r="T3535" s="3">
        <f t="shared" si="223"/>
        <v>42289.511192129634</v>
      </c>
    </row>
    <row r="3536" spans="1:20">
      <c r="A3536">
        <v>3534</v>
      </c>
      <c r="B3536" t="s">
        <v>7163</v>
      </c>
      <c r="C3536" t="s">
        <v>7164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1092</v>
      </c>
      <c r="O3536" s="8">
        <f>Data!$E3536/Data!$D3536</f>
        <v>1.5620000000000001</v>
      </c>
      <c r="P3536" s="2">
        <f>IFERROR(Data!$E3536/Data!$L3536,0)</f>
        <v>38.284313725490193</v>
      </c>
      <c r="Q3536" t="str">
        <f t="shared" si="220"/>
        <v>theater</v>
      </c>
      <c r="R3536" t="str">
        <f t="shared" si="221"/>
        <v>plays</v>
      </c>
      <c r="S3536" s="3">
        <f t="shared" si="222"/>
        <v>42278.3752662037</v>
      </c>
      <c r="T3536" s="3">
        <f t="shared" si="223"/>
        <v>42243.3752662037</v>
      </c>
    </row>
    <row r="3537" spans="1:20">
      <c r="A3537">
        <v>3535</v>
      </c>
      <c r="B3537" t="s">
        <v>7165</v>
      </c>
      <c r="C3537" t="s">
        <v>7166</v>
      </c>
      <c r="D3537">
        <v>2000</v>
      </c>
      <c r="E3537">
        <v>2063</v>
      </c>
      <c r="F3537" t="s">
        <v>22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1092</v>
      </c>
      <c r="O3537" s="8">
        <f>Data!$E3537/Data!$D3537</f>
        <v>1.0315000000000001</v>
      </c>
      <c r="P3537" s="2">
        <f>IFERROR(Data!$E3537/Data!$L3537,0)</f>
        <v>44.847826086956523</v>
      </c>
      <c r="Q3537" t="str">
        <f t="shared" si="220"/>
        <v>theater</v>
      </c>
      <c r="R3537" t="str">
        <f t="shared" si="221"/>
        <v>plays</v>
      </c>
      <c r="S3537" s="3">
        <f t="shared" si="222"/>
        <v>42279.5</v>
      </c>
      <c r="T3537" s="3">
        <f t="shared" si="223"/>
        <v>42248.390162037031</v>
      </c>
    </row>
    <row r="3538" spans="1:20">
      <c r="A3538">
        <v>3536</v>
      </c>
      <c r="B3538" t="s">
        <v>7167</v>
      </c>
      <c r="C3538" t="s">
        <v>7168</v>
      </c>
      <c r="D3538">
        <v>150</v>
      </c>
      <c r="E3538">
        <v>230</v>
      </c>
      <c r="F3538" t="s">
        <v>22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1092</v>
      </c>
      <c r="O3538" s="8">
        <f>Data!$E3538/Data!$D3538</f>
        <v>1.5333333333333334</v>
      </c>
      <c r="P3538" s="2">
        <f>IFERROR(Data!$E3538/Data!$L3538,0)</f>
        <v>13.529411764705882</v>
      </c>
      <c r="Q3538" t="str">
        <f t="shared" si="220"/>
        <v>theater</v>
      </c>
      <c r="R3538" t="str">
        <f t="shared" si="221"/>
        <v>plays</v>
      </c>
      <c r="S3538" s="3">
        <f t="shared" si="222"/>
        <v>42358.249305555553</v>
      </c>
      <c r="T3538" s="3">
        <f t="shared" si="223"/>
        <v>42328.477141203708</v>
      </c>
    </row>
    <row r="3539" spans="1:20">
      <c r="A3539">
        <v>3537</v>
      </c>
      <c r="B3539" t="s">
        <v>7169</v>
      </c>
      <c r="C3539" t="s">
        <v>7170</v>
      </c>
      <c r="D3539">
        <v>675</v>
      </c>
      <c r="E3539">
        <v>1218</v>
      </c>
      <c r="F3539" t="s">
        <v>22</v>
      </c>
      <c r="G3539" t="s">
        <v>165</v>
      </c>
      <c r="H3539" t="s">
        <v>166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1092</v>
      </c>
      <c r="O3539" s="8">
        <f>Data!$E3539/Data!$D3539</f>
        <v>1.8044444444444445</v>
      </c>
      <c r="P3539" s="2">
        <f>IFERROR(Data!$E3539/Data!$L3539,0)</f>
        <v>43.5</v>
      </c>
      <c r="Q3539" t="str">
        <f t="shared" si="220"/>
        <v>theater</v>
      </c>
      <c r="R3539" t="str">
        <f t="shared" si="221"/>
        <v>plays</v>
      </c>
      <c r="S3539" s="3">
        <f t="shared" si="222"/>
        <v>41960.082638888889</v>
      </c>
      <c r="T3539" s="3">
        <f t="shared" si="223"/>
        <v>41923.104351851849</v>
      </c>
    </row>
    <row r="3540" spans="1:20">
      <c r="A3540">
        <v>3538</v>
      </c>
      <c r="B3540" t="s">
        <v>7171</v>
      </c>
      <c r="C3540" t="s">
        <v>7172</v>
      </c>
      <c r="D3540">
        <v>2000</v>
      </c>
      <c r="E3540">
        <v>2569</v>
      </c>
      <c r="F3540" t="s">
        <v>22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1092</v>
      </c>
      <c r="O3540" s="8">
        <f>Data!$E3540/Data!$D3540</f>
        <v>1.2845</v>
      </c>
      <c r="P3540" s="2">
        <f>IFERROR(Data!$E3540/Data!$L3540,0)</f>
        <v>30.951807228915662</v>
      </c>
      <c r="Q3540" t="str">
        <f t="shared" si="220"/>
        <v>theater</v>
      </c>
      <c r="R3540" t="str">
        <f t="shared" si="221"/>
        <v>plays</v>
      </c>
      <c r="S3540" s="3">
        <f t="shared" si="222"/>
        <v>42599.170601851853</v>
      </c>
      <c r="T3540" s="3">
        <f t="shared" si="223"/>
        <v>42571.170601851853</v>
      </c>
    </row>
    <row r="3541" spans="1:20">
      <c r="A3541">
        <v>3539</v>
      </c>
      <c r="B3541" t="s">
        <v>7173</v>
      </c>
      <c r="C3541" t="s">
        <v>7174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1092</v>
      </c>
      <c r="O3541" s="8">
        <f>Data!$E3541/Data!$D3541</f>
        <v>1.1966666666666668</v>
      </c>
      <c r="P3541" s="2">
        <f>IFERROR(Data!$E3541/Data!$L3541,0)</f>
        <v>55.230769230769234</v>
      </c>
      <c r="Q3541" t="str">
        <f t="shared" si="220"/>
        <v>theater</v>
      </c>
      <c r="R3541" t="str">
        <f t="shared" si="221"/>
        <v>plays</v>
      </c>
      <c r="S3541" s="3">
        <f t="shared" si="222"/>
        <v>42621.506041666667</v>
      </c>
      <c r="T3541" s="3">
        <f t="shared" si="223"/>
        <v>42600.506041666667</v>
      </c>
    </row>
    <row r="3542" spans="1:20">
      <c r="A3542">
        <v>3540</v>
      </c>
      <c r="B3542" t="s">
        <v>7175</v>
      </c>
      <c r="C3542" t="s">
        <v>7176</v>
      </c>
      <c r="D3542">
        <v>300</v>
      </c>
      <c r="E3542">
        <v>369</v>
      </c>
      <c r="F3542" t="s">
        <v>22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1092</v>
      </c>
      <c r="O3542" s="8">
        <f>Data!$E3542/Data!$D3542</f>
        <v>1.23</v>
      </c>
      <c r="P3542" s="2">
        <f>IFERROR(Data!$E3542/Data!$L3542,0)</f>
        <v>46.125</v>
      </c>
      <c r="Q3542" t="str">
        <f t="shared" si="220"/>
        <v>theater</v>
      </c>
      <c r="R3542" t="str">
        <f t="shared" si="221"/>
        <v>plays</v>
      </c>
      <c r="S3542" s="3">
        <f t="shared" si="222"/>
        <v>42546.753368055557</v>
      </c>
      <c r="T3542" s="3">
        <f t="shared" si="223"/>
        <v>42516.753368055557</v>
      </c>
    </row>
    <row r="3543" spans="1:20">
      <c r="A3543">
        <v>3541</v>
      </c>
      <c r="B3543" t="s">
        <v>7177</v>
      </c>
      <c r="C3543" t="s">
        <v>7178</v>
      </c>
      <c r="D3543">
        <v>1200</v>
      </c>
      <c r="E3543">
        <v>1260</v>
      </c>
      <c r="F3543" t="s">
        <v>22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1092</v>
      </c>
      <c r="O3543" s="8">
        <f>Data!$E3543/Data!$D3543</f>
        <v>1.05</v>
      </c>
      <c r="P3543" s="2">
        <f>IFERROR(Data!$E3543/Data!$L3543,0)</f>
        <v>39.375</v>
      </c>
      <c r="Q3543" t="str">
        <f t="shared" si="220"/>
        <v>theater</v>
      </c>
      <c r="R3543" t="str">
        <f t="shared" si="221"/>
        <v>plays</v>
      </c>
      <c r="S3543" s="3">
        <f t="shared" si="222"/>
        <v>42247.480034722219</v>
      </c>
      <c r="T3543" s="3">
        <f t="shared" si="223"/>
        <v>42222.480034722219</v>
      </c>
    </row>
    <row r="3544" spans="1:20">
      <c r="A3544">
        <v>3542</v>
      </c>
      <c r="B3544" t="s">
        <v>7179</v>
      </c>
      <c r="C3544" t="s">
        <v>7180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1092</v>
      </c>
      <c r="O3544" s="8">
        <f>Data!$E3544/Data!$D3544</f>
        <v>1.0223636363636364</v>
      </c>
      <c r="P3544" s="2">
        <f>IFERROR(Data!$E3544/Data!$L3544,0)</f>
        <v>66.152941176470591</v>
      </c>
      <c r="Q3544" t="str">
        <f t="shared" si="220"/>
        <v>theater</v>
      </c>
      <c r="R3544" t="str">
        <f t="shared" si="221"/>
        <v>plays</v>
      </c>
      <c r="S3544" s="3">
        <f t="shared" si="222"/>
        <v>41889.349791666667</v>
      </c>
      <c r="T3544" s="3">
        <f t="shared" si="223"/>
        <v>41829.349791666667</v>
      </c>
    </row>
    <row r="3545" spans="1:20">
      <c r="A3545">
        <v>3543</v>
      </c>
      <c r="B3545" t="s">
        <v>7181</v>
      </c>
      <c r="C3545" t="s">
        <v>7182</v>
      </c>
      <c r="D3545">
        <v>1500</v>
      </c>
      <c r="E3545">
        <v>1570</v>
      </c>
      <c r="F3545" t="s">
        <v>22</v>
      </c>
      <c r="G3545" t="s">
        <v>508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1092</v>
      </c>
      <c r="O3545" s="8">
        <f>Data!$E3545/Data!$D3545</f>
        <v>1.0466666666666666</v>
      </c>
      <c r="P3545" s="2">
        <f>IFERROR(Data!$E3545/Data!$L3545,0)</f>
        <v>54.137931034482762</v>
      </c>
      <c r="Q3545" t="str">
        <f t="shared" si="220"/>
        <v>theater</v>
      </c>
      <c r="R3545" t="str">
        <f t="shared" si="221"/>
        <v>plays</v>
      </c>
      <c r="S3545" s="3">
        <f t="shared" si="222"/>
        <v>42180.505312499998</v>
      </c>
      <c r="T3545" s="3">
        <f t="shared" si="223"/>
        <v>42150.505312499998</v>
      </c>
    </row>
    <row r="3546" spans="1:20">
      <c r="A3546">
        <v>3544</v>
      </c>
      <c r="B3546" t="s">
        <v>7183</v>
      </c>
      <c r="C3546" t="s">
        <v>7184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1092</v>
      </c>
      <c r="O3546" s="8">
        <f>Data!$E3546/Data!$D3546</f>
        <v>1</v>
      </c>
      <c r="P3546" s="2">
        <f>IFERROR(Data!$E3546/Data!$L3546,0)</f>
        <v>104.16666666666667</v>
      </c>
      <c r="Q3546" t="str">
        <f t="shared" si="220"/>
        <v>theater</v>
      </c>
      <c r="R3546" t="str">
        <f t="shared" si="221"/>
        <v>plays</v>
      </c>
      <c r="S3546" s="3">
        <f t="shared" si="222"/>
        <v>42070.581678240742</v>
      </c>
      <c r="T3546" s="3">
        <f t="shared" si="223"/>
        <v>42040.581678240742</v>
      </c>
    </row>
    <row r="3547" spans="1:20">
      <c r="A3547">
        <v>3545</v>
      </c>
      <c r="B3547" t="s">
        <v>7185</v>
      </c>
      <c r="C3547" t="s">
        <v>7186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1092</v>
      </c>
      <c r="O3547" s="8">
        <f>Data!$E3547/Data!$D3547</f>
        <v>1.004</v>
      </c>
      <c r="P3547" s="2">
        <f>IFERROR(Data!$E3547/Data!$L3547,0)</f>
        <v>31.375</v>
      </c>
      <c r="Q3547" t="str">
        <f t="shared" si="220"/>
        <v>theater</v>
      </c>
      <c r="R3547" t="str">
        <f t="shared" si="221"/>
        <v>plays</v>
      </c>
      <c r="S3547" s="3">
        <f t="shared" si="222"/>
        <v>42105.557395833333</v>
      </c>
      <c r="T3547" s="3">
        <f t="shared" si="223"/>
        <v>42075.557395833333</v>
      </c>
    </row>
    <row r="3548" spans="1:20">
      <c r="A3548">
        <v>3546</v>
      </c>
      <c r="B3548" t="s">
        <v>7187</v>
      </c>
      <c r="C3548" t="s">
        <v>7188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1092</v>
      </c>
      <c r="O3548" s="8">
        <f>Data!$E3548/Data!$D3548</f>
        <v>1.0227272727272727</v>
      </c>
      <c r="P3548" s="2">
        <f>IFERROR(Data!$E3548/Data!$L3548,0)</f>
        <v>59.210526315789473</v>
      </c>
      <c r="Q3548" t="str">
        <f t="shared" si="220"/>
        <v>theater</v>
      </c>
      <c r="R3548" t="str">
        <f t="shared" si="221"/>
        <v>plays</v>
      </c>
      <c r="S3548" s="3">
        <f t="shared" si="222"/>
        <v>42094.915972222225</v>
      </c>
      <c r="T3548" s="3">
        <f t="shared" si="223"/>
        <v>42073.410694444443</v>
      </c>
    </row>
    <row r="3549" spans="1:20">
      <c r="A3549">
        <v>3547</v>
      </c>
      <c r="B3549" t="s">
        <v>7189</v>
      </c>
      <c r="C3549" t="s">
        <v>7190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1092</v>
      </c>
      <c r="O3549" s="8">
        <f>Data!$E3549/Data!$D3549</f>
        <v>1.1440928571428572</v>
      </c>
      <c r="P3549" s="2">
        <f>IFERROR(Data!$E3549/Data!$L3549,0)</f>
        <v>119.17633928571429</v>
      </c>
      <c r="Q3549" t="str">
        <f t="shared" si="220"/>
        <v>theater</v>
      </c>
      <c r="R3549" t="str">
        <f t="shared" si="221"/>
        <v>plays</v>
      </c>
      <c r="S3549" s="3">
        <f t="shared" si="222"/>
        <v>42503.915972222225</v>
      </c>
      <c r="T3549" s="3">
        <f t="shared" si="223"/>
        <v>42479.828715277778</v>
      </c>
    </row>
    <row r="3550" spans="1:20">
      <c r="A3550">
        <v>3548</v>
      </c>
      <c r="B3550" t="s">
        <v>7191</v>
      </c>
      <c r="C3550" t="s">
        <v>7192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1092</v>
      </c>
      <c r="O3550" s="8">
        <f>Data!$E3550/Data!$D3550</f>
        <v>1.019047619047619</v>
      </c>
      <c r="P3550" s="2">
        <f>IFERROR(Data!$E3550/Data!$L3550,0)</f>
        <v>164.61538461538461</v>
      </c>
      <c r="Q3550" t="str">
        <f t="shared" si="220"/>
        <v>theater</v>
      </c>
      <c r="R3550" t="str">
        <f t="shared" si="221"/>
        <v>plays</v>
      </c>
      <c r="S3550" s="3">
        <f t="shared" si="222"/>
        <v>42433.791666666672</v>
      </c>
      <c r="T3550" s="3">
        <f t="shared" si="223"/>
        <v>42411.692291666666</v>
      </c>
    </row>
    <row r="3551" spans="1:20">
      <c r="A3551">
        <v>3549</v>
      </c>
      <c r="B3551" t="s">
        <v>7193</v>
      </c>
      <c r="C3551" t="s">
        <v>7194</v>
      </c>
      <c r="D3551">
        <v>1000</v>
      </c>
      <c r="E3551">
        <v>1020</v>
      </c>
      <c r="F3551" t="s">
        <v>22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1092</v>
      </c>
      <c r="O3551" s="8">
        <f>Data!$E3551/Data!$D3551</f>
        <v>1.02</v>
      </c>
      <c r="P3551" s="2">
        <f>IFERROR(Data!$E3551/Data!$L3551,0)</f>
        <v>24.285714285714285</v>
      </c>
      <c r="Q3551" t="str">
        <f t="shared" si="220"/>
        <v>theater</v>
      </c>
      <c r="R3551" t="str">
        <f t="shared" si="221"/>
        <v>plays</v>
      </c>
      <c r="S3551" s="3">
        <f t="shared" si="222"/>
        <v>42251.144363425927</v>
      </c>
      <c r="T3551" s="3">
        <f t="shared" si="223"/>
        <v>42223.144363425927</v>
      </c>
    </row>
    <row r="3552" spans="1:20">
      <c r="A3552">
        <v>3550</v>
      </c>
      <c r="B3552" t="s">
        <v>7195</v>
      </c>
      <c r="C3552" t="s">
        <v>7196</v>
      </c>
      <c r="D3552">
        <v>2500</v>
      </c>
      <c r="E3552">
        <v>2620</v>
      </c>
      <c r="F3552" t="s">
        <v>22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1092</v>
      </c>
      <c r="O3552" s="8">
        <f>Data!$E3552/Data!$D3552</f>
        <v>1.048</v>
      </c>
      <c r="P3552" s="2">
        <f>IFERROR(Data!$E3552/Data!$L3552,0)</f>
        <v>40.9375</v>
      </c>
      <c r="Q3552" t="str">
        <f t="shared" si="220"/>
        <v>theater</v>
      </c>
      <c r="R3552" t="str">
        <f t="shared" si="221"/>
        <v>plays</v>
      </c>
      <c r="S3552" s="3">
        <f t="shared" si="222"/>
        <v>42492.643495370372</v>
      </c>
      <c r="T3552" s="3">
        <f t="shared" si="223"/>
        <v>42462.643495370372</v>
      </c>
    </row>
    <row r="3553" spans="1:20">
      <c r="A3553">
        <v>3551</v>
      </c>
      <c r="B3553" t="s">
        <v>7197</v>
      </c>
      <c r="C3553" t="s">
        <v>7198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1092</v>
      </c>
      <c r="O3553" s="8">
        <f>Data!$E3553/Data!$D3553</f>
        <v>1.0183333333333333</v>
      </c>
      <c r="P3553" s="2">
        <f>IFERROR(Data!$E3553/Data!$L3553,0)</f>
        <v>61.1</v>
      </c>
      <c r="Q3553" t="str">
        <f t="shared" si="220"/>
        <v>theater</v>
      </c>
      <c r="R3553" t="str">
        <f t="shared" si="221"/>
        <v>plays</v>
      </c>
      <c r="S3553" s="3">
        <f t="shared" si="222"/>
        <v>41781.671527777777</v>
      </c>
      <c r="T3553" s="3">
        <f t="shared" si="223"/>
        <v>41753.265856481477</v>
      </c>
    </row>
    <row r="3554" spans="1:20">
      <c r="A3554">
        <v>3552</v>
      </c>
      <c r="B3554" t="s">
        <v>7199</v>
      </c>
      <c r="C3554" t="s">
        <v>7200</v>
      </c>
      <c r="D3554">
        <v>773</v>
      </c>
      <c r="E3554">
        <v>773</v>
      </c>
      <c r="F3554" t="s">
        <v>22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1092</v>
      </c>
      <c r="O3554" s="8">
        <f>Data!$E3554/Data!$D3554</f>
        <v>1</v>
      </c>
      <c r="P3554" s="2">
        <f>IFERROR(Data!$E3554/Data!$L3554,0)</f>
        <v>38.65</v>
      </c>
      <c r="Q3554" t="str">
        <f t="shared" si="220"/>
        <v>theater</v>
      </c>
      <c r="R3554" t="str">
        <f t="shared" si="221"/>
        <v>plays</v>
      </c>
      <c r="S3554" s="3">
        <f t="shared" si="222"/>
        <v>41818.337083333332</v>
      </c>
      <c r="T3554" s="3">
        <f t="shared" si="223"/>
        <v>41788.337083333332</v>
      </c>
    </row>
    <row r="3555" spans="1:20">
      <c r="A3555">
        <v>3553</v>
      </c>
      <c r="B3555" t="s">
        <v>7201</v>
      </c>
      <c r="C3555" t="s">
        <v>7202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1092</v>
      </c>
      <c r="O3555" s="8">
        <f>Data!$E3555/Data!$D3555</f>
        <v>1.0627272727272727</v>
      </c>
      <c r="P3555" s="2">
        <f>IFERROR(Data!$E3555/Data!$L3555,0)</f>
        <v>56.20192307692308</v>
      </c>
      <c r="Q3555" t="str">
        <f t="shared" si="220"/>
        <v>theater</v>
      </c>
      <c r="R3555" t="str">
        <f t="shared" si="221"/>
        <v>plays</v>
      </c>
      <c r="S3555" s="3">
        <f t="shared" si="222"/>
        <v>42227.75</v>
      </c>
      <c r="T3555" s="3">
        <f t="shared" si="223"/>
        <v>42195.778703703705</v>
      </c>
    </row>
    <row r="3556" spans="1:20">
      <c r="A3556">
        <v>3554</v>
      </c>
      <c r="B3556" t="s">
        <v>7203</v>
      </c>
      <c r="C3556" t="s">
        <v>7204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1092</v>
      </c>
      <c r="O3556" s="8">
        <f>Data!$E3556/Data!$D3556</f>
        <v>1.1342219999999998</v>
      </c>
      <c r="P3556" s="2">
        <f>IFERROR(Data!$E3556/Data!$L3556,0)</f>
        <v>107.00207547169811</v>
      </c>
      <c r="Q3556" t="str">
        <f t="shared" si="220"/>
        <v>theater</v>
      </c>
      <c r="R3556" t="str">
        <f t="shared" si="221"/>
        <v>plays</v>
      </c>
      <c r="S3556" s="3">
        <f t="shared" si="222"/>
        <v>42046.458333333328</v>
      </c>
      <c r="T3556" s="3">
        <f t="shared" si="223"/>
        <v>42015.800451388888</v>
      </c>
    </row>
    <row r="3557" spans="1:20">
      <c r="A3557">
        <v>3555</v>
      </c>
      <c r="B3557" t="s">
        <v>7205</v>
      </c>
      <c r="C3557" t="s">
        <v>7206</v>
      </c>
      <c r="D3557">
        <v>2400</v>
      </c>
      <c r="E3557">
        <v>2400</v>
      </c>
      <c r="F3557" t="s">
        <v>22</v>
      </c>
      <c r="G3557" t="s">
        <v>1230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1092</v>
      </c>
      <c r="O3557" s="8">
        <f>Data!$E3557/Data!$D3557</f>
        <v>1</v>
      </c>
      <c r="P3557" s="2">
        <f>IFERROR(Data!$E3557/Data!$L3557,0)</f>
        <v>171.42857142857142</v>
      </c>
      <c r="Q3557" t="str">
        <f t="shared" si="220"/>
        <v>theater</v>
      </c>
      <c r="R3557" t="str">
        <f t="shared" si="221"/>
        <v>plays</v>
      </c>
      <c r="S3557" s="3">
        <f t="shared" si="222"/>
        <v>42691.233726851846</v>
      </c>
      <c r="T3557" s="3">
        <f t="shared" si="223"/>
        <v>42661.192060185189</v>
      </c>
    </row>
    <row r="3558" spans="1:20">
      <c r="A3558">
        <v>3556</v>
      </c>
      <c r="B3558" t="s">
        <v>7207</v>
      </c>
      <c r="C3558" t="s">
        <v>7208</v>
      </c>
      <c r="D3558">
        <v>2200</v>
      </c>
      <c r="E3558">
        <v>2210</v>
      </c>
      <c r="F3558" t="s">
        <v>22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1092</v>
      </c>
      <c r="O3558" s="8">
        <f>Data!$E3558/Data!$D3558</f>
        <v>1.0045454545454546</v>
      </c>
      <c r="P3558" s="2">
        <f>IFERROR(Data!$E3558/Data!$L3558,0)</f>
        <v>110.5</v>
      </c>
      <c r="Q3558" t="str">
        <f t="shared" si="220"/>
        <v>theater</v>
      </c>
      <c r="R3558" t="str">
        <f t="shared" si="221"/>
        <v>plays</v>
      </c>
      <c r="S3558" s="3">
        <f t="shared" si="222"/>
        <v>41868.399583333332</v>
      </c>
      <c r="T3558" s="3">
        <f t="shared" si="223"/>
        <v>41808.399583333332</v>
      </c>
    </row>
    <row r="3559" spans="1:20">
      <c r="A3559">
        <v>3557</v>
      </c>
      <c r="B3559" t="s">
        <v>7209</v>
      </c>
      <c r="C3559" t="s">
        <v>7210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1092</v>
      </c>
      <c r="O3559" s="8">
        <f>Data!$E3559/Data!$D3559</f>
        <v>1.0003599999999999</v>
      </c>
      <c r="P3559" s="2">
        <f>IFERROR(Data!$E3559/Data!$L3559,0)</f>
        <v>179.27598566308242</v>
      </c>
      <c r="Q3559" t="str">
        <f t="shared" si="220"/>
        <v>theater</v>
      </c>
      <c r="R3559" t="str">
        <f t="shared" si="221"/>
        <v>plays</v>
      </c>
      <c r="S3559" s="3">
        <f t="shared" si="222"/>
        <v>41764.026747685188</v>
      </c>
      <c r="T3559" s="3">
        <f t="shared" si="223"/>
        <v>41730.026747685188</v>
      </c>
    </row>
    <row r="3560" spans="1:20">
      <c r="A3560">
        <v>3558</v>
      </c>
      <c r="B3560" t="s">
        <v>7211</v>
      </c>
      <c r="C3560" t="s">
        <v>7212</v>
      </c>
      <c r="D3560">
        <v>350</v>
      </c>
      <c r="E3560">
        <v>504</v>
      </c>
      <c r="F3560" t="s">
        <v>22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1092</v>
      </c>
      <c r="O3560" s="8">
        <f>Data!$E3560/Data!$D3560</f>
        <v>1.44</v>
      </c>
      <c r="P3560" s="2">
        <f>IFERROR(Data!$E3560/Data!$L3560,0)</f>
        <v>22.90909090909091</v>
      </c>
      <c r="Q3560" t="str">
        <f t="shared" si="220"/>
        <v>theater</v>
      </c>
      <c r="R3560" t="str">
        <f t="shared" si="221"/>
        <v>plays</v>
      </c>
      <c r="S3560" s="3">
        <f t="shared" si="222"/>
        <v>42181.625</v>
      </c>
      <c r="T3560" s="3">
        <f t="shared" si="223"/>
        <v>42139.566840277781</v>
      </c>
    </row>
    <row r="3561" spans="1:20">
      <c r="A3561">
        <v>3559</v>
      </c>
      <c r="B3561" t="s">
        <v>7213</v>
      </c>
      <c r="C3561" t="s">
        <v>7214</v>
      </c>
      <c r="D3561">
        <v>1000</v>
      </c>
      <c r="E3561">
        <v>1035</v>
      </c>
      <c r="F3561" t="s">
        <v>22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1092</v>
      </c>
      <c r="O3561" s="8">
        <f>Data!$E3561/Data!$D3561</f>
        <v>1.0349999999999999</v>
      </c>
      <c r="P3561" s="2">
        <f>IFERROR(Data!$E3561/Data!$L3561,0)</f>
        <v>43.125</v>
      </c>
      <c r="Q3561" t="str">
        <f t="shared" si="220"/>
        <v>theater</v>
      </c>
      <c r="R3561" t="str">
        <f t="shared" si="221"/>
        <v>plays</v>
      </c>
      <c r="S3561" s="3">
        <f t="shared" si="222"/>
        <v>42216.123611111107</v>
      </c>
      <c r="T3561" s="3">
        <f t="shared" si="223"/>
        <v>42193.846157407403</v>
      </c>
    </row>
    <row r="3562" spans="1:20">
      <c r="A3562">
        <v>3560</v>
      </c>
      <c r="B3562" t="s">
        <v>7215</v>
      </c>
      <c r="C3562" t="s">
        <v>7216</v>
      </c>
      <c r="D3562">
        <v>3200</v>
      </c>
      <c r="E3562">
        <v>3470</v>
      </c>
      <c r="F3562" t="s">
        <v>22</v>
      </c>
      <c r="G3562" t="s">
        <v>165</v>
      </c>
      <c r="H3562" t="s">
        <v>166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1092</v>
      </c>
      <c r="O3562" s="8">
        <f>Data!$E3562/Data!$D3562</f>
        <v>1.0843750000000001</v>
      </c>
      <c r="P3562" s="2">
        <f>IFERROR(Data!$E3562/Data!$L3562,0)</f>
        <v>46.891891891891895</v>
      </c>
      <c r="Q3562" t="str">
        <f t="shared" si="220"/>
        <v>theater</v>
      </c>
      <c r="R3562" t="str">
        <f t="shared" si="221"/>
        <v>plays</v>
      </c>
      <c r="S3562" s="3">
        <f t="shared" si="222"/>
        <v>42150.864583333328</v>
      </c>
      <c r="T3562" s="3">
        <f t="shared" si="223"/>
        <v>42115.639652777783</v>
      </c>
    </row>
    <row r="3563" spans="1:20">
      <c r="A3563">
        <v>3561</v>
      </c>
      <c r="B3563" t="s">
        <v>7217</v>
      </c>
      <c r="C3563" t="s">
        <v>7218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1092</v>
      </c>
      <c r="O3563" s="8">
        <f>Data!$E3563/Data!$D3563</f>
        <v>1.024</v>
      </c>
      <c r="P3563" s="2">
        <f>IFERROR(Data!$E3563/Data!$L3563,0)</f>
        <v>47.407407407407405</v>
      </c>
      <c r="Q3563" t="str">
        <f t="shared" si="220"/>
        <v>theater</v>
      </c>
      <c r="R3563" t="str">
        <f t="shared" si="221"/>
        <v>plays</v>
      </c>
      <c r="S3563" s="3">
        <f t="shared" si="222"/>
        <v>42221.524999999994</v>
      </c>
      <c r="T3563" s="3">
        <f t="shared" si="223"/>
        <v>42203.430300925931</v>
      </c>
    </row>
    <row r="3564" spans="1:20">
      <c r="A3564">
        <v>3562</v>
      </c>
      <c r="B3564" t="s">
        <v>7219</v>
      </c>
      <c r="C3564" t="s">
        <v>7220</v>
      </c>
      <c r="D3564">
        <v>315</v>
      </c>
      <c r="E3564">
        <v>469</v>
      </c>
      <c r="F3564" t="s">
        <v>22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1092</v>
      </c>
      <c r="O3564" s="8">
        <f>Data!$E3564/Data!$D3564</f>
        <v>1.4888888888888889</v>
      </c>
      <c r="P3564" s="2">
        <f>IFERROR(Data!$E3564/Data!$L3564,0)</f>
        <v>15.129032258064516</v>
      </c>
      <c r="Q3564" t="str">
        <f t="shared" si="220"/>
        <v>theater</v>
      </c>
      <c r="R3564" t="str">
        <f t="shared" si="221"/>
        <v>plays</v>
      </c>
      <c r="S3564" s="3">
        <f t="shared" si="222"/>
        <v>42442.666666666672</v>
      </c>
      <c r="T3564" s="3">
        <f t="shared" si="223"/>
        <v>42433.511886574073</v>
      </c>
    </row>
    <row r="3565" spans="1:20">
      <c r="A3565">
        <v>3563</v>
      </c>
      <c r="B3565" t="s">
        <v>7221</v>
      </c>
      <c r="C3565" t="s">
        <v>7222</v>
      </c>
      <c r="D3565">
        <v>500</v>
      </c>
      <c r="E3565">
        <v>527.45000000000005</v>
      </c>
      <c r="F3565" t="s">
        <v>22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1092</v>
      </c>
      <c r="O3565" s="8">
        <f>Data!$E3565/Data!$D3565</f>
        <v>1.0549000000000002</v>
      </c>
      <c r="P3565" s="2">
        <f>IFERROR(Data!$E3565/Data!$L3565,0)</f>
        <v>21.098000000000003</v>
      </c>
      <c r="Q3565" t="str">
        <f t="shared" si="220"/>
        <v>theater</v>
      </c>
      <c r="R3565" t="str">
        <f t="shared" si="221"/>
        <v>plays</v>
      </c>
      <c r="S3565" s="3">
        <f t="shared" si="222"/>
        <v>42583.541666666672</v>
      </c>
      <c r="T3565" s="3">
        <f t="shared" si="223"/>
        <v>42555.421944444446</v>
      </c>
    </row>
    <row r="3566" spans="1:20">
      <c r="A3566">
        <v>3564</v>
      </c>
      <c r="B3566" t="s">
        <v>7223</v>
      </c>
      <c r="C3566" t="s">
        <v>7224</v>
      </c>
      <c r="D3566">
        <v>1000</v>
      </c>
      <c r="E3566">
        <v>1005</v>
      </c>
      <c r="F3566" t="s">
        <v>22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1092</v>
      </c>
      <c r="O3566" s="8">
        <f>Data!$E3566/Data!$D3566</f>
        <v>1.0049999999999999</v>
      </c>
      <c r="P3566" s="2">
        <f>IFERROR(Data!$E3566/Data!$L3566,0)</f>
        <v>59.117647058823529</v>
      </c>
      <c r="Q3566" t="str">
        <f t="shared" si="220"/>
        <v>theater</v>
      </c>
      <c r="R3566" t="str">
        <f t="shared" si="221"/>
        <v>plays</v>
      </c>
      <c r="S3566" s="3">
        <f t="shared" si="222"/>
        <v>42282.416666666672</v>
      </c>
      <c r="T3566" s="3">
        <f t="shared" si="223"/>
        <v>42236.373252314821</v>
      </c>
    </row>
    <row r="3567" spans="1:20">
      <c r="A3567">
        <v>3565</v>
      </c>
      <c r="B3567" t="s">
        <v>7225</v>
      </c>
      <c r="C3567" t="s">
        <v>7226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1092</v>
      </c>
      <c r="O3567" s="8">
        <f>Data!$E3567/Data!$D3567</f>
        <v>1.3055555555555556</v>
      </c>
      <c r="P3567" s="2">
        <f>IFERROR(Data!$E3567/Data!$L3567,0)</f>
        <v>97.916666666666671</v>
      </c>
      <c r="Q3567" t="str">
        <f t="shared" si="220"/>
        <v>theater</v>
      </c>
      <c r="R3567" t="str">
        <f t="shared" si="221"/>
        <v>plays</v>
      </c>
      <c r="S3567" s="3">
        <f t="shared" si="222"/>
        <v>42004.493148148147</v>
      </c>
      <c r="T3567" s="3">
        <f t="shared" si="223"/>
        <v>41974.493148148147</v>
      </c>
    </row>
    <row r="3568" spans="1:20">
      <c r="A3568">
        <v>3566</v>
      </c>
      <c r="B3568" t="s">
        <v>7227</v>
      </c>
      <c r="C3568" t="s">
        <v>7228</v>
      </c>
      <c r="D3568">
        <v>2000</v>
      </c>
      <c r="E3568">
        <v>2095</v>
      </c>
      <c r="F3568" t="s">
        <v>22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1092</v>
      </c>
      <c r="O3568" s="8">
        <f>Data!$E3568/Data!$D3568</f>
        <v>1.0475000000000001</v>
      </c>
      <c r="P3568" s="2">
        <f>IFERROR(Data!$E3568/Data!$L3568,0)</f>
        <v>55.131578947368418</v>
      </c>
      <c r="Q3568" t="str">
        <f t="shared" si="220"/>
        <v>theater</v>
      </c>
      <c r="R3568" t="str">
        <f t="shared" si="221"/>
        <v>plays</v>
      </c>
      <c r="S3568" s="3">
        <f t="shared" si="222"/>
        <v>42027.257905092592</v>
      </c>
      <c r="T3568" s="3">
        <f t="shared" si="223"/>
        <v>41997.257905092592</v>
      </c>
    </row>
    <row r="3569" spans="1:20">
      <c r="A3569">
        <v>3567</v>
      </c>
      <c r="B3569" t="s">
        <v>7229</v>
      </c>
      <c r="C3569" t="s">
        <v>7230</v>
      </c>
      <c r="D3569">
        <v>1000</v>
      </c>
      <c r="E3569">
        <v>1088</v>
      </c>
      <c r="F3569" t="s">
        <v>22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1092</v>
      </c>
      <c r="O3569" s="8">
        <f>Data!$E3569/Data!$D3569</f>
        <v>1.0880000000000001</v>
      </c>
      <c r="P3569" s="2">
        <f>IFERROR(Data!$E3569/Data!$L3569,0)</f>
        <v>26.536585365853657</v>
      </c>
      <c r="Q3569" t="str">
        <f t="shared" si="220"/>
        <v>theater</v>
      </c>
      <c r="R3569" t="str">
        <f t="shared" si="221"/>
        <v>plays</v>
      </c>
      <c r="S3569" s="3">
        <f t="shared" si="222"/>
        <v>42165.560694444444</v>
      </c>
      <c r="T3569" s="3">
        <f t="shared" si="223"/>
        <v>42135.560694444444</v>
      </c>
    </row>
    <row r="3570" spans="1:20">
      <c r="A3570">
        <v>3568</v>
      </c>
      <c r="B3570" t="s">
        <v>7231</v>
      </c>
      <c r="C3570" t="s">
        <v>7232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1092</v>
      </c>
      <c r="O3570" s="8">
        <f>Data!$E3570/Data!$D3570</f>
        <v>1.1100000000000001</v>
      </c>
      <c r="P3570" s="2">
        <f>IFERROR(Data!$E3570/Data!$L3570,0)</f>
        <v>58.421052631578945</v>
      </c>
      <c r="Q3570" t="str">
        <f t="shared" si="220"/>
        <v>theater</v>
      </c>
      <c r="R3570" t="str">
        <f t="shared" si="221"/>
        <v>plays</v>
      </c>
      <c r="S3570" s="3">
        <f t="shared" si="222"/>
        <v>41899.490671296298</v>
      </c>
      <c r="T3570" s="3">
        <f t="shared" si="223"/>
        <v>41869.490671296298</v>
      </c>
    </row>
    <row r="3571" spans="1:20">
      <c r="A3571">
        <v>3569</v>
      </c>
      <c r="B3571" t="s">
        <v>7233</v>
      </c>
      <c r="C3571" t="s">
        <v>7234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1092</v>
      </c>
      <c r="O3571" s="8">
        <f>Data!$E3571/Data!$D3571</f>
        <v>1.0047999999999999</v>
      </c>
      <c r="P3571" s="2">
        <f>IFERROR(Data!$E3571/Data!$L3571,0)</f>
        <v>122.53658536585365</v>
      </c>
      <c r="Q3571" t="str">
        <f t="shared" si="220"/>
        <v>theater</v>
      </c>
      <c r="R3571" t="str">
        <f t="shared" si="221"/>
        <v>plays</v>
      </c>
      <c r="S3571" s="3">
        <f t="shared" si="222"/>
        <v>42012.438611111109</v>
      </c>
      <c r="T3571" s="3">
        <f t="shared" si="223"/>
        <v>41982.438611111109</v>
      </c>
    </row>
    <row r="3572" spans="1:20">
      <c r="A3572">
        <v>3570</v>
      </c>
      <c r="B3572" t="s">
        <v>7235</v>
      </c>
      <c r="C3572" t="s">
        <v>7236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1092</v>
      </c>
      <c r="O3572" s="8">
        <f>Data!$E3572/Data!$D3572</f>
        <v>1.1435</v>
      </c>
      <c r="P3572" s="2">
        <f>IFERROR(Data!$E3572/Data!$L3572,0)</f>
        <v>87.961538461538467</v>
      </c>
      <c r="Q3572" t="str">
        <f t="shared" si="220"/>
        <v>theater</v>
      </c>
      <c r="R3572" t="str">
        <f t="shared" si="221"/>
        <v>plays</v>
      </c>
      <c r="S3572" s="3">
        <f t="shared" si="222"/>
        <v>42004.041666666672</v>
      </c>
      <c r="T3572" s="3">
        <f t="shared" si="223"/>
        <v>41976.081979166673</v>
      </c>
    </row>
    <row r="3573" spans="1:20">
      <c r="A3573">
        <v>3571</v>
      </c>
      <c r="B3573" t="s">
        <v>7237</v>
      </c>
      <c r="C3573" t="s">
        <v>7238</v>
      </c>
      <c r="D3573">
        <v>1500</v>
      </c>
      <c r="E3573">
        <v>1831</v>
      </c>
      <c r="F3573" t="s">
        <v>22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1092</v>
      </c>
      <c r="O3573" s="8">
        <f>Data!$E3573/Data!$D3573</f>
        <v>1.2206666666666666</v>
      </c>
      <c r="P3573" s="2">
        <f>IFERROR(Data!$E3573/Data!$L3573,0)</f>
        <v>73.239999999999995</v>
      </c>
      <c r="Q3573" t="str">
        <f t="shared" si="220"/>
        <v>theater</v>
      </c>
      <c r="R3573" t="str">
        <f t="shared" si="221"/>
        <v>plays</v>
      </c>
      <c r="S3573" s="3">
        <f t="shared" si="222"/>
        <v>41942.608946759261</v>
      </c>
      <c r="T3573" s="3">
        <f t="shared" si="223"/>
        <v>41912.608946759261</v>
      </c>
    </row>
    <row r="3574" spans="1:20">
      <c r="A3574">
        <v>3572</v>
      </c>
      <c r="B3574" t="s">
        <v>7239</v>
      </c>
      <c r="C3574" t="s">
        <v>7240</v>
      </c>
      <c r="D3574">
        <v>500</v>
      </c>
      <c r="E3574">
        <v>500</v>
      </c>
      <c r="F3574" t="s">
        <v>22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1092</v>
      </c>
      <c r="O3574" s="8">
        <f>Data!$E3574/Data!$D3574</f>
        <v>1</v>
      </c>
      <c r="P3574" s="2">
        <f>IFERROR(Data!$E3574/Data!$L3574,0)</f>
        <v>55.555555555555557</v>
      </c>
      <c r="Q3574" t="str">
        <f t="shared" si="220"/>
        <v>theater</v>
      </c>
      <c r="R3574" t="str">
        <f t="shared" si="221"/>
        <v>plays</v>
      </c>
      <c r="S3574" s="3">
        <f t="shared" si="222"/>
        <v>42176.320393518516</v>
      </c>
      <c r="T3574" s="3">
        <f t="shared" si="223"/>
        <v>42146.320393518516</v>
      </c>
    </row>
    <row r="3575" spans="1:20">
      <c r="A3575">
        <v>3573</v>
      </c>
      <c r="B3575" t="s">
        <v>7241</v>
      </c>
      <c r="C3575" t="s">
        <v>7242</v>
      </c>
      <c r="D3575">
        <v>3000</v>
      </c>
      <c r="E3575">
        <v>3084</v>
      </c>
      <c r="F3575" t="s">
        <v>22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1092</v>
      </c>
      <c r="O3575" s="8">
        <f>Data!$E3575/Data!$D3575</f>
        <v>1.028</v>
      </c>
      <c r="P3575" s="2">
        <f>IFERROR(Data!$E3575/Data!$L3575,0)</f>
        <v>39.53846153846154</v>
      </c>
      <c r="Q3575" t="str">
        <f t="shared" si="220"/>
        <v>theater</v>
      </c>
      <c r="R3575" t="str">
        <f t="shared" si="221"/>
        <v>plays</v>
      </c>
      <c r="S3575" s="3">
        <f t="shared" si="222"/>
        <v>41951.167199074072</v>
      </c>
      <c r="T3575" s="3">
        <f t="shared" si="223"/>
        <v>41921.125532407408</v>
      </c>
    </row>
    <row r="3576" spans="1:20">
      <c r="A3576">
        <v>3574</v>
      </c>
      <c r="B3576" t="s">
        <v>7243</v>
      </c>
      <c r="C3576" t="s">
        <v>7244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1092</v>
      </c>
      <c r="O3576" s="8">
        <f>Data!$E3576/Data!$D3576</f>
        <v>1.0612068965517241</v>
      </c>
      <c r="P3576" s="2">
        <f>IFERROR(Data!$E3576/Data!$L3576,0)</f>
        <v>136.77777777777777</v>
      </c>
      <c r="Q3576" t="str">
        <f t="shared" si="220"/>
        <v>theater</v>
      </c>
      <c r="R3576" t="str">
        <f t="shared" si="221"/>
        <v>plays</v>
      </c>
      <c r="S3576" s="3">
        <f t="shared" si="222"/>
        <v>41956.734351851846</v>
      </c>
      <c r="T3576" s="3">
        <f t="shared" si="223"/>
        <v>41926.692685185182</v>
      </c>
    </row>
    <row r="3577" spans="1:20">
      <c r="A3577">
        <v>3575</v>
      </c>
      <c r="B3577" t="s">
        <v>7245</v>
      </c>
      <c r="C3577" t="s">
        <v>7246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1092</v>
      </c>
      <c r="O3577" s="8">
        <f>Data!$E3577/Data!$D3577</f>
        <v>1.0133000000000001</v>
      </c>
      <c r="P3577" s="2">
        <f>IFERROR(Data!$E3577/Data!$L3577,0)</f>
        <v>99.343137254901961</v>
      </c>
      <c r="Q3577" t="str">
        <f t="shared" si="220"/>
        <v>theater</v>
      </c>
      <c r="R3577" t="str">
        <f t="shared" si="221"/>
        <v>plays</v>
      </c>
      <c r="S3577" s="3">
        <f t="shared" si="222"/>
        <v>42592.915972222225</v>
      </c>
      <c r="T3577" s="3">
        <f t="shared" si="223"/>
        <v>42561.533877314811</v>
      </c>
    </row>
    <row r="3578" spans="1:20">
      <c r="A3578">
        <v>3576</v>
      </c>
      <c r="B3578" t="s">
        <v>7247</v>
      </c>
      <c r="C3578" t="s">
        <v>7248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1092</v>
      </c>
      <c r="O3578" s="8">
        <f>Data!$E3578/Data!$D3578</f>
        <v>1</v>
      </c>
      <c r="P3578" s="2">
        <f>IFERROR(Data!$E3578/Data!$L3578,0)</f>
        <v>20</v>
      </c>
      <c r="Q3578" t="str">
        <f t="shared" si="220"/>
        <v>theater</v>
      </c>
      <c r="R3578" t="str">
        <f t="shared" si="221"/>
        <v>plays</v>
      </c>
      <c r="S3578" s="3">
        <f t="shared" si="222"/>
        <v>42709.340902777782</v>
      </c>
      <c r="T3578" s="3">
        <f t="shared" si="223"/>
        <v>42649.29923611111</v>
      </c>
    </row>
    <row r="3579" spans="1:20">
      <c r="A3579">
        <v>3577</v>
      </c>
      <c r="B3579" t="s">
        <v>7249</v>
      </c>
      <c r="C3579" t="s">
        <v>7250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1092</v>
      </c>
      <c r="O3579" s="8">
        <f>Data!$E3579/Data!$D3579</f>
        <v>1.3</v>
      </c>
      <c r="P3579" s="2">
        <f>IFERROR(Data!$E3579/Data!$L3579,0)</f>
        <v>28.888888888888889</v>
      </c>
      <c r="Q3579" t="str">
        <f t="shared" si="220"/>
        <v>theater</v>
      </c>
      <c r="R3579" t="str">
        <f t="shared" si="221"/>
        <v>plays</v>
      </c>
      <c r="S3579" s="3">
        <f t="shared" si="222"/>
        <v>42120.01944444445</v>
      </c>
      <c r="T3579" s="3">
        <f t="shared" si="223"/>
        <v>42093.536840277782</v>
      </c>
    </row>
    <row r="3580" spans="1:20">
      <c r="A3580">
        <v>3578</v>
      </c>
      <c r="B3580" t="s">
        <v>7251</v>
      </c>
      <c r="C3580" t="s">
        <v>7252</v>
      </c>
      <c r="D3580">
        <v>1500</v>
      </c>
      <c r="E3580">
        <v>1500.2</v>
      </c>
      <c r="F3580" t="s">
        <v>22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1092</v>
      </c>
      <c r="O3580" s="8">
        <f>Data!$E3580/Data!$D3580</f>
        <v>1.0001333333333333</v>
      </c>
      <c r="P3580" s="2">
        <f>IFERROR(Data!$E3580/Data!$L3580,0)</f>
        <v>40.545945945945945</v>
      </c>
      <c r="Q3580" t="str">
        <f t="shared" si="220"/>
        <v>theater</v>
      </c>
      <c r="R3580" t="str">
        <f t="shared" si="221"/>
        <v>plays</v>
      </c>
      <c r="S3580" s="3">
        <f t="shared" si="222"/>
        <v>42490.483530092592</v>
      </c>
      <c r="T3580" s="3">
        <f t="shared" si="223"/>
        <v>42460.483530092592</v>
      </c>
    </row>
    <row r="3581" spans="1:20">
      <c r="A3581">
        <v>3579</v>
      </c>
      <c r="B3581" t="s">
        <v>7253</v>
      </c>
      <c r="C3581" t="s">
        <v>7254</v>
      </c>
      <c r="D3581">
        <v>500</v>
      </c>
      <c r="E3581">
        <v>500</v>
      </c>
      <c r="F3581" t="s">
        <v>22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1092</v>
      </c>
      <c r="O3581" s="8">
        <f>Data!$E3581/Data!$D3581</f>
        <v>1</v>
      </c>
      <c r="P3581" s="2">
        <f>IFERROR(Data!$E3581/Data!$L3581,0)</f>
        <v>35.714285714285715</v>
      </c>
      <c r="Q3581" t="str">
        <f t="shared" si="220"/>
        <v>theater</v>
      </c>
      <c r="R3581" t="str">
        <f t="shared" si="221"/>
        <v>plays</v>
      </c>
      <c r="S3581" s="3">
        <f t="shared" si="222"/>
        <v>42460.470555555556</v>
      </c>
      <c r="T3581" s="3">
        <f t="shared" si="223"/>
        <v>42430.512222222227</v>
      </c>
    </row>
    <row r="3582" spans="1:20">
      <c r="A3582">
        <v>3580</v>
      </c>
      <c r="B3582" t="s">
        <v>7255</v>
      </c>
      <c r="C3582" t="s">
        <v>7256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1092</v>
      </c>
      <c r="O3582" s="8">
        <f>Data!$E3582/Data!$D3582</f>
        <v>1.1388888888888888</v>
      </c>
      <c r="P3582" s="2">
        <f>IFERROR(Data!$E3582/Data!$L3582,0)</f>
        <v>37.962962962962962</v>
      </c>
      <c r="Q3582" t="str">
        <f t="shared" si="220"/>
        <v>theater</v>
      </c>
      <c r="R3582" t="str">
        <f t="shared" si="221"/>
        <v>plays</v>
      </c>
      <c r="S3582" s="3">
        <f t="shared" si="222"/>
        <v>42063.957638888889</v>
      </c>
      <c r="T3582" s="3">
        <f t="shared" si="223"/>
        <v>42025.926180555558</v>
      </c>
    </row>
    <row r="3583" spans="1:20">
      <c r="A3583">
        <v>3581</v>
      </c>
      <c r="B3583" t="s">
        <v>7257</v>
      </c>
      <c r="C3583" t="s">
        <v>7258</v>
      </c>
      <c r="D3583">
        <v>1500</v>
      </c>
      <c r="E3583">
        <v>1500</v>
      </c>
      <c r="F3583" t="s">
        <v>22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1092</v>
      </c>
      <c r="O3583" s="8">
        <f>Data!$E3583/Data!$D3583</f>
        <v>1</v>
      </c>
      <c r="P3583" s="2">
        <f>IFERROR(Data!$E3583/Data!$L3583,0)</f>
        <v>33.333333333333336</v>
      </c>
      <c r="Q3583" t="str">
        <f t="shared" si="220"/>
        <v>theater</v>
      </c>
      <c r="R3583" t="str">
        <f t="shared" si="221"/>
        <v>plays</v>
      </c>
      <c r="S3583" s="3">
        <f t="shared" si="222"/>
        <v>41850.221180555556</v>
      </c>
      <c r="T3583" s="3">
        <f t="shared" si="223"/>
        <v>41836.221180555556</v>
      </c>
    </row>
    <row r="3584" spans="1:20">
      <c r="A3584">
        <v>3582</v>
      </c>
      <c r="B3584" t="s">
        <v>7259</v>
      </c>
      <c r="C3584" t="s">
        <v>7260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1092</v>
      </c>
      <c r="O3584" s="8">
        <f>Data!$E3584/Data!$D3584</f>
        <v>2.87</v>
      </c>
      <c r="P3584" s="2">
        <f>IFERROR(Data!$E3584/Data!$L3584,0)</f>
        <v>58.571428571428569</v>
      </c>
      <c r="Q3584" t="str">
        <f t="shared" si="220"/>
        <v>theater</v>
      </c>
      <c r="R3584" t="str">
        <f t="shared" si="221"/>
        <v>plays</v>
      </c>
      <c r="S3584" s="3">
        <f t="shared" si="222"/>
        <v>42464.845856481479</v>
      </c>
      <c r="T3584" s="3">
        <f t="shared" si="223"/>
        <v>42450.845856481479</v>
      </c>
    </row>
    <row r="3585" spans="1:20">
      <c r="A3585">
        <v>3583</v>
      </c>
      <c r="B3585" t="s">
        <v>7261</v>
      </c>
      <c r="C3585" t="s">
        <v>7262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1092</v>
      </c>
      <c r="O3585" s="8">
        <f>Data!$E3585/Data!$D3585</f>
        <v>1.085</v>
      </c>
      <c r="P3585" s="2">
        <f>IFERROR(Data!$E3585/Data!$L3585,0)</f>
        <v>135.625</v>
      </c>
      <c r="Q3585" t="str">
        <f t="shared" si="220"/>
        <v>theater</v>
      </c>
      <c r="R3585" t="str">
        <f t="shared" si="221"/>
        <v>plays</v>
      </c>
      <c r="S3585" s="3">
        <f t="shared" si="222"/>
        <v>42478.134317129632</v>
      </c>
      <c r="T3585" s="3">
        <f t="shared" si="223"/>
        <v>42418.175983796296</v>
      </c>
    </row>
    <row r="3586" spans="1:20">
      <c r="A3586">
        <v>3584</v>
      </c>
      <c r="B3586" t="s">
        <v>7263</v>
      </c>
      <c r="C3586" t="s">
        <v>7264</v>
      </c>
      <c r="D3586">
        <v>3000</v>
      </c>
      <c r="E3586">
        <v>3465</v>
      </c>
      <c r="F3586" t="s">
        <v>22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1092</v>
      </c>
      <c r="O3586" s="8">
        <f>Data!$E3586/Data!$D3586</f>
        <v>1.155</v>
      </c>
      <c r="P3586" s="2">
        <f>IFERROR(Data!$E3586/Data!$L3586,0)</f>
        <v>30.9375</v>
      </c>
      <c r="Q3586" t="str">
        <f t="shared" si="220"/>
        <v>theater</v>
      </c>
      <c r="R3586" t="str">
        <f t="shared" si="221"/>
        <v>plays</v>
      </c>
      <c r="S3586" s="3">
        <f t="shared" si="222"/>
        <v>42198.066481481481</v>
      </c>
      <c r="T3586" s="3">
        <f t="shared" si="223"/>
        <v>42168.066481481481</v>
      </c>
    </row>
    <row r="3587" spans="1:20">
      <c r="A3587">
        <v>3585</v>
      </c>
      <c r="B3587" t="s">
        <v>7265</v>
      </c>
      <c r="C3587" t="s">
        <v>7266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1092</v>
      </c>
      <c r="O3587" s="8">
        <f>Data!$E3587/Data!$D3587</f>
        <v>1.1911764705882353</v>
      </c>
      <c r="P3587" s="2">
        <f>IFERROR(Data!$E3587/Data!$L3587,0)</f>
        <v>176.08695652173913</v>
      </c>
      <c r="Q3587" t="str">
        <f t="shared" ref="Q3587:Q3650" si="224">LEFT(N3587,SEARCH("/",N3587,1)-1)</f>
        <v>theater</v>
      </c>
      <c r="R3587" t="str">
        <f t="shared" ref="R3587:R3650" si="225">RIGHT(N3587,LEN(N3587)-SEARCH("/",N3587,1))</f>
        <v>plays</v>
      </c>
      <c r="S3587" s="3">
        <f t="shared" ref="S3587:S3650" si="226">(((I3587/60)/60)/24)+DATE(1970,1,1)+(-6/24)</f>
        <v>41994.466319444444</v>
      </c>
      <c r="T3587" s="3">
        <f t="shared" ref="T3587:T3650" si="227">(((J3587/60)/60)/24)+DATE(1970,1,1)+(-6/24)</f>
        <v>41964.466319444444</v>
      </c>
    </row>
    <row r="3588" spans="1:20">
      <c r="A3588">
        <v>3586</v>
      </c>
      <c r="B3588" t="s">
        <v>7267</v>
      </c>
      <c r="C3588" t="s">
        <v>7268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1092</v>
      </c>
      <c r="O3588" s="8">
        <f>Data!$E3588/Data!$D3588</f>
        <v>1.0942666666666667</v>
      </c>
      <c r="P3588" s="2">
        <f>IFERROR(Data!$E3588/Data!$L3588,0)</f>
        <v>151.9814814814815</v>
      </c>
      <c r="Q3588" t="str">
        <f t="shared" si="224"/>
        <v>theater</v>
      </c>
      <c r="R3588" t="str">
        <f t="shared" si="225"/>
        <v>plays</v>
      </c>
      <c r="S3588" s="3">
        <f t="shared" si="226"/>
        <v>42636.447569444441</v>
      </c>
      <c r="T3588" s="3">
        <f t="shared" si="227"/>
        <v>42576.447569444441</v>
      </c>
    </row>
    <row r="3589" spans="1:20">
      <c r="A3589">
        <v>3587</v>
      </c>
      <c r="B3589" t="s">
        <v>7269</v>
      </c>
      <c r="C3589" t="s">
        <v>7270</v>
      </c>
      <c r="D3589">
        <v>500</v>
      </c>
      <c r="E3589">
        <v>633</v>
      </c>
      <c r="F3589" t="s">
        <v>22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1092</v>
      </c>
      <c r="O3589" s="8">
        <f>Data!$E3589/Data!$D3589</f>
        <v>1.266</v>
      </c>
      <c r="P3589" s="2">
        <f>IFERROR(Data!$E3589/Data!$L3589,0)</f>
        <v>22.607142857142858</v>
      </c>
      <c r="Q3589" t="str">
        <f t="shared" si="224"/>
        <v>theater</v>
      </c>
      <c r="R3589" t="str">
        <f t="shared" si="225"/>
        <v>plays</v>
      </c>
      <c r="S3589" s="3">
        <f t="shared" si="226"/>
        <v>42548.541666666672</v>
      </c>
      <c r="T3589" s="3">
        <f t="shared" si="227"/>
        <v>42503.289976851855</v>
      </c>
    </row>
    <row r="3590" spans="1:20">
      <c r="A3590">
        <v>3588</v>
      </c>
      <c r="B3590" t="s">
        <v>7271</v>
      </c>
      <c r="C3590" t="s">
        <v>7272</v>
      </c>
      <c r="D3590">
        <v>200</v>
      </c>
      <c r="E3590">
        <v>201</v>
      </c>
      <c r="F3590" t="s">
        <v>22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1092</v>
      </c>
      <c r="O3590" s="8">
        <f>Data!$E3590/Data!$D3590</f>
        <v>1.0049999999999999</v>
      </c>
      <c r="P3590" s="2">
        <f>IFERROR(Data!$E3590/Data!$L3590,0)</f>
        <v>18.272727272727273</v>
      </c>
      <c r="Q3590" t="str">
        <f t="shared" si="224"/>
        <v>theater</v>
      </c>
      <c r="R3590" t="str">
        <f t="shared" si="225"/>
        <v>plays</v>
      </c>
      <c r="S3590" s="3">
        <f t="shared" si="226"/>
        <v>42123.708333333328</v>
      </c>
      <c r="T3590" s="3">
        <f t="shared" si="227"/>
        <v>42101.578819444447</v>
      </c>
    </row>
    <row r="3591" spans="1:20">
      <c r="A3591">
        <v>3589</v>
      </c>
      <c r="B3591" t="s">
        <v>7273</v>
      </c>
      <c r="C3591" t="s">
        <v>7274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1092</v>
      </c>
      <c r="O3591" s="8">
        <f>Data!$E3591/Data!$D3591</f>
        <v>1.2749999999999999</v>
      </c>
      <c r="P3591" s="2">
        <f>IFERROR(Data!$E3591/Data!$L3591,0)</f>
        <v>82.258064516129039</v>
      </c>
      <c r="Q3591" t="str">
        <f t="shared" si="224"/>
        <v>theater</v>
      </c>
      <c r="R3591" t="str">
        <f t="shared" si="225"/>
        <v>plays</v>
      </c>
      <c r="S3591" s="3">
        <f t="shared" si="226"/>
        <v>42150.397534722222</v>
      </c>
      <c r="T3591" s="3">
        <f t="shared" si="227"/>
        <v>42125.397534722222</v>
      </c>
    </row>
    <row r="3592" spans="1:20">
      <c r="A3592">
        <v>3590</v>
      </c>
      <c r="B3592" t="s">
        <v>7275</v>
      </c>
      <c r="C3592" t="s">
        <v>7276</v>
      </c>
      <c r="D3592">
        <v>5000</v>
      </c>
      <c r="E3592">
        <v>5003</v>
      </c>
      <c r="F3592" t="s">
        <v>22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1092</v>
      </c>
      <c r="O3592" s="8">
        <f>Data!$E3592/Data!$D3592</f>
        <v>1.0005999999999999</v>
      </c>
      <c r="P3592" s="2">
        <f>IFERROR(Data!$E3592/Data!$L3592,0)</f>
        <v>68.534246575342465</v>
      </c>
      <c r="Q3592" t="str">
        <f t="shared" si="224"/>
        <v>theater</v>
      </c>
      <c r="R3592" t="str">
        <f t="shared" si="225"/>
        <v>plays</v>
      </c>
      <c r="S3592" s="3">
        <f t="shared" si="226"/>
        <v>41932.083726851852</v>
      </c>
      <c r="T3592" s="3">
        <f t="shared" si="227"/>
        <v>41902.083726851852</v>
      </c>
    </row>
    <row r="3593" spans="1:20">
      <c r="A3593">
        <v>3591</v>
      </c>
      <c r="B3593" t="s">
        <v>7277</v>
      </c>
      <c r="C3593" t="s">
        <v>7278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1092</v>
      </c>
      <c r="O3593" s="8">
        <f>Data!$E3593/Data!$D3593</f>
        <v>1.75</v>
      </c>
      <c r="P3593" s="2">
        <f>IFERROR(Data!$E3593/Data!$L3593,0)</f>
        <v>68.055555555555557</v>
      </c>
      <c r="Q3593" t="str">
        <f t="shared" si="224"/>
        <v>theater</v>
      </c>
      <c r="R3593" t="str">
        <f t="shared" si="225"/>
        <v>plays</v>
      </c>
      <c r="S3593" s="3">
        <f t="shared" si="226"/>
        <v>42027.957638888889</v>
      </c>
      <c r="T3593" s="3">
        <f t="shared" si="227"/>
        <v>42003.698425925926</v>
      </c>
    </row>
    <row r="3594" spans="1:20">
      <c r="A3594">
        <v>3592</v>
      </c>
      <c r="B3594" t="s">
        <v>7279</v>
      </c>
      <c r="C3594" t="s">
        <v>7280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1092</v>
      </c>
      <c r="O3594" s="8">
        <f>Data!$E3594/Data!$D3594</f>
        <v>1.2725</v>
      </c>
      <c r="P3594" s="2">
        <f>IFERROR(Data!$E3594/Data!$L3594,0)</f>
        <v>72.714285714285708</v>
      </c>
      <c r="Q3594" t="str">
        <f t="shared" si="224"/>
        <v>theater</v>
      </c>
      <c r="R3594" t="str">
        <f t="shared" si="225"/>
        <v>plays</v>
      </c>
      <c r="S3594" s="3">
        <f t="shared" si="226"/>
        <v>42045.957638888889</v>
      </c>
      <c r="T3594" s="3">
        <f t="shared" si="227"/>
        <v>41988.579942129625</v>
      </c>
    </row>
    <row r="3595" spans="1:20">
      <c r="A3595">
        <v>3593</v>
      </c>
      <c r="B3595" t="s">
        <v>7281</v>
      </c>
      <c r="C3595" t="s">
        <v>7282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1092</v>
      </c>
      <c r="O3595" s="8">
        <f>Data!$E3595/Data!$D3595</f>
        <v>1.1063333333333334</v>
      </c>
      <c r="P3595" s="2">
        <f>IFERROR(Data!$E3595/Data!$L3595,0)</f>
        <v>77.186046511627907</v>
      </c>
      <c r="Q3595" t="str">
        <f t="shared" si="224"/>
        <v>theater</v>
      </c>
      <c r="R3595" t="str">
        <f t="shared" si="225"/>
        <v>plays</v>
      </c>
      <c r="S3595" s="3">
        <f t="shared" si="226"/>
        <v>42009.601388888885</v>
      </c>
      <c r="T3595" s="3">
        <f t="shared" si="227"/>
        <v>41974.648599537039</v>
      </c>
    </row>
    <row r="3596" spans="1:20">
      <c r="A3596">
        <v>3594</v>
      </c>
      <c r="B3596" t="s">
        <v>7283</v>
      </c>
      <c r="C3596" t="s">
        <v>7284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1092</v>
      </c>
      <c r="O3596" s="8">
        <f>Data!$E3596/Data!$D3596</f>
        <v>1.2593749999999999</v>
      </c>
      <c r="P3596" s="2">
        <f>IFERROR(Data!$E3596/Data!$L3596,0)</f>
        <v>55.972222222222221</v>
      </c>
      <c r="Q3596" t="str">
        <f t="shared" si="224"/>
        <v>theater</v>
      </c>
      <c r="R3596" t="str">
        <f t="shared" si="225"/>
        <v>plays</v>
      </c>
      <c r="S3596" s="3">
        <f t="shared" si="226"/>
        <v>42616.816921296297</v>
      </c>
      <c r="T3596" s="3">
        <f t="shared" si="227"/>
        <v>42591.816921296297</v>
      </c>
    </row>
    <row r="3597" spans="1:20">
      <c r="A3597">
        <v>3595</v>
      </c>
      <c r="B3597" t="s">
        <v>7285</v>
      </c>
      <c r="C3597" t="s">
        <v>7286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1092</v>
      </c>
      <c r="O3597" s="8">
        <f>Data!$E3597/Data!$D3597</f>
        <v>1.1850000000000001</v>
      </c>
      <c r="P3597" s="2">
        <f>IFERROR(Data!$E3597/Data!$L3597,0)</f>
        <v>49.693548387096776</v>
      </c>
      <c r="Q3597" t="str">
        <f t="shared" si="224"/>
        <v>theater</v>
      </c>
      <c r="R3597" t="str">
        <f t="shared" si="225"/>
        <v>plays</v>
      </c>
      <c r="S3597" s="3">
        <f t="shared" si="226"/>
        <v>42076.040972222225</v>
      </c>
      <c r="T3597" s="3">
        <f t="shared" si="227"/>
        <v>42049.758368055554</v>
      </c>
    </row>
    <row r="3598" spans="1:20">
      <c r="A3598">
        <v>3596</v>
      </c>
      <c r="B3598" t="s">
        <v>7287</v>
      </c>
      <c r="C3598" t="s">
        <v>7288</v>
      </c>
      <c r="D3598">
        <v>1100</v>
      </c>
      <c r="E3598">
        <v>1185</v>
      </c>
      <c r="F3598" t="s">
        <v>22</v>
      </c>
      <c r="G3598" t="s">
        <v>165</v>
      </c>
      <c r="H3598" t="s">
        <v>166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1092</v>
      </c>
      <c r="O3598" s="8">
        <f>Data!$E3598/Data!$D3598</f>
        <v>1.0772727272727274</v>
      </c>
      <c r="P3598" s="2">
        <f>IFERROR(Data!$E3598/Data!$L3598,0)</f>
        <v>79</v>
      </c>
      <c r="Q3598" t="str">
        <f t="shared" si="224"/>
        <v>theater</v>
      </c>
      <c r="R3598" t="str">
        <f t="shared" si="225"/>
        <v>plays</v>
      </c>
      <c r="S3598" s="3">
        <f t="shared" si="226"/>
        <v>41877.465069444443</v>
      </c>
      <c r="T3598" s="3">
        <f t="shared" si="227"/>
        <v>41856.465069444443</v>
      </c>
    </row>
    <row r="3599" spans="1:20">
      <c r="A3599">
        <v>3597</v>
      </c>
      <c r="B3599" t="s">
        <v>7289</v>
      </c>
      <c r="C3599" t="s">
        <v>7290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1092</v>
      </c>
      <c r="O3599" s="8">
        <f>Data!$E3599/Data!$D3599</f>
        <v>1.026</v>
      </c>
      <c r="P3599" s="2">
        <f>IFERROR(Data!$E3599/Data!$L3599,0)</f>
        <v>77.727272727272734</v>
      </c>
      <c r="Q3599" t="str">
        <f t="shared" si="224"/>
        <v>theater</v>
      </c>
      <c r="R3599" t="str">
        <f t="shared" si="225"/>
        <v>plays</v>
      </c>
      <c r="S3599" s="3">
        <f t="shared" si="226"/>
        <v>42431.999305555553</v>
      </c>
      <c r="T3599" s="3">
        <f t="shared" si="227"/>
        <v>42417.335532407407</v>
      </c>
    </row>
    <row r="3600" spans="1:20">
      <c r="A3600">
        <v>3598</v>
      </c>
      <c r="B3600" t="s">
        <v>7291</v>
      </c>
      <c r="C3600" t="s">
        <v>7292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1092</v>
      </c>
      <c r="O3600" s="8">
        <f>Data!$E3600/Data!$D3600</f>
        <v>1.101</v>
      </c>
      <c r="P3600" s="2">
        <f>IFERROR(Data!$E3600/Data!$L3600,0)</f>
        <v>40.777777777777779</v>
      </c>
      <c r="Q3600" t="str">
        <f t="shared" si="224"/>
        <v>theater</v>
      </c>
      <c r="R3600" t="str">
        <f t="shared" si="225"/>
        <v>plays</v>
      </c>
      <c r="S3600" s="3">
        <f t="shared" si="226"/>
        <v>41884.957638888889</v>
      </c>
      <c r="T3600" s="3">
        <f t="shared" si="227"/>
        <v>41866.54886574074</v>
      </c>
    </row>
    <row r="3601" spans="1:20">
      <c r="A3601">
        <v>3599</v>
      </c>
      <c r="B3601" t="s">
        <v>7293</v>
      </c>
      <c r="C3601" t="s">
        <v>7294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1092</v>
      </c>
      <c r="O3601" s="8">
        <f>Data!$E3601/Data!$D3601</f>
        <v>2.02</v>
      </c>
      <c r="P3601" s="2">
        <f>IFERROR(Data!$E3601/Data!$L3601,0)</f>
        <v>59.411764705882355</v>
      </c>
      <c r="Q3601" t="str">
        <f t="shared" si="224"/>
        <v>theater</v>
      </c>
      <c r="R3601" t="str">
        <f t="shared" si="225"/>
        <v>plays</v>
      </c>
      <c r="S3601" s="3">
        <f t="shared" si="226"/>
        <v>42245.75</v>
      </c>
      <c r="T3601" s="3">
        <f t="shared" si="227"/>
        <v>42220.54487268519</v>
      </c>
    </row>
    <row r="3602" spans="1:20">
      <c r="A3602">
        <v>3600</v>
      </c>
      <c r="B3602" t="s">
        <v>7295</v>
      </c>
      <c r="C3602" t="s">
        <v>7296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1092</v>
      </c>
      <c r="O3602" s="8">
        <f>Data!$E3602/Data!$D3602</f>
        <v>1.3</v>
      </c>
      <c r="P3602" s="2">
        <f>IFERROR(Data!$E3602/Data!$L3602,0)</f>
        <v>3.25</v>
      </c>
      <c r="Q3602" t="str">
        <f t="shared" si="224"/>
        <v>theater</v>
      </c>
      <c r="R3602" t="str">
        <f t="shared" si="225"/>
        <v>plays</v>
      </c>
      <c r="S3602" s="3">
        <f t="shared" si="226"/>
        <v>42656.599120370374</v>
      </c>
      <c r="T3602" s="3">
        <f t="shared" si="227"/>
        <v>42628.599120370374</v>
      </c>
    </row>
    <row r="3603" spans="1:20">
      <c r="A3603">
        <v>3601</v>
      </c>
      <c r="B3603" t="s">
        <v>7297</v>
      </c>
      <c r="C3603" t="s">
        <v>7298</v>
      </c>
      <c r="D3603">
        <v>2000</v>
      </c>
      <c r="E3603">
        <v>2087</v>
      </c>
      <c r="F3603" t="s">
        <v>22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1092</v>
      </c>
      <c r="O3603" s="8">
        <f>Data!$E3603/Data!$D3603</f>
        <v>1.0435000000000001</v>
      </c>
      <c r="P3603" s="2">
        <f>IFERROR(Data!$E3603/Data!$L3603,0)</f>
        <v>39.377358490566039</v>
      </c>
      <c r="Q3603" t="str">
        <f t="shared" si="224"/>
        <v>theater</v>
      </c>
      <c r="R3603" t="str">
        <f t="shared" si="225"/>
        <v>plays</v>
      </c>
      <c r="S3603" s="3">
        <f t="shared" si="226"/>
        <v>42020.74863425926</v>
      </c>
      <c r="T3603" s="3">
        <f t="shared" si="227"/>
        <v>41990.74863425926</v>
      </c>
    </row>
    <row r="3604" spans="1:20">
      <c r="A3604">
        <v>3602</v>
      </c>
      <c r="B3604" t="s">
        <v>7299</v>
      </c>
      <c r="C3604" t="s">
        <v>7300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1092</v>
      </c>
      <c r="O3604" s="8">
        <f>Data!$E3604/Data!$D3604</f>
        <v>1.0004999999999999</v>
      </c>
      <c r="P3604" s="2">
        <f>IFERROR(Data!$E3604/Data!$L3604,0)</f>
        <v>81.673469387755105</v>
      </c>
      <c r="Q3604" t="str">
        <f t="shared" si="224"/>
        <v>theater</v>
      </c>
      <c r="R3604" t="str">
        <f t="shared" si="225"/>
        <v>plays</v>
      </c>
      <c r="S3604" s="3">
        <f t="shared" si="226"/>
        <v>42507.644432870366</v>
      </c>
      <c r="T3604" s="3">
        <f t="shared" si="227"/>
        <v>42447.644432870366</v>
      </c>
    </row>
    <row r="3605" spans="1:20">
      <c r="A3605">
        <v>3603</v>
      </c>
      <c r="B3605" t="s">
        <v>7301</v>
      </c>
      <c r="C3605" t="s">
        <v>7302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1092</v>
      </c>
      <c r="O3605" s="8">
        <f>Data!$E3605/Data!$D3605</f>
        <v>1.7066666666666668</v>
      </c>
      <c r="P3605" s="2">
        <f>IFERROR(Data!$E3605/Data!$L3605,0)</f>
        <v>44.912280701754383</v>
      </c>
      <c r="Q3605" t="str">
        <f t="shared" si="224"/>
        <v>theater</v>
      </c>
      <c r="R3605" t="str">
        <f t="shared" si="225"/>
        <v>plays</v>
      </c>
      <c r="S3605" s="3">
        <f t="shared" si="226"/>
        <v>42313.656018518523</v>
      </c>
      <c r="T3605" s="3">
        <f t="shared" si="227"/>
        <v>42283.614351851851</v>
      </c>
    </row>
    <row r="3606" spans="1:20">
      <c r="A3606">
        <v>3604</v>
      </c>
      <c r="B3606" t="s">
        <v>7303</v>
      </c>
      <c r="C3606" t="s">
        <v>7304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1092</v>
      </c>
      <c r="O3606" s="8">
        <f>Data!$E3606/Data!$D3606</f>
        <v>1.1283333333333334</v>
      </c>
      <c r="P3606" s="2">
        <f>IFERROR(Data!$E3606/Data!$L3606,0)</f>
        <v>49.05797101449275</v>
      </c>
      <c r="Q3606" t="str">
        <f t="shared" si="224"/>
        <v>theater</v>
      </c>
      <c r="R3606" t="str">
        <f t="shared" si="225"/>
        <v>plays</v>
      </c>
      <c r="S3606" s="3">
        <f t="shared" si="226"/>
        <v>42489.040972222225</v>
      </c>
      <c r="T3606" s="3">
        <f t="shared" si="227"/>
        <v>42482.765694444446</v>
      </c>
    </row>
    <row r="3607" spans="1:20">
      <c r="A3607">
        <v>3605</v>
      </c>
      <c r="B3607" t="s">
        <v>7305</v>
      </c>
      <c r="C3607" t="s">
        <v>7306</v>
      </c>
      <c r="D3607">
        <v>250</v>
      </c>
      <c r="E3607">
        <v>460</v>
      </c>
      <c r="F3607" t="s">
        <v>22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1092</v>
      </c>
      <c r="O3607" s="8">
        <f>Data!$E3607/Data!$D3607</f>
        <v>1.84</v>
      </c>
      <c r="P3607" s="2">
        <f>IFERROR(Data!$E3607/Data!$L3607,0)</f>
        <v>30.666666666666668</v>
      </c>
      <c r="Q3607" t="str">
        <f t="shared" si="224"/>
        <v>theater</v>
      </c>
      <c r="R3607" t="str">
        <f t="shared" si="225"/>
        <v>plays</v>
      </c>
      <c r="S3607" s="3">
        <f t="shared" si="226"/>
        <v>42413.543124999997</v>
      </c>
      <c r="T3607" s="3">
        <f t="shared" si="227"/>
        <v>42383.543124999997</v>
      </c>
    </row>
    <row r="3608" spans="1:20">
      <c r="A3608">
        <v>3606</v>
      </c>
      <c r="B3608" t="s">
        <v>7307</v>
      </c>
      <c r="C3608" t="s">
        <v>7308</v>
      </c>
      <c r="D3608">
        <v>3000</v>
      </c>
      <c r="E3608">
        <v>3908</v>
      </c>
      <c r="F3608" t="s">
        <v>22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1092</v>
      </c>
      <c r="O3608" s="8">
        <f>Data!$E3608/Data!$D3608</f>
        <v>1.3026666666666666</v>
      </c>
      <c r="P3608" s="2">
        <f>IFERROR(Data!$E3608/Data!$L3608,0)</f>
        <v>61.0625</v>
      </c>
      <c r="Q3608" t="str">
        <f t="shared" si="224"/>
        <v>theater</v>
      </c>
      <c r="R3608" t="str">
        <f t="shared" si="225"/>
        <v>plays</v>
      </c>
      <c r="S3608" s="3">
        <f t="shared" si="226"/>
        <v>42596.354826388888</v>
      </c>
      <c r="T3608" s="3">
        <f t="shared" si="227"/>
        <v>42566.354826388888</v>
      </c>
    </row>
    <row r="3609" spans="1:20">
      <c r="A3609">
        <v>3607</v>
      </c>
      <c r="B3609" t="s">
        <v>7309</v>
      </c>
      <c r="C3609" t="s">
        <v>7310</v>
      </c>
      <c r="D3609">
        <v>550</v>
      </c>
      <c r="E3609">
        <v>580</v>
      </c>
      <c r="F3609" t="s">
        <v>22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1092</v>
      </c>
      <c r="O3609" s="8">
        <f>Data!$E3609/Data!$D3609</f>
        <v>1.0545454545454545</v>
      </c>
      <c r="P3609" s="2">
        <f>IFERROR(Data!$E3609/Data!$L3609,0)</f>
        <v>29</v>
      </c>
      <c r="Q3609" t="str">
        <f t="shared" si="224"/>
        <v>theater</v>
      </c>
      <c r="R3609" t="str">
        <f t="shared" si="225"/>
        <v>plays</v>
      </c>
      <c r="S3609" s="3">
        <f t="shared" si="226"/>
        <v>42352.75</v>
      </c>
      <c r="T3609" s="3">
        <f t="shared" si="227"/>
        <v>42338.713912037041</v>
      </c>
    </row>
    <row r="3610" spans="1:20">
      <c r="A3610">
        <v>3608</v>
      </c>
      <c r="B3610" t="s">
        <v>7311</v>
      </c>
      <c r="C3610" t="s">
        <v>7312</v>
      </c>
      <c r="D3610">
        <v>800</v>
      </c>
      <c r="E3610">
        <v>800</v>
      </c>
      <c r="F3610" t="s">
        <v>22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1092</v>
      </c>
      <c r="O3610" s="8">
        <f>Data!$E3610/Data!$D3610</f>
        <v>1</v>
      </c>
      <c r="P3610" s="2">
        <f>IFERROR(Data!$E3610/Data!$L3610,0)</f>
        <v>29.62962962962963</v>
      </c>
      <c r="Q3610" t="str">
        <f t="shared" si="224"/>
        <v>theater</v>
      </c>
      <c r="R3610" t="str">
        <f t="shared" si="225"/>
        <v>plays</v>
      </c>
      <c r="S3610" s="3">
        <f t="shared" si="226"/>
        <v>42538.333333333328</v>
      </c>
      <c r="T3610" s="3">
        <f t="shared" si="227"/>
        <v>42506.459375000006</v>
      </c>
    </row>
    <row r="3611" spans="1:20">
      <c r="A3611">
        <v>3609</v>
      </c>
      <c r="B3611" t="s">
        <v>7313</v>
      </c>
      <c r="C3611" t="s">
        <v>7314</v>
      </c>
      <c r="D3611">
        <v>1960</v>
      </c>
      <c r="E3611">
        <v>3005</v>
      </c>
      <c r="F3611" t="s">
        <v>22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1092</v>
      </c>
      <c r="O3611" s="8">
        <f>Data!$E3611/Data!$D3611</f>
        <v>1.5331632653061225</v>
      </c>
      <c r="P3611" s="2">
        <f>IFERROR(Data!$E3611/Data!$L3611,0)</f>
        <v>143.0952380952381</v>
      </c>
      <c r="Q3611" t="str">
        <f t="shared" si="224"/>
        <v>theater</v>
      </c>
      <c r="R3611" t="str">
        <f t="shared" si="225"/>
        <v>plays</v>
      </c>
      <c r="S3611" s="3">
        <f t="shared" si="226"/>
        <v>42459.700057870374</v>
      </c>
      <c r="T3611" s="3">
        <f t="shared" si="227"/>
        <v>42429.741724537031</v>
      </c>
    </row>
    <row r="3612" spans="1:20">
      <c r="A3612">
        <v>3610</v>
      </c>
      <c r="B3612" t="s">
        <v>7315</v>
      </c>
      <c r="C3612" t="s">
        <v>7316</v>
      </c>
      <c r="D3612">
        <v>1000</v>
      </c>
      <c r="E3612">
        <v>1623</v>
      </c>
      <c r="F3612" t="s">
        <v>22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1092</v>
      </c>
      <c r="O3612" s="8">
        <f>Data!$E3612/Data!$D3612</f>
        <v>1.623</v>
      </c>
      <c r="P3612" s="2">
        <f>IFERROR(Data!$E3612/Data!$L3612,0)</f>
        <v>52.354838709677416</v>
      </c>
      <c r="Q3612" t="str">
        <f t="shared" si="224"/>
        <v>theater</v>
      </c>
      <c r="R3612" t="str">
        <f t="shared" si="225"/>
        <v>plays</v>
      </c>
      <c r="S3612" s="3">
        <f t="shared" si="226"/>
        <v>42233.182129629626</v>
      </c>
      <c r="T3612" s="3">
        <f t="shared" si="227"/>
        <v>42203.182129629626</v>
      </c>
    </row>
    <row r="3613" spans="1:20">
      <c r="A3613">
        <v>3611</v>
      </c>
      <c r="B3613" t="s">
        <v>7317</v>
      </c>
      <c r="C3613" t="s">
        <v>7318</v>
      </c>
      <c r="D3613">
        <v>2500</v>
      </c>
      <c r="E3613">
        <v>3400</v>
      </c>
      <c r="F3613" t="s">
        <v>22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1092</v>
      </c>
      <c r="O3613" s="8">
        <f>Data!$E3613/Data!$D3613</f>
        <v>1.36</v>
      </c>
      <c r="P3613" s="2">
        <f>IFERROR(Data!$E3613/Data!$L3613,0)</f>
        <v>66.666666666666671</v>
      </c>
      <c r="Q3613" t="str">
        <f t="shared" si="224"/>
        <v>theater</v>
      </c>
      <c r="R3613" t="str">
        <f t="shared" si="225"/>
        <v>plays</v>
      </c>
      <c r="S3613" s="3">
        <f t="shared" si="226"/>
        <v>42102.120381944449</v>
      </c>
      <c r="T3613" s="3">
        <f t="shared" si="227"/>
        <v>42072.120381944449</v>
      </c>
    </row>
    <row r="3614" spans="1:20">
      <c r="A3614">
        <v>3612</v>
      </c>
      <c r="B3614" t="s">
        <v>7319</v>
      </c>
      <c r="C3614" t="s">
        <v>7320</v>
      </c>
      <c r="D3614">
        <v>5000</v>
      </c>
      <c r="E3614">
        <v>7220</v>
      </c>
      <c r="F3614" t="s">
        <v>22</v>
      </c>
      <c r="G3614" t="s">
        <v>165</v>
      </c>
      <c r="H3614" t="s">
        <v>166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1092</v>
      </c>
      <c r="O3614" s="8">
        <f>Data!$E3614/Data!$D3614</f>
        <v>1.444</v>
      </c>
      <c r="P3614" s="2">
        <f>IFERROR(Data!$E3614/Data!$L3614,0)</f>
        <v>126.66666666666667</v>
      </c>
      <c r="Q3614" t="str">
        <f t="shared" si="224"/>
        <v>theater</v>
      </c>
      <c r="R3614" t="str">
        <f t="shared" si="225"/>
        <v>plays</v>
      </c>
      <c r="S3614" s="3">
        <f t="shared" si="226"/>
        <v>41799.476979166669</v>
      </c>
      <c r="T3614" s="3">
        <f t="shared" si="227"/>
        <v>41789.476979166669</v>
      </c>
    </row>
    <row r="3615" spans="1:20">
      <c r="A3615">
        <v>3613</v>
      </c>
      <c r="B3615" t="s">
        <v>7321</v>
      </c>
      <c r="C3615" t="s">
        <v>7322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1092</v>
      </c>
      <c r="O3615" s="8">
        <f>Data!$E3615/Data!$D3615</f>
        <v>1</v>
      </c>
      <c r="P3615" s="2">
        <f>IFERROR(Data!$E3615/Data!$L3615,0)</f>
        <v>62.5</v>
      </c>
      <c r="Q3615" t="str">
        <f t="shared" si="224"/>
        <v>theater</v>
      </c>
      <c r="R3615" t="str">
        <f t="shared" si="225"/>
        <v>plays</v>
      </c>
      <c r="S3615" s="3">
        <f t="shared" si="226"/>
        <v>41818.33997685185</v>
      </c>
      <c r="T3615" s="3">
        <f t="shared" si="227"/>
        <v>41788.33997685185</v>
      </c>
    </row>
    <row r="3616" spans="1:20">
      <c r="A3616">
        <v>3614</v>
      </c>
      <c r="B3616" t="s">
        <v>6975</v>
      </c>
      <c r="C3616" t="s">
        <v>7323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1092</v>
      </c>
      <c r="O3616" s="8">
        <f>Data!$E3616/Data!$D3616</f>
        <v>1.008</v>
      </c>
      <c r="P3616" s="2">
        <f>IFERROR(Data!$E3616/Data!$L3616,0)</f>
        <v>35.492957746478872</v>
      </c>
      <c r="Q3616" t="str">
        <f t="shared" si="224"/>
        <v>theater</v>
      </c>
      <c r="R3616" t="str">
        <f t="shared" si="225"/>
        <v>plays</v>
      </c>
      <c r="S3616" s="3">
        <f t="shared" si="226"/>
        <v>42173.791851851856</v>
      </c>
      <c r="T3616" s="3">
        <f t="shared" si="227"/>
        <v>42143.791851851856</v>
      </c>
    </row>
    <row r="3617" spans="1:20">
      <c r="A3617">
        <v>3615</v>
      </c>
      <c r="B3617" t="s">
        <v>7324</v>
      </c>
      <c r="C3617" t="s">
        <v>7325</v>
      </c>
      <c r="D3617">
        <v>2500</v>
      </c>
      <c r="E3617">
        <v>2670</v>
      </c>
      <c r="F3617" t="s">
        <v>22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1092</v>
      </c>
      <c r="O3617" s="8">
        <f>Data!$E3617/Data!$D3617</f>
        <v>1.0680000000000001</v>
      </c>
      <c r="P3617" s="2">
        <f>IFERROR(Data!$E3617/Data!$L3617,0)</f>
        <v>37.083333333333336</v>
      </c>
      <c r="Q3617" t="str">
        <f t="shared" si="224"/>
        <v>theater</v>
      </c>
      <c r="R3617" t="str">
        <f t="shared" si="225"/>
        <v>plays</v>
      </c>
      <c r="S3617" s="3">
        <f t="shared" si="226"/>
        <v>42348.343703703707</v>
      </c>
      <c r="T3617" s="3">
        <f t="shared" si="227"/>
        <v>42318.343703703707</v>
      </c>
    </row>
    <row r="3618" spans="1:20">
      <c r="A3618">
        <v>3616</v>
      </c>
      <c r="B3618" t="s">
        <v>7326</v>
      </c>
      <c r="C3618" t="s">
        <v>7327</v>
      </c>
      <c r="D3618">
        <v>2500</v>
      </c>
      <c r="E3618">
        <v>3120</v>
      </c>
      <c r="F3618" t="s">
        <v>22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1092</v>
      </c>
      <c r="O3618" s="8">
        <f>Data!$E3618/Data!$D3618</f>
        <v>1.248</v>
      </c>
      <c r="P3618" s="2">
        <f>IFERROR(Data!$E3618/Data!$L3618,0)</f>
        <v>69.333333333333329</v>
      </c>
      <c r="Q3618" t="str">
        <f t="shared" si="224"/>
        <v>theater</v>
      </c>
      <c r="R3618" t="str">
        <f t="shared" si="225"/>
        <v>plays</v>
      </c>
      <c r="S3618" s="3">
        <f t="shared" si="226"/>
        <v>42082.658148148148</v>
      </c>
      <c r="T3618" s="3">
        <f t="shared" si="227"/>
        <v>42052.699814814812</v>
      </c>
    </row>
    <row r="3619" spans="1:20">
      <c r="A3619">
        <v>3617</v>
      </c>
      <c r="B3619" t="s">
        <v>7328</v>
      </c>
      <c r="C3619" t="s">
        <v>7329</v>
      </c>
      <c r="D3619">
        <v>740</v>
      </c>
      <c r="E3619">
        <v>880</v>
      </c>
      <c r="F3619" t="s">
        <v>22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1092</v>
      </c>
      <c r="O3619" s="8">
        <f>Data!$E3619/Data!$D3619</f>
        <v>1.1891891891891893</v>
      </c>
      <c r="P3619" s="2">
        <f>IFERROR(Data!$E3619/Data!$L3619,0)</f>
        <v>17.254901960784313</v>
      </c>
      <c r="Q3619" t="str">
        <f t="shared" si="224"/>
        <v>theater</v>
      </c>
      <c r="R3619" t="str">
        <f t="shared" si="225"/>
        <v>plays</v>
      </c>
      <c r="S3619" s="3">
        <f t="shared" si="226"/>
        <v>42793.75</v>
      </c>
      <c r="T3619" s="3">
        <f t="shared" si="227"/>
        <v>42779.360289351855</v>
      </c>
    </row>
    <row r="3620" spans="1:20">
      <c r="A3620">
        <v>3618</v>
      </c>
      <c r="B3620" t="s">
        <v>7330</v>
      </c>
      <c r="C3620" t="s">
        <v>7331</v>
      </c>
      <c r="D3620">
        <v>2000</v>
      </c>
      <c r="E3620">
        <v>2020</v>
      </c>
      <c r="F3620" t="s">
        <v>22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1092</v>
      </c>
      <c r="O3620" s="8">
        <f>Data!$E3620/Data!$D3620</f>
        <v>1.01</v>
      </c>
      <c r="P3620" s="2">
        <f>IFERROR(Data!$E3620/Data!$L3620,0)</f>
        <v>36.071428571428569</v>
      </c>
      <c r="Q3620" t="str">
        <f t="shared" si="224"/>
        <v>theater</v>
      </c>
      <c r="R3620" t="str">
        <f t="shared" si="225"/>
        <v>plays</v>
      </c>
      <c r="S3620" s="3">
        <f t="shared" si="226"/>
        <v>42158.377893518518</v>
      </c>
      <c r="T3620" s="3">
        <f t="shared" si="227"/>
        <v>42128.377893518518</v>
      </c>
    </row>
    <row r="3621" spans="1:20">
      <c r="A3621">
        <v>3619</v>
      </c>
      <c r="B3621" t="s">
        <v>7332</v>
      </c>
      <c r="C3621" t="s">
        <v>7333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1092</v>
      </c>
      <c r="O3621" s="8">
        <f>Data!$E3621/Data!$D3621</f>
        <v>1.1299999999999999</v>
      </c>
      <c r="P3621" s="2">
        <f>IFERROR(Data!$E3621/Data!$L3621,0)</f>
        <v>66.470588235294116</v>
      </c>
      <c r="Q3621" t="str">
        <f t="shared" si="224"/>
        <v>theater</v>
      </c>
      <c r="R3621" t="str">
        <f t="shared" si="225"/>
        <v>plays</v>
      </c>
      <c r="S3621" s="3">
        <f t="shared" si="226"/>
        <v>42693.666666666672</v>
      </c>
      <c r="T3621" s="3">
        <f t="shared" si="227"/>
        <v>42660.882245370376</v>
      </c>
    </row>
    <row r="3622" spans="1:20">
      <c r="A3622">
        <v>3620</v>
      </c>
      <c r="B3622" t="s">
        <v>7334</v>
      </c>
      <c r="C3622" t="s">
        <v>7335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1092</v>
      </c>
      <c r="O3622" s="8">
        <f>Data!$E3622/Data!$D3622</f>
        <v>1.0519047619047619</v>
      </c>
      <c r="P3622" s="2">
        <f>IFERROR(Data!$E3622/Data!$L3622,0)</f>
        <v>56.065989847715734</v>
      </c>
      <c r="Q3622" t="str">
        <f t="shared" si="224"/>
        <v>theater</v>
      </c>
      <c r="R3622" t="str">
        <f t="shared" si="225"/>
        <v>plays</v>
      </c>
      <c r="S3622" s="3">
        <f t="shared" si="226"/>
        <v>42067.916666666672</v>
      </c>
      <c r="T3622" s="3">
        <f t="shared" si="227"/>
        <v>42037.688206018516</v>
      </c>
    </row>
    <row r="3623" spans="1:20">
      <c r="A3623">
        <v>3621</v>
      </c>
      <c r="B3623" t="s">
        <v>7336</v>
      </c>
      <c r="C3623" t="s">
        <v>7337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1092</v>
      </c>
      <c r="O3623" s="8">
        <f>Data!$E3623/Data!$D3623</f>
        <v>1.0973333333333333</v>
      </c>
      <c r="P3623" s="2">
        <f>IFERROR(Data!$E3623/Data!$L3623,0)</f>
        <v>47.028571428571432</v>
      </c>
      <c r="Q3623" t="str">
        <f t="shared" si="224"/>
        <v>theater</v>
      </c>
      <c r="R3623" t="str">
        <f t="shared" si="225"/>
        <v>plays</v>
      </c>
      <c r="S3623" s="3">
        <f t="shared" si="226"/>
        <v>42643.625</v>
      </c>
      <c r="T3623" s="3">
        <f t="shared" si="227"/>
        <v>42619.685694444444</v>
      </c>
    </row>
    <row r="3624" spans="1:20">
      <c r="A3624">
        <v>3622</v>
      </c>
      <c r="B3624" t="s">
        <v>7338</v>
      </c>
      <c r="C3624" t="s">
        <v>7339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1092</v>
      </c>
      <c r="O3624" s="8">
        <f>Data!$E3624/Data!$D3624</f>
        <v>1.00099</v>
      </c>
      <c r="P3624" s="2">
        <f>IFERROR(Data!$E3624/Data!$L3624,0)</f>
        <v>47.666190476190479</v>
      </c>
      <c r="Q3624" t="str">
        <f t="shared" si="224"/>
        <v>theater</v>
      </c>
      <c r="R3624" t="str">
        <f t="shared" si="225"/>
        <v>plays</v>
      </c>
      <c r="S3624" s="3">
        <f t="shared" si="226"/>
        <v>41909.890972222223</v>
      </c>
      <c r="T3624" s="3">
        <f t="shared" si="227"/>
        <v>41876.971886574072</v>
      </c>
    </row>
    <row r="3625" spans="1:20">
      <c r="A3625">
        <v>3623</v>
      </c>
      <c r="B3625" t="s">
        <v>7340</v>
      </c>
      <c r="C3625" t="s">
        <v>7341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1092</v>
      </c>
      <c r="O3625" s="8">
        <f>Data!$E3625/Data!$D3625</f>
        <v>1.2</v>
      </c>
      <c r="P3625" s="2">
        <f>IFERROR(Data!$E3625/Data!$L3625,0)</f>
        <v>88.235294117647058</v>
      </c>
      <c r="Q3625" t="str">
        <f t="shared" si="224"/>
        <v>theater</v>
      </c>
      <c r="R3625" t="str">
        <f t="shared" si="225"/>
        <v>plays</v>
      </c>
      <c r="S3625" s="3">
        <f t="shared" si="226"/>
        <v>41846.041666666664</v>
      </c>
      <c r="T3625" s="3">
        <f t="shared" si="227"/>
        <v>41828.486921296295</v>
      </c>
    </row>
    <row r="3626" spans="1:20">
      <c r="A3626">
        <v>3624</v>
      </c>
      <c r="B3626" t="s">
        <v>7342</v>
      </c>
      <c r="C3626" t="s">
        <v>7343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1092</v>
      </c>
      <c r="O3626" s="8">
        <f>Data!$E3626/Data!$D3626</f>
        <v>1.0493333333333332</v>
      </c>
      <c r="P3626" s="2">
        <f>IFERROR(Data!$E3626/Data!$L3626,0)</f>
        <v>80.717948717948715</v>
      </c>
      <c r="Q3626" t="str">
        <f t="shared" si="224"/>
        <v>theater</v>
      </c>
      <c r="R3626" t="str">
        <f t="shared" si="225"/>
        <v>plays</v>
      </c>
      <c r="S3626" s="3">
        <f t="shared" si="226"/>
        <v>42605.524189814809</v>
      </c>
      <c r="T3626" s="3">
        <f t="shared" si="227"/>
        <v>42545.524189814809</v>
      </c>
    </row>
    <row r="3627" spans="1:20">
      <c r="A3627">
        <v>3625</v>
      </c>
      <c r="B3627" t="s">
        <v>7344</v>
      </c>
      <c r="C3627" t="s">
        <v>7345</v>
      </c>
      <c r="D3627">
        <v>3000</v>
      </c>
      <c r="E3627">
        <v>3080</v>
      </c>
      <c r="F3627" t="s">
        <v>22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1092</v>
      </c>
      <c r="O3627" s="8">
        <f>Data!$E3627/Data!$D3627</f>
        <v>1.0266666666666666</v>
      </c>
      <c r="P3627" s="2">
        <f>IFERROR(Data!$E3627/Data!$L3627,0)</f>
        <v>39.487179487179489</v>
      </c>
      <c r="Q3627" t="str">
        <f t="shared" si="224"/>
        <v>theater</v>
      </c>
      <c r="R3627" t="str">
        <f t="shared" si="225"/>
        <v>plays</v>
      </c>
      <c r="S3627" s="3">
        <f t="shared" si="226"/>
        <v>42187.402511574073</v>
      </c>
      <c r="T3627" s="3">
        <f t="shared" si="227"/>
        <v>42157.402511574073</v>
      </c>
    </row>
    <row r="3628" spans="1:20">
      <c r="A3628">
        <v>3626</v>
      </c>
      <c r="B3628" t="s">
        <v>7346</v>
      </c>
      <c r="C3628" t="s">
        <v>7347</v>
      </c>
      <c r="D3628">
        <v>4000</v>
      </c>
      <c r="E3628">
        <v>4073</v>
      </c>
      <c r="F3628" t="s">
        <v>22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1092</v>
      </c>
      <c r="O3628" s="8">
        <f>Data!$E3628/Data!$D3628</f>
        <v>1.0182500000000001</v>
      </c>
      <c r="P3628" s="2">
        <f>IFERROR(Data!$E3628/Data!$L3628,0)</f>
        <v>84.854166666666671</v>
      </c>
      <c r="Q3628" t="str">
        <f t="shared" si="224"/>
        <v>theater</v>
      </c>
      <c r="R3628" t="str">
        <f t="shared" si="225"/>
        <v>plays</v>
      </c>
      <c r="S3628" s="3">
        <f t="shared" si="226"/>
        <v>41867.417326388888</v>
      </c>
      <c r="T3628" s="3">
        <f t="shared" si="227"/>
        <v>41846.417326388888</v>
      </c>
    </row>
    <row r="3629" spans="1:20">
      <c r="A3629">
        <v>3627</v>
      </c>
      <c r="B3629" t="s">
        <v>7348</v>
      </c>
      <c r="C3629" t="s">
        <v>7349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1092</v>
      </c>
      <c r="O3629" s="8">
        <f>Data!$E3629/Data!$D3629</f>
        <v>1</v>
      </c>
      <c r="P3629" s="2">
        <f>IFERROR(Data!$E3629/Data!$L3629,0)</f>
        <v>68.965517241379317</v>
      </c>
      <c r="Q3629" t="str">
        <f t="shared" si="224"/>
        <v>theater</v>
      </c>
      <c r="R3629" t="str">
        <f t="shared" si="225"/>
        <v>plays</v>
      </c>
      <c r="S3629" s="3">
        <f t="shared" si="226"/>
        <v>42510.915972222225</v>
      </c>
      <c r="T3629" s="3">
        <f t="shared" si="227"/>
        <v>42460.491747685184</v>
      </c>
    </row>
    <row r="3630" spans="1:20">
      <c r="A3630">
        <v>3628</v>
      </c>
      <c r="B3630" t="s">
        <v>7350</v>
      </c>
      <c r="C3630" t="s">
        <v>7351</v>
      </c>
      <c r="D3630">
        <v>100000</v>
      </c>
      <c r="E3630">
        <v>0</v>
      </c>
      <c r="F3630" t="s">
        <v>363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5937</v>
      </c>
      <c r="O3630" s="8">
        <f>Data!$E3630/Data!$D3630</f>
        <v>0</v>
      </c>
      <c r="P3630" s="2">
        <f>IFERROR(Data!$E3630/Data!$L3630,0)</f>
        <v>0</v>
      </c>
      <c r="Q3630" t="str">
        <f t="shared" si="224"/>
        <v>theater</v>
      </c>
      <c r="R3630" t="str">
        <f t="shared" si="225"/>
        <v>musical</v>
      </c>
      <c r="S3630" s="3">
        <f t="shared" si="226"/>
        <v>42351.624953703707</v>
      </c>
      <c r="T3630" s="3">
        <f t="shared" si="227"/>
        <v>42291.583287037036</v>
      </c>
    </row>
    <row r="3631" spans="1:20">
      <c r="A3631">
        <v>3629</v>
      </c>
      <c r="B3631" t="s">
        <v>7352</v>
      </c>
      <c r="C3631" t="s">
        <v>7353</v>
      </c>
      <c r="D3631">
        <v>1000000</v>
      </c>
      <c r="E3631">
        <v>2</v>
      </c>
      <c r="F3631" t="s">
        <v>363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5937</v>
      </c>
      <c r="O3631" s="8">
        <f>Data!$E3631/Data!$D3631</f>
        <v>1.9999999999999999E-6</v>
      </c>
      <c r="P3631" s="2">
        <f>IFERROR(Data!$E3631/Data!$L3631,0)</f>
        <v>1</v>
      </c>
      <c r="Q3631" t="str">
        <f t="shared" si="224"/>
        <v>theater</v>
      </c>
      <c r="R3631" t="str">
        <f t="shared" si="225"/>
        <v>musical</v>
      </c>
      <c r="S3631" s="3">
        <f t="shared" si="226"/>
        <v>42495.458333333328</v>
      </c>
      <c r="T3631" s="3">
        <f t="shared" si="227"/>
        <v>42436.844490740739</v>
      </c>
    </row>
    <row r="3632" spans="1:20">
      <c r="A3632">
        <v>3630</v>
      </c>
      <c r="B3632" t="s">
        <v>7354</v>
      </c>
      <c r="C3632" t="s">
        <v>7355</v>
      </c>
      <c r="D3632">
        <v>3000</v>
      </c>
      <c r="E3632">
        <v>1</v>
      </c>
      <c r="F3632" t="s">
        <v>363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5937</v>
      </c>
      <c r="O3632" s="8">
        <f>Data!$E3632/Data!$D3632</f>
        <v>3.3333333333333332E-4</v>
      </c>
      <c r="P3632" s="2">
        <f>IFERROR(Data!$E3632/Data!$L3632,0)</f>
        <v>1</v>
      </c>
      <c r="Q3632" t="str">
        <f t="shared" si="224"/>
        <v>theater</v>
      </c>
      <c r="R3632" t="str">
        <f t="shared" si="225"/>
        <v>musical</v>
      </c>
      <c r="S3632" s="3">
        <f t="shared" si="226"/>
        <v>41972.638773148152</v>
      </c>
      <c r="T3632" s="3">
        <f t="shared" si="227"/>
        <v>41942.59710648148</v>
      </c>
    </row>
    <row r="3633" spans="1:20">
      <c r="A3633">
        <v>3631</v>
      </c>
      <c r="B3633" t="s">
        <v>7356</v>
      </c>
      <c r="C3633" t="s">
        <v>7357</v>
      </c>
      <c r="D3633">
        <v>17100</v>
      </c>
      <c r="E3633">
        <v>8725</v>
      </c>
      <c r="F3633" t="s">
        <v>363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5937</v>
      </c>
      <c r="O3633" s="8">
        <f>Data!$E3633/Data!$D3633</f>
        <v>0.51023391812865493</v>
      </c>
      <c r="P3633" s="2">
        <f>IFERROR(Data!$E3633/Data!$L3633,0)</f>
        <v>147.88135593220338</v>
      </c>
      <c r="Q3633" t="str">
        <f t="shared" si="224"/>
        <v>theater</v>
      </c>
      <c r="R3633" t="str">
        <f t="shared" si="225"/>
        <v>musical</v>
      </c>
      <c r="S3633" s="3">
        <f t="shared" si="226"/>
        <v>41904.915972222225</v>
      </c>
      <c r="T3633" s="3">
        <f t="shared" si="227"/>
        <v>41880.503437499996</v>
      </c>
    </row>
    <row r="3634" spans="1:20">
      <c r="A3634">
        <v>3632</v>
      </c>
      <c r="B3634" t="s">
        <v>7358</v>
      </c>
      <c r="C3634" t="s">
        <v>7359</v>
      </c>
      <c r="D3634">
        <v>500</v>
      </c>
      <c r="E3634">
        <v>100</v>
      </c>
      <c r="F3634" t="s">
        <v>363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5937</v>
      </c>
      <c r="O3634" s="8">
        <f>Data!$E3634/Data!$D3634</f>
        <v>0.2</v>
      </c>
      <c r="P3634" s="2">
        <f>IFERROR(Data!$E3634/Data!$L3634,0)</f>
        <v>100</v>
      </c>
      <c r="Q3634" t="str">
        <f t="shared" si="224"/>
        <v>theater</v>
      </c>
      <c r="R3634" t="str">
        <f t="shared" si="225"/>
        <v>musical</v>
      </c>
      <c r="S3634" s="3">
        <f t="shared" si="226"/>
        <v>41966.686909722222</v>
      </c>
      <c r="T3634" s="3">
        <f t="shared" si="227"/>
        <v>41946.686909722222</v>
      </c>
    </row>
    <row r="3635" spans="1:20">
      <c r="A3635">
        <v>3633</v>
      </c>
      <c r="B3635" t="s">
        <v>7360</v>
      </c>
      <c r="C3635" t="s">
        <v>7361</v>
      </c>
      <c r="D3635">
        <v>5000</v>
      </c>
      <c r="E3635">
        <v>1762</v>
      </c>
      <c r="F3635" t="s">
        <v>363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5937</v>
      </c>
      <c r="O3635" s="8">
        <f>Data!$E3635/Data!$D3635</f>
        <v>0.35239999999999999</v>
      </c>
      <c r="P3635" s="2">
        <f>IFERROR(Data!$E3635/Data!$L3635,0)</f>
        <v>56.838709677419352</v>
      </c>
      <c r="Q3635" t="str">
        <f t="shared" si="224"/>
        <v>theater</v>
      </c>
      <c r="R3635" t="str">
        <f t="shared" si="225"/>
        <v>musical</v>
      </c>
      <c r="S3635" s="3">
        <f t="shared" si="226"/>
        <v>42692.791666666672</v>
      </c>
      <c r="T3635" s="3">
        <f t="shared" si="227"/>
        <v>42649.373460648145</v>
      </c>
    </row>
    <row r="3636" spans="1:20">
      <c r="A3636">
        <v>3634</v>
      </c>
      <c r="B3636" t="s">
        <v>7362</v>
      </c>
      <c r="C3636" t="s">
        <v>7363</v>
      </c>
      <c r="D3636">
        <v>75000</v>
      </c>
      <c r="E3636">
        <v>3185</v>
      </c>
      <c r="F3636" t="s">
        <v>363</v>
      </c>
      <c r="G3636" t="s">
        <v>165</v>
      </c>
      <c r="H3636" t="s">
        <v>166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5937</v>
      </c>
      <c r="O3636" s="8">
        <f>Data!$E3636/Data!$D3636</f>
        <v>4.2466666666666666E-2</v>
      </c>
      <c r="P3636" s="2">
        <f>IFERROR(Data!$E3636/Data!$L3636,0)</f>
        <v>176.94444444444446</v>
      </c>
      <c r="Q3636" t="str">
        <f t="shared" si="224"/>
        <v>theater</v>
      </c>
      <c r="R3636" t="str">
        <f t="shared" si="225"/>
        <v>musical</v>
      </c>
      <c r="S3636" s="3">
        <f t="shared" si="226"/>
        <v>42748.915972222225</v>
      </c>
      <c r="T3636" s="3">
        <f t="shared" si="227"/>
        <v>42700.916365740741</v>
      </c>
    </row>
    <row r="3637" spans="1:20">
      <c r="A3637">
        <v>3635</v>
      </c>
      <c r="B3637" t="s">
        <v>7364</v>
      </c>
      <c r="C3637" t="s">
        <v>7365</v>
      </c>
      <c r="D3637">
        <v>3500</v>
      </c>
      <c r="E3637">
        <v>1276</v>
      </c>
      <c r="F3637" t="s">
        <v>363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5937</v>
      </c>
      <c r="O3637" s="8">
        <f>Data!$E3637/Data!$D3637</f>
        <v>0.36457142857142855</v>
      </c>
      <c r="P3637" s="2">
        <f>IFERROR(Data!$E3637/Data!$L3637,0)</f>
        <v>127.6</v>
      </c>
      <c r="Q3637" t="str">
        <f t="shared" si="224"/>
        <v>theater</v>
      </c>
      <c r="R3637" t="str">
        <f t="shared" si="225"/>
        <v>musical</v>
      </c>
      <c r="S3637" s="3">
        <f t="shared" si="226"/>
        <v>42480.63282407407</v>
      </c>
      <c r="T3637" s="3">
        <f t="shared" si="227"/>
        <v>42450.63282407407</v>
      </c>
    </row>
    <row r="3638" spans="1:20">
      <c r="A3638">
        <v>3636</v>
      </c>
      <c r="B3638" t="s">
        <v>7366</v>
      </c>
      <c r="C3638" t="s">
        <v>7367</v>
      </c>
      <c r="D3638">
        <v>150000</v>
      </c>
      <c r="E3638">
        <v>0</v>
      </c>
      <c r="F3638" t="s">
        <v>363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5937</v>
      </c>
      <c r="O3638" s="8">
        <f>Data!$E3638/Data!$D3638</f>
        <v>0</v>
      </c>
      <c r="P3638" s="2">
        <f>IFERROR(Data!$E3638/Data!$L3638,0)</f>
        <v>0</v>
      </c>
      <c r="Q3638" t="str">
        <f t="shared" si="224"/>
        <v>theater</v>
      </c>
      <c r="R3638" t="str">
        <f t="shared" si="225"/>
        <v>musical</v>
      </c>
      <c r="S3638" s="3">
        <f t="shared" si="226"/>
        <v>42261.444780092599</v>
      </c>
      <c r="T3638" s="3">
        <f t="shared" si="227"/>
        <v>42226.444780092599</v>
      </c>
    </row>
    <row r="3639" spans="1:20">
      <c r="A3639">
        <v>3637</v>
      </c>
      <c r="B3639" t="s">
        <v>7368</v>
      </c>
      <c r="C3639" t="s">
        <v>7369</v>
      </c>
      <c r="D3639">
        <v>3000</v>
      </c>
      <c r="E3639">
        <v>926</v>
      </c>
      <c r="F3639" t="s">
        <v>363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5937</v>
      </c>
      <c r="O3639" s="8">
        <f>Data!$E3639/Data!$D3639</f>
        <v>0.30866666666666664</v>
      </c>
      <c r="P3639" s="2">
        <f>IFERROR(Data!$E3639/Data!$L3639,0)</f>
        <v>66.142857142857139</v>
      </c>
      <c r="Q3639" t="str">
        <f t="shared" si="224"/>
        <v>theater</v>
      </c>
      <c r="R3639" t="str">
        <f t="shared" si="225"/>
        <v>musical</v>
      </c>
      <c r="S3639" s="3">
        <f t="shared" si="226"/>
        <v>42005.450636574074</v>
      </c>
      <c r="T3639" s="3">
        <f t="shared" si="227"/>
        <v>41975.450636574074</v>
      </c>
    </row>
    <row r="3640" spans="1:20">
      <c r="A3640">
        <v>3638</v>
      </c>
      <c r="B3640" t="s">
        <v>7370</v>
      </c>
      <c r="C3640" t="s">
        <v>7371</v>
      </c>
      <c r="D3640">
        <v>3300</v>
      </c>
      <c r="E3640">
        <v>216</v>
      </c>
      <c r="F3640" t="s">
        <v>363</v>
      </c>
      <c r="G3640" t="s">
        <v>165</v>
      </c>
      <c r="H3640" t="s">
        <v>166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5937</v>
      </c>
      <c r="O3640" s="8">
        <f>Data!$E3640/Data!$D3640</f>
        <v>6.545454545454546E-2</v>
      </c>
      <c r="P3640" s="2">
        <f>IFERROR(Data!$E3640/Data!$L3640,0)</f>
        <v>108</v>
      </c>
      <c r="Q3640" t="str">
        <f t="shared" si="224"/>
        <v>theater</v>
      </c>
      <c r="R3640" t="str">
        <f t="shared" si="225"/>
        <v>musical</v>
      </c>
      <c r="S3640" s="3">
        <f t="shared" si="226"/>
        <v>42113.381157407406</v>
      </c>
      <c r="T3640" s="3">
        <f t="shared" si="227"/>
        <v>42053.422824074078</v>
      </c>
    </row>
    <row r="3641" spans="1:20">
      <c r="A3641">
        <v>3639</v>
      </c>
      <c r="B3641" t="s">
        <v>7372</v>
      </c>
      <c r="C3641" t="s">
        <v>7373</v>
      </c>
      <c r="D3641">
        <v>25000</v>
      </c>
      <c r="E3641">
        <v>1</v>
      </c>
      <c r="F3641" t="s">
        <v>363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5937</v>
      </c>
      <c r="O3641" s="8">
        <f>Data!$E3641/Data!$D3641</f>
        <v>4.0000000000000003E-5</v>
      </c>
      <c r="P3641" s="2">
        <f>IFERROR(Data!$E3641/Data!$L3641,0)</f>
        <v>1</v>
      </c>
      <c r="Q3641" t="str">
        <f t="shared" si="224"/>
        <v>theater</v>
      </c>
      <c r="R3641" t="str">
        <f t="shared" si="225"/>
        <v>musical</v>
      </c>
      <c r="S3641" s="3">
        <f t="shared" si="226"/>
        <v>42650.382638888885</v>
      </c>
      <c r="T3641" s="3">
        <f t="shared" si="227"/>
        <v>42590.427152777775</v>
      </c>
    </row>
    <row r="3642" spans="1:20">
      <c r="A3642">
        <v>3640</v>
      </c>
      <c r="B3642" t="s">
        <v>7374</v>
      </c>
      <c r="C3642" t="s">
        <v>7375</v>
      </c>
      <c r="D3642">
        <v>1000</v>
      </c>
      <c r="E3642">
        <v>55</v>
      </c>
      <c r="F3642" t="s">
        <v>363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5937</v>
      </c>
      <c r="O3642" s="8">
        <f>Data!$E3642/Data!$D3642</f>
        <v>5.5E-2</v>
      </c>
      <c r="P3642" s="2">
        <f>IFERROR(Data!$E3642/Data!$L3642,0)</f>
        <v>18.333333333333332</v>
      </c>
      <c r="Q3642" t="str">
        <f t="shared" si="224"/>
        <v>theater</v>
      </c>
      <c r="R3642" t="str">
        <f t="shared" si="225"/>
        <v>musical</v>
      </c>
      <c r="S3642" s="3">
        <f t="shared" si="226"/>
        <v>42134.531597222223</v>
      </c>
      <c r="T3642" s="3">
        <f t="shared" si="227"/>
        <v>42104.531597222223</v>
      </c>
    </row>
    <row r="3643" spans="1:20">
      <c r="A3643">
        <v>3641</v>
      </c>
      <c r="B3643" t="s">
        <v>7376</v>
      </c>
      <c r="C3643" t="s">
        <v>7377</v>
      </c>
      <c r="D3643">
        <v>3000</v>
      </c>
      <c r="E3643">
        <v>0</v>
      </c>
      <c r="F3643" t="s">
        <v>363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5937</v>
      </c>
      <c r="O3643" s="8">
        <f>Data!$E3643/Data!$D3643</f>
        <v>0</v>
      </c>
      <c r="P3643" s="2">
        <f>IFERROR(Data!$E3643/Data!$L3643,0)</f>
        <v>0</v>
      </c>
      <c r="Q3643" t="str">
        <f t="shared" si="224"/>
        <v>theater</v>
      </c>
      <c r="R3643" t="str">
        <f t="shared" si="225"/>
        <v>musical</v>
      </c>
      <c r="S3643" s="3">
        <f t="shared" si="226"/>
        <v>41916.958333333336</v>
      </c>
      <c r="T3643" s="3">
        <f t="shared" si="227"/>
        <v>41899.377071759263</v>
      </c>
    </row>
    <row r="3644" spans="1:20">
      <c r="A3644">
        <v>3642</v>
      </c>
      <c r="B3644" t="s">
        <v>7378</v>
      </c>
      <c r="C3644" t="s">
        <v>7379</v>
      </c>
      <c r="D3644">
        <v>700</v>
      </c>
      <c r="E3644">
        <v>15</v>
      </c>
      <c r="F3644" t="s">
        <v>363</v>
      </c>
      <c r="G3644" t="s">
        <v>508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5937</v>
      </c>
      <c r="O3644" s="8">
        <f>Data!$E3644/Data!$D3644</f>
        <v>2.1428571428571429E-2</v>
      </c>
      <c r="P3644" s="2">
        <f>IFERROR(Data!$E3644/Data!$L3644,0)</f>
        <v>7.5</v>
      </c>
      <c r="Q3644" t="str">
        <f t="shared" si="224"/>
        <v>theater</v>
      </c>
      <c r="R3644" t="str">
        <f t="shared" si="225"/>
        <v>musical</v>
      </c>
      <c r="S3644" s="3">
        <f t="shared" si="226"/>
        <v>42338.458333333328</v>
      </c>
      <c r="T3644" s="3">
        <f t="shared" si="227"/>
        <v>42297.566284722227</v>
      </c>
    </row>
    <row r="3645" spans="1:20">
      <c r="A3645">
        <v>3643</v>
      </c>
      <c r="B3645" t="s">
        <v>7380</v>
      </c>
      <c r="C3645" t="s">
        <v>7381</v>
      </c>
      <c r="D3645">
        <v>25000</v>
      </c>
      <c r="E3645">
        <v>0</v>
      </c>
      <c r="F3645" t="s">
        <v>363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5937</v>
      </c>
      <c r="O3645" s="8">
        <f>Data!$E3645/Data!$D3645</f>
        <v>0</v>
      </c>
      <c r="P3645" s="2">
        <f>IFERROR(Data!$E3645/Data!$L3645,0)</f>
        <v>0</v>
      </c>
      <c r="Q3645" t="str">
        <f t="shared" si="224"/>
        <v>theater</v>
      </c>
      <c r="R3645" t="str">
        <f t="shared" si="225"/>
        <v>musical</v>
      </c>
      <c r="S3645" s="3">
        <f t="shared" si="226"/>
        <v>42324.935636574075</v>
      </c>
      <c r="T3645" s="3">
        <f t="shared" si="227"/>
        <v>42284.893969907411</v>
      </c>
    </row>
    <row r="3646" spans="1:20">
      <c r="A3646">
        <v>3644</v>
      </c>
      <c r="B3646" t="s">
        <v>7382</v>
      </c>
      <c r="C3646" t="s">
        <v>7383</v>
      </c>
      <c r="D3646">
        <v>5000</v>
      </c>
      <c r="E3646">
        <v>821</v>
      </c>
      <c r="F3646" t="s">
        <v>363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5937</v>
      </c>
      <c r="O3646" s="8">
        <f>Data!$E3646/Data!$D3646</f>
        <v>0.16420000000000001</v>
      </c>
      <c r="P3646" s="2">
        <f>IFERROR(Data!$E3646/Data!$L3646,0)</f>
        <v>68.416666666666671</v>
      </c>
      <c r="Q3646" t="str">
        <f t="shared" si="224"/>
        <v>theater</v>
      </c>
      <c r="R3646" t="str">
        <f t="shared" si="225"/>
        <v>musical</v>
      </c>
      <c r="S3646" s="3">
        <f t="shared" si="226"/>
        <v>42436.957638888889</v>
      </c>
      <c r="T3646" s="3">
        <f t="shared" si="227"/>
        <v>42408.991747685184</v>
      </c>
    </row>
    <row r="3647" spans="1:20">
      <c r="A3647">
        <v>3645</v>
      </c>
      <c r="B3647" t="s">
        <v>7384</v>
      </c>
      <c r="C3647" t="s">
        <v>7385</v>
      </c>
      <c r="D3647">
        <v>1000</v>
      </c>
      <c r="E3647">
        <v>1</v>
      </c>
      <c r="F3647" t="s">
        <v>363</v>
      </c>
      <c r="G3647" t="s">
        <v>165</v>
      </c>
      <c r="H3647" t="s">
        <v>166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5937</v>
      </c>
      <c r="O3647" s="8">
        <f>Data!$E3647/Data!$D3647</f>
        <v>1E-3</v>
      </c>
      <c r="P3647" s="2">
        <f>IFERROR(Data!$E3647/Data!$L3647,0)</f>
        <v>1</v>
      </c>
      <c r="Q3647" t="str">
        <f t="shared" si="224"/>
        <v>theater</v>
      </c>
      <c r="R3647" t="str">
        <f t="shared" si="225"/>
        <v>musical</v>
      </c>
      <c r="S3647" s="3">
        <f t="shared" si="226"/>
        <v>42695.762013888889</v>
      </c>
      <c r="T3647" s="3">
        <f t="shared" si="227"/>
        <v>42665.720347222217</v>
      </c>
    </row>
    <row r="3648" spans="1:20">
      <c r="A3648">
        <v>3646</v>
      </c>
      <c r="B3648" t="s">
        <v>7386</v>
      </c>
      <c r="C3648" t="s">
        <v>7387</v>
      </c>
      <c r="D3648">
        <v>10000</v>
      </c>
      <c r="E3648">
        <v>481</v>
      </c>
      <c r="F3648" t="s">
        <v>363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5937</v>
      </c>
      <c r="O3648" s="8">
        <f>Data!$E3648/Data!$D3648</f>
        <v>4.8099999999999997E-2</v>
      </c>
      <c r="P3648" s="2">
        <f>IFERROR(Data!$E3648/Data!$L3648,0)</f>
        <v>60.125</v>
      </c>
      <c r="Q3648" t="str">
        <f t="shared" si="224"/>
        <v>theater</v>
      </c>
      <c r="R3648" t="str">
        <f t="shared" si="225"/>
        <v>musical</v>
      </c>
      <c r="S3648" s="3">
        <f t="shared" si="226"/>
        <v>42171.729166666672</v>
      </c>
      <c r="T3648" s="3">
        <f t="shared" si="227"/>
        <v>42140.171319444446</v>
      </c>
    </row>
    <row r="3649" spans="1:20">
      <c r="A3649">
        <v>3647</v>
      </c>
      <c r="B3649" t="s">
        <v>7388</v>
      </c>
      <c r="C3649" t="s">
        <v>7389</v>
      </c>
      <c r="D3649">
        <v>500</v>
      </c>
      <c r="E3649">
        <v>30</v>
      </c>
      <c r="F3649" t="s">
        <v>363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5937</v>
      </c>
      <c r="O3649" s="8">
        <f>Data!$E3649/Data!$D3649</f>
        <v>0.06</v>
      </c>
      <c r="P3649" s="2">
        <f>IFERROR(Data!$E3649/Data!$L3649,0)</f>
        <v>15</v>
      </c>
      <c r="Q3649" t="str">
        <f t="shared" si="224"/>
        <v>theater</v>
      </c>
      <c r="R3649" t="str">
        <f t="shared" si="225"/>
        <v>musical</v>
      </c>
      <c r="S3649" s="3">
        <f t="shared" si="226"/>
        <v>42643.499155092592</v>
      </c>
      <c r="T3649" s="3">
        <f t="shared" si="227"/>
        <v>42598.499155092592</v>
      </c>
    </row>
    <row r="3650" spans="1:20">
      <c r="A3650">
        <v>3648</v>
      </c>
      <c r="B3650" t="s">
        <v>7390</v>
      </c>
      <c r="C3650" t="s">
        <v>7391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1092</v>
      </c>
      <c r="O3650" s="8">
        <f>Data!$E3650/Data!$D3650</f>
        <v>1.003825</v>
      </c>
      <c r="P3650" s="2">
        <f>IFERROR(Data!$E3650/Data!$L3650,0)</f>
        <v>550.04109589041093</v>
      </c>
      <c r="Q3650" t="str">
        <f t="shared" si="224"/>
        <v>theater</v>
      </c>
      <c r="R3650" t="str">
        <f t="shared" si="225"/>
        <v>plays</v>
      </c>
      <c r="S3650" s="3">
        <f t="shared" si="226"/>
        <v>41917.042187500003</v>
      </c>
      <c r="T3650" s="3">
        <f t="shared" si="227"/>
        <v>41887.042187500003</v>
      </c>
    </row>
    <row r="3651" spans="1:20">
      <c r="A3651">
        <v>3649</v>
      </c>
      <c r="B3651" t="s">
        <v>7392</v>
      </c>
      <c r="C3651" t="s">
        <v>7393</v>
      </c>
      <c r="D3651">
        <v>750</v>
      </c>
      <c r="E3651">
        <v>780</v>
      </c>
      <c r="F3651" t="s">
        <v>22</v>
      </c>
      <c r="G3651" t="s">
        <v>165</v>
      </c>
      <c r="H3651" t="s">
        <v>166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1092</v>
      </c>
      <c r="O3651" s="8">
        <f>Data!$E3651/Data!$D3651</f>
        <v>1.04</v>
      </c>
      <c r="P3651" s="2">
        <f>IFERROR(Data!$E3651/Data!$L3651,0)</f>
        <v>97.5</v>
      </c>
      <c r="Q3651" t="str">
        <f t="shared" ref="Q3651:Q3714" si="228">LEFT(N3651,SEARCH("/",N3651,1)-1)</f>
        <v>theater</v>
      </c>
      <c r="R3651" t="str">
        <f t="shared" ref="R3651:R3714" si="229">RIGHT(N3651,LEN(N3651)-SEARCH("/",N3651,1))</f>
        <v>plays</v>
      </c>
      <c r="S3651" s="3">
        <f t="shared" ref="S3651:S3714" si="230">(((I3651/60)/60)/24)+DATE(1970,1,1)+(-6/24)</f>
        <v>41806.462893518517</v>
      </c>
      <c r="T3651" s="3">
        <f t="shared" ref="T3651:T3714" si="231">(((J3651/60)/60)/24)+DATE(1970,1,1)+(-6/24)</f>
        <v>41780.462893518517</v>
      </c>
    </row>
    <row r="3652" spans="1:20">
      <c r="A3652">
        <v>3650</v>
      </c>
      <c r="B3652" t="s">
        <v>7394</v>
      </c>
      <c r="C3652" t="s">
        <v>7395</v>
      </c>
      <c r="D3652">
        <v>500</v>
      </c>
      <c r="E3652">
        <v>500</v>
      </c>
      <c r="F3652" t="s">
        <v>22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1092</v>
      </c>
      <c r="O3652" s="8">
        <f>Data!$E3652/Data!$D3652</f>
        <v>1</v>
      </c>
      <c r="P3652" s="2">
        <f>IFERROR(Data!$E3652/Data!$L3652,0)</f>
        <v>29.411764705882351</v>
      </c>
      <c r="Q3652" t="str">
        <f t="shared" si="228"/>
        <v>theater</v>
      </c>
      <c r="R3652" t="str">
        <f t="shared" si="229"/>
        <v>plays</v>
      </c>
      <c r="S3652" s="3">
        <f t="shared" si="230"/>
        <v>42402.228981481487</v>
      </c>
      <c r="T3652" s="3">
        <f t="shared" si="231"/>
        <v>42381.228981481487</v>
      </c>
    </row>
    <row r="3653" spans="1:20">
      <c r="A3653">
        <v>3651</v>
      </c>
      <c r="B3653" t="s">
        <v>7396</v>
      </c>
      <c r="C3653" t="s">
        <v>7397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1092</v>
      </c>
      <c r="O3653" s="8">
        <f>Data!$E3653/Data!$D3653</f>
        <v>1.04</v>
      </c>
      <c r="P3653" s="2">
        <f>IFERROR(Data!$E3653/Data!$L3653,0)</f>
        <v>57.777777777777779</v>
      </c>
      <c r="Q3653" t="str">
        <f t="shared" si="228"/>
        <v>theater</v>
      </c>
      <c r="R3653" t="str">
        <f t="shared" si="229"/>
        <v>plays</v>
      </c>
      <c r="S3653" s="3">
        <f t="shared" si="230"/>
        <v>41861.415972222225</v>
      </c>
      <c r="T3653" s="3">
        <f t="shared" si="231"/>
        <v>41828.396319444444</v>
      </c>
    </row>
    <row r="3654" spans="1:20">
      <c r="A3654">
        <v>3652</v>
      </c>
      <c r="B3654" t="s">
        <v>5827</v>
      </c>
      <c r="C3654" t="s">
        <v>7398</v>
      </c>
      <c r="D3654">
        <v>300</v>
      </c>
      <c r="E3654">
        <v>752</v>
      </c>
      <c r="F3654" t="s">
        <v>22</v>
      </c>
      <c r="G3654" t="s">
        <v>165</v>
      </c>
      <c r="H3654" t="s">
        <v>166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1092</v>
      </c>
      <c r="O3654" s="8">
        <f>Data!$E3654/Data!$D3654</f>
        <v>2.5066666666666668</v>
      </c>
      <c r="P3654" s="2">
        <f>IFERROR(Data!$E3654/Data!$L3654,0)</f>
        <v>44.235294117647058</v>
      </c>
      <c r="Q3654" t="str">
        <f t="shared" si="228"/>
        <v>theater</v>
      </c>
      <c r="R3654" t="str">
        <f t="shared" si="229"/>
        <v>plays</v>
      </c>
      <c r="S3654" s="3">
        <f t="shared" si="230"/>
        <v>42606.915972222225</v>
      </c>
      <c r="T3654" s="3">
        <f t="shared" si="231"/>
        <v>42596.394699074073</v>
      </c>
    </row>
    <row r="3655" spans="1:20">
      <c r="A3655">
        <v>3653</v>
      </c>
      <c r="B3655" t="s">
        <v>7399</v>
      </c>
      <c r="C3655" t="s">
        <v>7400</v>
      </c>
      <c r="D3655">
        <v>2000</v>
      </c>
      <c r="E3655">
        <v>2010</v>
      </c>
      <c r="F3655" t="s">
        <v>22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1092</v>
      </c>
      <c r="O3655" s="8">
        <f>Data!$E3655/Data!$D3655</f>
        <v>1.0049999999999999</v>
      </c>
      <c r="P3655" s="2">
        <f>IFERROR(Data!$E3655/Data!$L3655,0)</f>
        <v>60.909090909090907</v>
      </c>
      <c r="Q3655" t="str">
        <f t="shared" si="228"/>
        <v>theater</v>
      </c>
      <c r="R3655" t="str">
        <f t="shared" si="229"/>
        <v>plays</v>
      </c>
      <c r="S3655" s="3">
        <f t="shared" si="230"/>
        <v>42221.113506944443</v>
      </c>
      <c r="T3655" s="3">
        <f t="shared" si="231"/>
        <v>42191.113506944443</v>
      </c>
    </row>
    <row r="3656" spans="1:20">
      <c r="A3656">
        <v>3654</v>
      </c>
      <c r="B3656" t="s">
        <v>7401</v>
      </c>
      <c r="C3656" t="s">
        <v>7402</v>
      </c>
      <c r="D3656">
        <v>1500</v>
      </c>
      <c r="E3656">
        <v>2616</v>
      </c>
      <c r="F3656" t="s">
        <v>22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1092</v>
      </c>
      <c r="O3656" s="8">
        <f>Data!$E3656/Data!$D3656</f>
        <v>1.744</v>
      </c>
      <c r="P3656" s="2">
        <f>IFERROR(Data!$E3656/Data!$L3656,0)</f>
        <v>68.84210526315789</v>
      </c>
      <c r="Q3656" t="str">
        <f t="shared" si="228"/>
        <v>theater</v>
      </c>
      <c r="R3656" t="str">
        <f t="shared" si="229"/>
        <v>plays</v>
      </c>
      <c r="S3656" s="3">
        <f t="shared" si="230"/>
        <v>42463.458333333328</v>
      </c>
      <c r="T3656" s="3">
        <f t="shared" si="231"/>
        <v>42440.166504629626</v>
      </c>
    </row>
    <row r="3657" spans="1:20">
      <c r="A3657">
        <v>3655</v>
      </c>
      <c r="B3657" t="s">
        <v>7403</v>
      </c>
      <c r="C3657" t="s">
        <v>7404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1092</v>
      </c>
      <c r="O3657" s="8">
        <f>Data!$E3657/Data!$D3657</f>
        <v>1.1626000000000001</v>
      </c>
      <c r="P3657" s="2">
        <f>IFERROR(Data!$E3657/Data!$L3657,0)</f>
        <v>73.582278481012665</v>
      </c>
      <c r="Q3657" t="str">
        <f t="shared" si="228"/>
        <v>theater</v>
      </c>
      <c r="R3657" t="str">
        <f t="shared" si="229"/>
        <v>plays</v>
      </c>
      <c r="S3657" s="3">
        <f t="shared" si="230"/>
        <v>42203.040972222225</v>
      </c>
      <c r="T3657" s="3">
        <f t="shared" si="231"/>
        <v>42173.553217592591</v>
      </c>
    </row>
    <row r="3658" spans="1:20">
      <c r="A3658">
        <v>3656</v>
      </c>
      <c r="B3658" t="s">
        <v>7405</v>
      </c>
      <c r="C3658" t="s">
        <v>7406</v>
      </c>
      <c r="D3658">
        <v>5000</v>
      </c>
      <c r="E3658">
        <v>5291</v>
      </c>
      <c r="F3658" t="s">
        <v>22</v>
      </c>
      <c r="G3658" t="s">
        <v>2095</v>
      </c>
      <c r="H3658" t="s">
        <v>2096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1092</v>
      </c>
      <c r="O3658" s="8">
        <f>Data!$E3658/Data!$D3658</f>
        <v>1.0582</v>
      </c>
      <c r="P3658" s="2">
        <f>IFERROR(Data!$E3658/Data!$L3658,0)</f>
        <v>115.02173913043478</v>
      </c>
      <c r="Q3658" t="str">
        <f t="shared" si="228"/>
        <v>theater</v>
      </c>
      <c r="R3658" t="str">
        <f t="shared" si="229"/>
        <v>plays</v>
      </c>
      <c r="S3658" s="3">
        <f t="shared" si="230"/>
        <v>42767.707638888889</v>
      </c>
      <c r="T3658" s="3">
        <f t="shared" si="231"/>
        <v>42737.660138888896</v>
      </c>
    </row>
    <row r="3659" spans="1:20">
      <c r="A3659">
        <v>3657</v>
      </c>
      <c r="B3659" t="s">
        <v>7407</v>
      </c>
      <c r="C3659" t="s">
        <v>7408</v>
      </c>
      <c r="D3659">
        <v>2000</v>
      </c>
      <c r="E3659">
        <v>2215</v>
      </c>
      <c r="F3659" t="s">
        <v>22</v>
      </c>
      <c r="G3659" t="s">
        <v>315</v>
      </c>
      <c r="H3659" t="s">
        <v>316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1092</v>
      </c>
      <c r="O3659" s="8">
        <f>Data!$E3659/Data!$D3659</f>
        <v>1.1074999999999999</v>
      </c>
      <c r="P3659" s="2">
        <f>IFERROR(Data!$E3659/Data!$L3659,0)</f>
        <v>110.75</v>
      </c>
      <c r="Q3659" t="str">
        <f t="shared" si="228"/>
        <v>theater</v>
      </c>
      <c r="R3659" t="str">
        <f t="shared" si="229"/>
        <v>plays</v>
      </c>
      <c r="S3659" s="3">
        <f t="shared" si="230"/>
        <v>42522.654166666667</v>
      </c>
      <c r="T3659" s="3">
        <f t="shared" si="231"/>
        <v>42499.379849537043</v>
      </c>
    </row>
    <row r="3660" spans="1:20">
      <c r="A3660">
        <v>3658</v>
      </c>
      <c r="B3660" t="s">
        <v>7409</v>
      </c>
      <c r="C3660" t="s">
        <v>7410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1092</v>
      </c>
      <c r="O3660" s="8">
        <f>Data!$E3660/Data!$D3660</f>
        <v>1.0066666666666666</v>
      </c>
      <c r="P3660" s="2">
        <f>IFERROR(Data!$E3660/Data!$L3660,0)</f>
        <v>75.5</v>
      </c>
      <c r="Q3660" t="str">
        <f t="shared" si="228"/>
        <v>theater</v>
      </c>
      <c r="R3660" t="str">
        <f t="shared" si="229"/>
        <v>plays</v>
      </c>
      <c r="S3660" s="3">
        <f t="shared" si="230"/>
        <v>41821.915972222225</v>
      </c>
      <c r="T3660" s="3">
        <f t="shared" si="231"/>
        <v>41775.608564814815</v>
      </c>
    </row>
    <row r="3661" spans="1:20">
      <c r="A3661">
        <v>3659</v>
      </c>
      <c r="B3661" t="s">
        <v>7411</v>
      </c>
      <c r="C3661" t="s">
        <v>7412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1092</v>
      </c>
      <c r="O3661" s="8">
        <f>Data!$E3661/Data!$D3661</f>
        <v>1.0203333333333333</v>
      </c>
      <c r="P3661" s="2">
        <f>IFERROR(Data!$E3661/Data!$L3661,0)</f>
        <v>235.46153846153845</v>
      </c>
      <c r="Q3661" t="str">
        <f t="shared" si="228"/>
        <v>theater</v>
      </c>
      <c r="R3661" t="str">
        <f t="shared" si="229"/>
        <v>plays</v>
      </c>
      <c r="S3661" s="3">
        <f t="shared" si="230"/>
        <v>42082.360416666663</v>
      </c>
      <c r="T3661" s="3">
        <f t="shared" si="231"/>
        <v>42055.027199074073</v>
      </c>
    </row>
    <row r="3662" spans="1:20">
      <c r="A3662">
        <v>3660</v>
      </c>
      <c r="B3662" t="s">
        <v>7413</v>
      </c>
      <c r="C3662" t="s">
        <v>7414</v>
      </c>
      <c r="D3662">
        <v>250</v>
      </c>
      <c r="E3662">
        <v>250</v>
      </c>
      <c r="F3662" t="s">
        <v>22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1092</v>
      </c>
      <c r="O3662" s="8">
        <f>Data!$E3662/Data!$D3662</f>
        <v>1</v>
      </c>
      <c r="P3662" s="2">
        <f>IFERROR(Data!$E3662/Data!$L3662,0)</f>
        <v>11.363636363636363</v>
      </c>
      <c r="Q3662" t="str">
        <f t="shared" si="228"/>
        <v>theater</v>
      </c>
      <c r="R3662" t="str">
        <f t="shared" si="229"/>
        <v>plays</v>
      </c>
      <c r="S3662" s="3">
        <f t="shared" si="230"/>
        <v>41996.631076388891</v>
      </c>
      <c r="T3662" s="3">
        <f t="shared" si="231"/>
        <v>41971.631076388891</v>
      </c>
    </row>
    <row r="3663" spans="1:20">
      <c r="A3663">
        <v>3661</v>
      </c>
      <c r="B3663" t="s">
        <v>7415</v>
      </c>
      <c r="C3663" t="s">
        <v>7416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1092</v>
      </c>
      <c r="O3663" s="8">
        <f>Data!$E3663/Data!$D3663</f>
        <v>1.1100000000000001</v>
      </c>
      <c r="P3663" s="2">
        <f>IFERROR(Data!$E3663/Data!$L3663,0)</f>
        <v>92.5</v>
      </c>
      <c r="Q3663" t="str">
        <f t="shared" si="228"/>
        <v>theater</v>
      </c>
      <c r="R3663" t="str">
        <f t="shared" si="229"/>
        <v>plays</v>
      </c>
      <c r="S3663" s="3">
        <f t="shared" si="230"/>
        <v>42469.916666666672</v>
      </c>
      <c r="T3663" s="3">
        <f t="shared" si="231"/>
        <v>42447.646666666667</v>
      </c>
    </row>
    <row r="3664" spans="1:20">
      <c r="A3664">
        <v>3662</v>
      </c>
      <c r="B3664" t="s">
        <v>7417</v>
      </c>
      <c r="C3664" t="s">
        <v>7418</v>
      </c>
      <c r="D3664">
        <v>8000</v>
      </c>
      <c r="E3664">
        <v>8114</v>
      </c>
      <c r="F3664" t="s">
        <v>22</v>
      </c>
      <c r="G3664" t="s">
        <v>165</v>
      </c>
      <c r="H3664" t="s">
        <v>166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1092</v>
      </c>
      <c r="O3664" s="8">
        <f>Data!$E3664/Data!$D3664</f>
        <v>1.0142500000000001</v>
      </c>
      <c r="P3664" s="2">
        <f>IFERROR(Data!$E3664/Data!$L3664,0)</f>
        <v>202.85</v>
      </c>
      <c r="Q3664" t="str">
        <f t="shared" si="228"/>
        <v>theater</v>
      </c>
      <c r="R3664" t="str">
        <f t="shared" si="229"/>
        <v>plays</v>
      </c>
      <c r="S3664" s="3">
        <f t="shared" si="230"/>
        <v>42093.928402777776</v>
      </c>
      <c r="T3664" s="3">
        <f t="shared" si="231"/>
        <v>42063.970069444447</v>
      </c>
    </row>
    <row r="3665" spans="1:20">
      <c r="A3665">
        <v>3663</v>
      </c>
      <c r="B3665" t="s">
        <v>7419</v>
      </c>
      <c r="C3665" t="s">
        <v>7420</v>
      </c>
      <c r="D3665">
        <v>225</v>
      </c>
      <c r="E3665">
        <v>234</v>
      </c>
      <c r="F3665" t="s">
        <v>22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1092</v>
      </c>
      <c r="O3665" s="8">
        <f>Data!$E3665/Data!$D3665</f>
        <v>1.04</v>
      </c>
      <c r="P3665" s="2">
        <f>IFERROR(Data!$E3665/Data!$L3665,0)</f>
        <v>26</v>
      </c>
      <c r="Q3665" t="str">
        <f t="shared" si="228"/>
        <v>theater</v>
      </c>
      <c r="R3665" t="str">
        <f t="shared" si="229"/>
        <v>plays</v>
      </c>
      <c r="S3665" s="3">
        <f t="shared" si="230"/>
        <v>42725.243402777778</v>
      </c>
      <c r="T3665" s="3">
        <f t="shared" si="231"/>
        <v>42665.201736111107</v>
      </c>
    </row>
    <row r="3666" spans="1:20">
      <c r="A3666">
        <v>3664</v>
      </c>
      <c r="B3666" t="s">
        <v>7421</v>
      </c>
      <c r="C3666" t="s">
        <v>7422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1092</v>
      </c>
      <c r="O3666" s="8">
        <f>Data!$E3666/Data!$D3666</f>
        <v>1.09375</v>
      </c>
      <c r="P3666" s="2">
        <f>IFERROR(Data!$E3666/Data!$L3666,0)</f>
        <v>46.05263157894737</v>
      </c>
      <c r="Q3666" t="str">
        <f t="shared" si="228"/>
        <v>theater</v>
      </c>
      <c r="R3666" t="str">
        <f t="shared" si="229"/>
        <v>plays</v>
      </c>
      <c r="S3666" s="3">
        <f t="shared" si="230"/>
        <v>42536.998715277776</v>
      </c>
      <c r="T3666" s="3">
        <f t="shared" si="231"/>
        <v>42522.998715277776</v>
      </c>
    </row>
    <row r="3667" spans="1:20">
      <c r="A3667">
        <v>3665</v>
      </c>
      <c r="B3667" t="s">
        <v>7423</v>
      </c>
      <c r="C3667" t="s">
        <v>7424</v>
      </c>
      <c r="D3667">
        <v>620</v>
      </c>
      <c r="E3667">
        <v>714</v>
      </c>
      <c r="F3667" t="s">
        <v>22</v>
      </c>
      <c r="G3667" t="s">
        <v>185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1092</v>
      </c>
      <c r="O3667" s="8">
        <f>Data!$E3667/Data!$D3667</f>
        <v>1.1516129032258065</v>
      </c>
      <c r="P3667" s="2">
        <f>IFERROR(Data!$E3667/Data!$L3667,0)</f>
        <v>51</v>
      </c>
      <c r="Q3667" t="str">
        <f t="shared" si="228"/>
        <v>theater</v>
      </c>
      <c r="R3667" t="str">
        <f t="shared" si="229"/>
        <v>plays</v>
      </c>
      <c r="S3667" s="3">
        <f t="shared" si="230"/>
        <v>42305.579166666663</v>
      </c>
      <c r="T3667" s="3">
        <f t="shared" si="231"/>
        <v>42294.558124999996</v>
      </c>
    </row>
    <row r="3668" spans="1:20">
      <c r="A3668">
        <v>3666</v>
      </c>
      <c r="B3668" t="s">
        <v>7425</v>
      </c>
      <c r="C3668" t="s">
        <v>7426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1092</v>
      </c>
      <c r="O3668" s="8">
        <f>Data!$E3668/Data!$D3668</f>
        <v>1</v>
      </c>
      <c r="P3668" s="2">
        <f>IFERROR(Data!$E3668/Data!$L3668,0)</f>
        <v>31.578947368421051</v>
      </c>
      <c r="Q3668" t="str">
        <f t="shared" si="228"/>
        <v>theater</v>
      </c>
      <c r="R3668" t="str">
        <f t="shared" si="229"/>
        <v>plays</v>
      </c>
      <c r="S3668" s="3">
        <f t="shared" si="230"/>
        <v>41844.041666666664</v>
      </c>
      <c r="T3668" s="3">
        <f t="shared" si="231"/>
        <v>41822.65488425926</v>
      </c>
    </row>
    <row r="3669" spans="1:20">
      <c r="A3669">
        <v>3667</v>
      </c>
      <c r="B3669" t="s">
        <v>7427</v>
      </c>
      <c r="C3669" t="s">
        <v>7428</v>
      </c>
      <c r="D3669">
        <v>3000</v>
      </c>
      <c r="E3669">
        <v>3095.11</v>
      </c>
      <c r="F3669" t="s">
        <v>22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1092</v>
      </c>
      <c r="O3669" s="8">
        <f>Data!$E3669/Data!$D3669</f>
        <v>1.0317033333333334</v>
      </c>
      <c r="P3669" s="2">
        <f>IFERROR(Data!$E3669/Data!$L3669,0)</f>
        <v>53.363965517241382</v>
      </c>
      <c r="Q3669" t="str">
        <f t="shared" si="228"/>
        <v>theater</v>
      </c>
      <c r="R3669" t="str">
        <f t="shared" si="229"/>
        <v>plays</v>
      </c>
      <c r="S3669" s="3">
        <f t="shared" si="230"/>
        <v>42203.720127314817</v>
      </c>
      <c r="T3669" s="3">
        <f t="shared" si="231"/>
        <v>42173.720127314817</v>
      </c>
    </row>
    <row r="3670" spans="1:20">
      <c r="A3670">
        <v>3668</v>
      </c>
      <c r="B3670" t="s">
        <v>7429</v>
      </c>
      <c r="C3670" t="s">
        <v>7430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1092</v>
      </c>
      <c r="O3670" s="8">
        <f>Data!$E3670/Data!$D3670</f>
        <v>1.0349999999999999</v>
      </c>
      <c r="P3670" s="2">
        <f>IFERROR(Data!$E3670/Data!$L3670,0)</f>
        <v>36.964285714285715</v>
      </c>
      <c r="Q3670" t="str">
        <f t="shared" si="228"/>
        <v>theater</v>
      </c>
      <c r="R3670" t="str">
        <f t="shared" si="229"/>
        <v>plays</v>
      </c>
      <c r="S3670" s="3">
        <f t="shared" si="230"/>
        <v>42208.522916666669</v>
      </c>
      <c r="T3670" s="3">
        <f t="shared" si="231"/>
        <v>42185.306157407409</v>
      </c>
    </row>
    <row r="3671" spans="1:20">
      <c r="A3671">
        <v>3669</v>
      </c>
      <c r="B3671" t="s">
        <v>7431</v>
      </c>
      <c r="C3671" t="s">
        <v>7432</v>
      </c>
      <c r="D3671">
        <v>1000</v>
      </c>
      <c r="E3671">
        <v>1382</v>
      </c>
      <c r="F3671" t="s">
        <v>22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1092</v>
      </c>
      <c r="O3671" s="8">
        <f>Data!$E3671/Data!$D3671</f>
        <v>1.3819999999999999</v>
      </c>
      <c r="P3671" s="2">
        <f>IFERROR(Data!$E3671/Data!$L3671,0)</f>
        <v>81.294117647058826</v>
      </c>
      <c r="Q3671" t="str">
        <f t="shared" si="228"/>
        <v>theater</v>
      </c>
      <c r="R3671" t="str">
        <f t="shared" si="229"/>
        <v>plays</v>
      </c>
      <c r="S3671" s="3">
        <f t="shared" si="230"/>
        <v>42166.425196759257</v>
      </c>
      <c r="T3671" s="3">
        <f t="shared" si="231"/>
        <v>42136.425196759257</v>
      </c>
    </row>
    <row r="3672" spans="1:20">
      <c r="A3672">
        <v>3670</v>
      </c>
      <c r="B3672" t="s">
        <v>7433</v>
      </c>
      <c r="C3672" t="s">
        <v>7434</v>
      </c>
      <c r="D3672">
        <v>220</v>
      </c>
      <c r="E3672">
        <v>241</v>
      </c>
      <c r="F3672" t="s">
        <v>22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1092</v>
      </c>
      <c r="O3672" s="8">
        <f>Data!$E3672/Data!$D3672</f>
        <v>1.0954545454545455</v>
      </c>
      <c r="P3672" s="2">
        <f>IFERROR(Data!$E3672/Data!$L3672,0)</f>
        <v>20.083333333333332</v>
      </c>
      <c r="Q3672" t="str">
        <f t="shared" si="228"/>
        <v>theater</v>
      </c>
      <c r="R3672" t="str">
        <f t="shared" si="229"/>
        <v>plays</v>
      </c>
      <c r="S3672" s="3">
        <f t="shared" si="230"/>
        <v>42155.708333333328</v>
      </c>
      <c r="T3672" s="3">
        <f t="shared" si="231"/>
        <v>42142.264016203699</v>
      </c>
    </row>
    <row r="3673" spans="1:20">
      <c r="A3673">
        <v>3671</v>
      </c>
      <c r="B3673" t="s">
        <v>7435</v>
      </c>
      <c r="C3673" t="s">
        <v>7436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1092</v>
      </c>
      <c r="O3673" s="8">
        <f>Data!$E3673/Data!$D3673</f>
        <v>1.0085714285714287</v>
      </c>
      <c r="P3673" s="2">
        <f>IFERROR(Data!$E3673/Data!$L3673,0)</f>
        <v>88.25</v>
      </c>
      <c r="Q3673" t="str">
        <f t="shared" si="228"/>
        <v>theater</v>
      </c>
      <c r="R3673" t="str">
        <f t="shared" si="229"/>
        <v>plays</v>
      </c>
      <c r="S3673" s="3">
        <f t="shared" si="230"/>
        <v>41840.915972222225</v>
      </c>
      <c r="T3673" s="3">
        <f t="shared" si="231"/>
        <v>41820.37809027778</v>
      </c>
    </row>
    <row r="3674" spans="1:20">
      <c r="A3674">
        <v>3672</v>
      </c>
      <c r="B3674" t="s">
        <v>7437</v>
      </c>
      <c r="C3674" t="s">
        <v>7438</v>
      </c>
      <c r="D3674">
        <v>3000</v>
      </c>
      <c r="E3674">
        <v>3046</v>
      </c>
      <c r="F3674" t="s">
        <v>22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1092</v>
      </c>
      <c r="O3674" s="8">
        <f>Data!$E3674/Data!$D3674</f>
        <v>1.0153333333333334</v>
      </c>
      <c r="P3674" s="2">
        <f>IFERROR(Data!$E3674/Data!$L3674,0)</f>
        <v>53.438596491228068</v>
      </c>
      <c r="Q3674" t="str">
        <f t="shared" si="228"/>
        <v>theater</v>
      </c>
      <c r="R3674" t="str">
        <f t="shared" si="229"/>
        <v>plays</v>
      </c>
      <c r="S3674" s="3">
        <f t="shared" si="230"/>
        <v>41908.696574074071</v>
      </c>
      <c r="T3674" s="3">
        <f t="shared" si="231"/>
        <v>41878.696574074071</v>
      </c>
    </row>
    <row r="3675" spans="1:20">
      <c r="A3675">
        <v>3673</v>
      </c>
      <c r="B3675" t="s">
        <v>7439</v>
      </c>
      <c r="C3675" t="s">
        <v>7440</v>
      </c>
      <c r="D3675">
        <v>4000</v>
      </c>
      <c r="E3675">
        <v>4545</v>
      </c>
      <c r="F3675" t="s">
        <v>22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1092</v>
      </c>
      <c r="O3675" s="8">
        <f>Data!$E3675/Data!$D3675</f>
        <v>1.13625</v>
      </c>
      <c r="P3675" s="2">
        <f>IFERROR(Data!$E3675/Data!$L3675,0)</f>
        <v>39.868421052631582</v>
      </c>
      <c r="Q3675" t="str">
        <f t="shared" si="228"/>
        <v>theater</v>
      </c>
      <c r="R3675" t="str">
        <f t="shared" si="229"/>
        <v>plays</v>
      </c>
      <c r="S3675" s="3">
        <f t="shared" si="230"/>
        <v>41948.286111111112</v>
      </c>
      <c r="T3675" s="3">
        <f t="shared" si="231"/>
        <v>41914.045104166667</v>
      </c>
    </row>
    <row r="3676" spans="1:20">
      <c r="A3676">
        <v>3674</v>
      </c>
      <c r="B3676" t="s">
        <v>7441</v>
      </c>
      <c r="C3676" t="s">
        <v>7442</v>
      </c>
      <c r="D3676">
        <v>4500</v>
      </c>
      <c r="E3676">
        <v>4500</v>
      </c>
      <c r="F3676" t="s">
        <v>22</v>
      </c>
      <c r="G3676" t="s">
        <v>508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1092</v>
      </c>
      <c r="O3676" s="8">
        <f>Data!$E3676/Data!$D3676</f>
        <v>1</v>
      </c>
      <c r="P3676" s="2">
        <f>IFERROR(Data!$E3676/Data!$L3676,0)</f>
        <v>145.16129032258064</v>
      </c>
      <c r="Q3676" t="str">
        <f t="shared" si="228"/>
        <v>theater</v>
      </c>
      <c r="R3676" t="str">
        <f t="shared" si="229"/>
        <v>plays</v>
      </c>
      <c r="S3676" s="3">
        <f t="shared" si="230"/>
        <v>42616.623020833329</v>
      </c>
      <c r="T3676" s="3">
        <f t="shared" si="231"/>
        <v>42556.623020833329</v>
      </c>
    </row>
    <row r="3677" spans="1:20">
      <c r="A3677">
        <v>3675</v>
      </c>
      <c r="B3677" t="s">
        <v>7443</v>
      </c>
      <c r="C3677" t="s">
        <v>7444</v>
      </c>
      <c r="D3677">
        <v>50</v>
      </c>
      <c r="E3677">
        <v>70</v>
      </c>
      <c r="F3677" t="s">
        <v>22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1092</v>
      </c>
      <c r="O3677" s="8">
        <f>Data!$E3677/Data!$D3677</f>
        <v>1.4</v>
      </c>
      <c r="P3677" s="2">
        <f>IFERROR(Data!$E3677/Data!$L3677,0)</f>
        <v>23.333333333333332</v>
      </c>
      <c r="Q3677" t="str">
        <f t="shared" si="228"/>
        <v>theater</v>
      </c>
      <c r="R3677" t="str">
        <f t="shared" si="229"/>
        <v>plays</v>
      </c>
      <c r="S3677" s="3">
        <f t="shared" si="230"/>
        <v>42505.708333333328</v>
      </c>
      <c r="T3677" s="3">
        <f t="shared" si="231"/>
        <v>42493.347013888888</v>
      </c>
    </row>
    <row r="3678" spans="1:20">
      <c r="A3678">
        <v>3676</v>
      </c>
      <c r="B3678" t="s">
        <v>7445</v>
      </c>
      <c r="C3678" t="s">
        <v>7446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1092</v>
      </c>
      <c r="O3678" s="8">
        <f>Data!$E3678/Data!$D3678</f>
        <v>1.2875000000000001</v>
      </c>
      <c r="P3678" s="2">
        <f>IFERROR(Data!$E3678/Data!$L3678,0)</f>
        <v>64.375</v>
      </c>
      <c r="Q3678" t="str">
        <f t="shared" si="228"/>
        <v>theater</v>
      </c>
      <c r="R3678" t="str">
        <f t="shared" si="229"/>
        <v>plays</v>
      </c>
      <c r="S3678" s="3">
        <f t="shared" si="230"/>
        <v>41894.565787037034</v>
      </c>
      <c r="T3678" s="3">
        <f t="shared" si="231"/>
        <v>41876.565787037034</v>
      </c>
    </row>
    <row r="3679" spans="1:20">
      <c r="A3679">
        <v>3677</v>
      </c>
      <c r="B3679" t="s">
        <v>7447</v>
      </c>
      <c r="C3679" t="s">
        <v>7448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1092</v>
      </c>
      <c r="O3679" s="8">
        <f>Data!$E3679/Data!$D3679</f>
        <v>1.0290416666666666</v>
      </c>
      <c r="P3679" s="2">
        <f>IFERROR(Data!$E3679/Data!$L3679,0)</f>
        <v>62.052763819095475</v>
      </c>
      <c r="Q3679" t="str">
        <f t="shared" si="228"/>
        <v>theater</v>
      </c>
      <c r="R3679" t="str">
        <f t="shared" si="229"/>
        <v>plays</v>
      </c>
      <c r="S3679" s="3">
        <f t="shared" si="230"/>
        <v>41822.915972222225</v>
      </c>
      <c r="T3679" s="3">
        <f t="shared" si="231"/>
        <v>41802.324282407404</v>
      </c>
    </row>
    <row r="3680" spans="1:20">
      <c r="A3680">
        <v>3678</v>
      </c>
      <c r="B3680" t="s">
        <v>7449</v>
      </c>
      <c r="C3680" t="s">
        <v>7450</v>
      </c>
      <c r="D3680">
        <v>2000</v>
      </c>
      <c r="E3680">
        <v>2050</v>
      </c>
      <c r="F3680" t="s">
        <v>22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1092</v>
      </c>
      <c r="O3680" s="8">
        <f>Data!$E3680/Data!$D3680</f>
        <v>1.0249999999999999</v>
      </c>
      <c r="P3680" s="2">
        <f>IFERROR(Data!$E3680/Data!$L3680,0)</f>
        <v>66.129032258064512</v>
      </c>
      <c r="Q3680" t="str">
        <f t="shared" si="228"/>
        <v>theater</v>
      </c>
      <c r="R3680" t="str">
        <f t="shared" si="229"/>
        <v>plays</v>
      </c>
      <c r="S3680" s="3">
        <f t="shared" si="230"/>
        <v>42155.281226851846</v>
      </c>
      <c r="T3680" s="3">
        <f t="shared" si="231"/>
        <v>42120.281226851846</v>
      </c>
    </row>
    <row r="3681" spans="1:20">
      <c r="A3681">
        <v>3679</v>
      </c>
      <c r="B3681" t="s">
        <v>7451</v>
      </c>
      <c r="C3681" t="s">
        <v>7452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1092</v>
      </c>
      <c r="O3681" s="8">
        <f>Data!$E3681/Data!$D3681</f>
        <v>1.101</v>
      </c>
      <c r="P3681" s="2">
        <f>IFERROR(Data!$E3681/Data!$L3681,0)</f>
        <v>73.400000000000006</v>
      </c>
      <c r="Q3681" t="str">
        <f t="shared" si="228"/>
        <v>theater</v>
      </c>
      <c r="R3681" t="str">
        <f t="shared" si="229"/>
        <v>plays</v>
      </c>
      <c r="S3681" s="3">
        <f t="shared" si="230"/>
        <v>41820.957638888889</v>
      </c>
      <c r="T3681" s="3">
        <f t="shared" si="231"/>
        <v>41786.511354166665</v>
      </c>
    </row>
    <row r="3682" spans="1:20">
      <c r="A3682">
        <v>3680</v>
      </c>
      <c r="B3682" t="s">
        <v>7453</v>
      </c>
      <c r="C3682" t="s">
        <v>7454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1092</v>
      </c>
      <c r="O3682" s="8">
        <f>Data!$E3682/Data!$D3682</f>
        <v>1.1276666666666666</v>
      </c>
      <c r="P3682" s="2">
        <f>IFERROR(Data!$E3682/Data!$L3682,0)</f>
        <v>99.5</v>
      </c>
      <c r="Q3682" t="str">
        <f t="shared" si="228"/>
        <v>theater</v>
      </c>
      <c r="R3682" t="str">
        <f t="shared" si="229"/>
        <v>plays</v>
      </c>
      <c r="S3682" s="3">
        <f t="shared" si="230"/>
        <v>42648.204097222217</v>
      </c>
      <c r="T3682" s="3">
        <f t="shared" si="231"/>
        <v>42627.204097222217</v>
      </c>
    </row>
    <row r="3683" spans="1:20">
      <c r="A3683">
        <v>3681</v>
      </c>
      <c r="B3683" t="s">
        <v>7455</v>
      </c>
      <c r="C3683" t="s">
        <v>7456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1092</v>
      </c>
      <c r="O3683" s="8">
        <f>Data!$E3683/Data!$D3683</f>
        <v>1.119</v>
      </c>
      <c r="P3683" s="2">
        <f>IFERROR(Data!$E3683/Data!$L3683,0)</f>
        <v>62.166666666666664</v>
      </c>
      <c r="Q3683" t="str">
        <f t="shared" si="228"/>
        <v>theater</v>
      </c>
      <c r="R3683" t="str">
        <f t="shared" si="229"/>
        <v>plays</v>
      </c>
      <c r="S3683" s="3">
        <f t="shared" si="230"/>
        <v>42384.401504629626</v>
      </c>
      <c r="T3683" s="3">
        <f t="shared" si="231"/>
        <v>42374.401504629626</v>
      </c>
    </row>
    <row r="3684" spans="1:20">
      <c r="A3684">
        <v>3682</v>
      </c>
      <c r="B3684" t="s">
        <v>7457</v>
      </c>
      <c r="C3684" t="s">
        <v>7458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1092</v>
      </c>
      <c r="O3684" s="8">
        <f>Data!$E3684/Data!$D3684</f>
        <v>1.3919999999999999</v>
      </c>
      <c r="P3684" s="2">
        <f>IFERROR(Data!$E3684/Data!$L3684,0)</f>
        <v>62.328358208955223</v>
      </c>
      <c r="Q3684" t="str">
        <f t="shared" si="228"/>
        <v>theater</v>
      </c>
      <c r="R3684" t="str">
        <f t="shared" si="229"/>
        <v>plays</v>
      </c>
      <c r="S3684" s="3">
        <f t="shared" si="230"/>
        <v>41806.040972222225</v>
      </c>
      <c r="T3684" s="3">
        <f t="shared" si="231"/>
        <v>41772.435393518521</v>
      </c>
    </row>
    <row r="3685" spans="1:20">
      <c r="A3685">
        <v>3683</v>
      </c>
      <c r="B3685" t="s">
        <v>7459</v>
      </c>
      <c r="C3685" t="s">
        <v>7460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1092</v>
      </c>
      <c r="O3685" s="8">
        <f>Data!$E3685/Data!$D3685</f>
        <v>1.1085714285714285</v>
      </c>
      <c r="P3685" s="2">
        <f>IFERROR(Data!$E3685/Data!$L3685,0)</f>
        <v>58.787878787878789</v>
      </c>
      <c r="Q3685" t="str">
        <f t="shared" si="228"/>
        <v>theater</v>
      </c>
      <c r="R3685" t="str">
        <f t="shared" si="229"/>
        <v>plays</v>
      </c>
      <c r="S3685" s="3">
        <f t="shared" si="230"/>
        <v>42662.866851851853</v>
      </c>
      <c r="T3685" s="3">
        <f t="shared" si="231"/>
        <v>42632.866851851853</v>
      </c>
    </row>
    <row r="3686" spans="1:20">
      <c r="A3686">
        <v>3684</v>
      </c>
      <c r="B3686" t="s">
        <v>7461</v>
      </c>
      <c r="C3686" t="s">
        <v>7462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1092</v>
      </c>
      <c r="O3686" s="8">
        <f>Data!$E3686/Data!$D3686</f>
        <v>1.3906666666666667</v>
      </c>
      <c r="P3686" s="2">
        <f>IFERROR(Data!$E3686/Data!$L3686,0)</f>
        <v>45.347826086956523</v>
      </c>
      <c r="Q3686" t="str">
        <f t="shared" si="228"/>
        <v>theater</v>
      </c>
      <c r="R3686" t="str">
        <f t="shared" si="229"/>
        <v>plays</v>
      </c>
      <c r="S3686" s="3">
        <f t="shared" si="230"/>
        <v>42248.930393518516</v>
      </c>
      <c r="T3686" s="3">
        <f t="shared" si="231"/>
        <v>42218.930393518516</v>
      </c>
    </row>
    <row r="3687" spans="1:20">
      <c r="A3687">
        <v>3685</v>
      </c>
      <c r="B3687" t="s">
        <v>7463</v>
      </c>
      <c r="C3687" t="s">
        <v>7464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1092</v>
      </c>
      <c r="O3687" s="8">
        <f>Data!$E3687/Data!$D3687</f>
        <v>1.0569999999999999</v>
      </c>
      <c r="P3687" s="2">
        <f>IFERROR(Data!$E3687/Data!$L3687,0)</f>
        <v>41.944444444444443</v>
      </c>
      <c r="Q3687" t="str">
        <f t="shared" si="228"/>
        <v>theater</v>
      </c>
      <c r="R3687" t="str">
        <f t="shared" si="229"/>
        <v>plays</v>
      </c>
      <c r="S3687" s="3">
        <f t="shared" si="230"/>
        <v>41778.625</v>
      </c>
      <c r="T3687" s="3">
        <f t="shared" si="231"/>
        <v>41753.343275462961</v>
      </c>
    </row>
    <row r="3688" spans="1:20">
      <c r="A3688">
        <v>3686</v>
      </c>
      <c r="B3688" t="s">
        <v>7465</v>
      </c>
      <c r="C3688" t="s">
        <v>7466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1092</v>
      </c>
      <c r="O3688" s="8">
        <f>Data!$E3688/Data!$D3688</f>
        <v>1.0142857142857142</v>
      </c>
      <c r="P3688" s="2">
        <f>IFERROR(Data!$E3688/Data!$L3688,0)</f>
        <v>59.166666666666664</v>
      </c>
      <c r="Q3688" t="str">
        <f t="shared" si="228"/>
        <v>theater</v>
      </c>
      <c r="R3688" t="str">
        <f t="shared" si="229"/>
        <v>plays</v>
      </c>
      <c r="S3688" s="3">
        <f t="shared" si="230"/>
        <v>42244.915972222225</v>
      </c>
      <c r="T3688" s="3">
        <f t="shared" si="231"/>
        <v>42230.412731481483</v>
      </c>
    </row>
    <row r="3689" spans="1:20">
      <c r="A3689">
        <v>3687</v>
      </c>
      <c r="B3689" t="s">
        <v>7467</v>
      </c>
      <c r="C3689" t="s">
        <v>7468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1092</v>
      </c>
      <c r="O3689" s="8">
        <f>Data!$E3689/Data!$D3689</f>
        <v>1.0024500000000001</v>
      </c>
      <c r="P3689" s="2">
        <f>IFERROR(Data!$E3689/Data!$L3689,0)</f>
        <v>200.49</v>
      </c>
      <c r="Q3689" t="str">
        <f t="shared" si="228"/>
        <v>theater</v>
      </c>
      <c r="R3689" t="str">
        <f t="shared" si="229"/>
        <v>plays</v>
      </c>
      <c r="S3689" s="3">
        <f t="shared" si="230"/>
        <v>41816.968229166669</v>
      </c>
      <c r="T3689" s="3">
        <f t="shared" si="231"/>
        <v>41786.968229166669</v>
      </c>
    </row>
    <row r="3690" spans="1:20">
      <c r="A3690">
        <v>3688</v>
      </c>
      <c r="B3690" t="s">
        <v>7469</v>
      </c>
      <c r="C3690" t="s">
        <v>7470</v>
      </c>
      <c r="D3690">
        <v>3000</v>
      </c>
      <c r="E3690">
        <v>3275</v>
      </c>
      <c r="F3690" t="s">
        <v>22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1092</v>
      </c>
      <c r="O3690" s="8">
        <f>Data!$E3690/Data!$D3690</f>
        <v>1.0916666666666666</v>
      </c>
      <c r="P3690" s="2">
        <f>IFERROR(Data!$E3690/Data!$L3690,0)</f>
        <v>83.974358974358978</v>
      </c>
      <c r="Q3690" t="str">
        <f t="shared" si="228"/>
        <v>theater</v>
      </c>
      <c r="R3690" t="str">
        <f t="shared" si="229"/>
        <v>plays</v>
      </c>
      <c r="S3690" s="3">
        <f t="shared" si="230"/>
        <v>41859.537083333329</v>
      </c>
      <c r="T3690" s="3">
        <f t="shared" si="231"/>
        <v>41829.537083333329</v>
      </c>
    </row>
    <row r="3691" spans="1:20">
      <c r="A3691">
        <v>3689</v>
      </c>
      <c r="B3691" t="s">
        <v>7471</v>
      </c>
      <c r="C3691" t="s">
        <v>7472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1092</v>
      </c>
      <c r="O3691" s="8">
        <f>Data!$E3691/Data!$D3691</f>
        <v>1.1833333333333333</v>
      </c>
      <c r="P3691" s="2">
        <f>IFERROR(Data!$E3691/Data!$L3691,0)</f>
        <v>57.258064516129032</v>
      </c>
      <c r="Q3691" t="str">
        <f t="shared" si="228"/>
        <v>theater</v>
      </c>
      <c r="R3691" t="str">
        <f t="shared" si="229"/>
        <v>plays</v>
      </c>
      <c r="S3691" s="3">
        <f t="shared" si="230"/>
        <v>42176.684027777781</v>
      </c>
      <c r="T3691" s="3">
        <f t="shared" si="231"/>
        <v>42147.576840277776</v>
      </c>
    </row>
    <row r="3692" spans="1:20">
      <c r="A3692">
        <v>3690</v>
      </c>
      <c r="B3692" t="s">
        <v>7473</v>
      </c>
      <c r="C3692" t="s">
        <v>7474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1092</v>
      </c>
      <c r="O3692" s="8">
        <f>Data!$E3692/Data!$D3692</f>
        <v>1.2</v>
      </c>
      <c r="P3692" s="2">
        <f>IFERROR(Data!$E3692/Data!$L3692,0)</f>
        <v>58.064516129032256</v>
      </c>
      <c r="Q3692" t="str">
        <f t="shared" si="228"/>
        <v>theater</v>
      </c>
      <c r="R3692" t="str">
        <f t="shared" si="229"/>
        <v>plays</v>
      </c>
      <c r="S3692" s="3">
        <f t="shared" si="230"/>
        <v>41970.389849537038</v>
      </c>
      <c r="T3692" s="3">
        <f t="shared" si="231"/>
        <v>41940.348182870373</v>
      </c>
    </row>
    <row r="3693" spans="1:20">
      <c r="A3693">
        <v>3691</v>
      </c>
      <c r="B3693" t="s">
        <v>7475</v>
      </c>
      <c r="C3693" t="s">
        <v>7476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1092</v>
      </c>
      <c r="O3693" s="8">
        <f>Data!$E3693/Data!$D3693</f>
        <v>1.2796000000000001</v>
      </c>
      <c r="P3693" s="2">
        <f>IFERROR(Data!$E3693/Data!$L3693,0)</f>
        <v>186.80291970802921</v>
      </c>
      <c r="Q3693" t="str">
        <f t="shared" si="228"/>
        <v>theater</v>
      </c>
      <c r="R3693" t="str">
        <f t="shared" si="229"/>
        <v>plays</v>
      </c>
      <c r="S3693" s="3">
        <f t="shared" si="230"/>
        <v>42064.957638888889</v>
      </c>
      <c r="T3693" s="3">
        <f t="shared" si="231"/>
        <v>42020.450567129628</v>
      </c>
    </row>
    <row r="3694" spans="1:20">
      <c r="A3694">
        <v>3692</v>
      </c>
      <c r="B3694" t="s">
        <v>7477</v>
      </c>
      <c r="C3694" t="s">
        <v>7478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1092</v>
      </c>
      <c r="O3694" s="8">
        <f>Data!$E3694/Data!$D3694</f>
        <v>1.26</v>
      </c>
      <c r="P3694" s="2">
        <f>IFERROR(Data!$E3694/Data!$L3694,0)</f>
        <v>74.117647058823536</v>
      </c>
      <c r="Q3694" t="str">
        <f t="shared" si="228"/>
        <v>theater</v>
      </c>
      <c r="R3694" t="str">
        <f t="shared" si="229"/>
        <v>plays</v>
      </c>
      <c r="S3694" s="3">
        <f t="shared" si="230"/>
        <v>41900.75</v>
      </c>
      <c r="T3694" s="3">
        <f t="shared" si="231"/>
        <v>41891.71503472222</v>
      </c>
    </row>
    <row r="3695" spans="1:20">
      <c r="A3695">
        <v>3693</v>
      </c>
      <c r="B3695" t="s">
        <v>7479</v>
      </c>
      <c r="C3695" t="s">
        <v>7480</v>
      </c>
      <c r="D3695">
        <v>333</v>
      </c>
      <c r="E3695">
        <v>430</v>
      </c>
      <c r="F3695" t="s">
        <v>22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1092</v>
      </c>
      <c r="O3695" s="8">
        <f>Data!$E3695/Data!$D3695</f>
        <v>1.2912912912912913</v>
      </c>
      <c r="P3695" s="2">
        <f>IFERROR(Data!$E3695/Data!$L3695,0)</f>
        <v>30.714285714285715</v>
      </c>
      <c r="Q3695" t="str">
        <f t="shared" si="228"/>
        <v>theater</v>
      </c>
      <c r="R3695" t="str">
        <f t="shared" si="229"/>
        <v>plays</v>
      </c>
      <c r="S3695" s="3">
        <f t="shared" si="230"/>
        <v>42338.6875</v>
      </c>
      <c r="T3695" s="3">
        <f t="shared" si="231"/>
        <v>42308.941307870366</v>
      </c>
    </row>
    <row r="3696" spans="1:20">
      <c r="A3696">
        <v>3694</v>
      </c>
      <c r="B3696" t="s">
        <v>7481</v>
      </c>
      <c r="C3696" t="s">
        <v>7482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1092</v>
      </c>
      <c r="O3696" s="8">
        <f>Data!$E3696/Data!$D3696</f>
        <v>1.0742857142857143</v>
      </c>
      <c r="P3696" s="2">
        <f>IFERROR(Data!$E3696/Data!$L3696,0)</f>
        <v>62.666666666666664</v>
      </c>
      <c r="Q3696" t="str">
        <f t="shared" si="228"/>
        <v>theater</v>
      </c>
      <c r="R3696" t="str">
        <f t="shared" si="229"/>
        <v>plays</v>
      </c>
      <c r="S3696" s="3">
        <f t="shared" si="230"/>
        <v>42526.833333333328</v>
      </c>
      <c r="T3696" s="3">
        <f t="shared" si="231"/>
        <v>42489.883877314816</v>
      </c>
    </row>
    <row r="3697" spans="1:20">
      <c r="A3697">
        <v>3695</v>
      </c>
      <c r="B3697" t="s">
        <v>7483</v>
      </c>
      <c r="C3697" t="s">
        <v>7484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1092</v>
      </c>
      <c r="O3697" s="8">
        <f>Data!$E3697/Data!$D3697</f>
        <v>1.00125</v>
      </c>
      <c r="P3697" s="2">
        <f>IFERROR(Data!$E3697/Data!$L3697,0)</f>
        <v>121.36363636363636</v>
      </c>
      <c r="Q3697" t="str">
        <f t="shared" si="228"/>
        <v>theater</v>
      </c>
      <c r="R3697" t="str">
        <f t="shared" si="229"/>
        <v>plays</v>
      </c>
      <c r="S3697" s="3">
        <f t="shared" si="230"/>
        <v>42015.620486111111</v>
      </c>
      <c r="T3697" s="3">
        <f t="shared" si="231"/>
        <v>41995.620486111111</v>
      </c>
    </row>
    <row r="3698" spans="1:20">
      <c r="A3698">
        <v>3696</v>
      </c>
      <c r="B3698" t="s">
        <v>7485</v>
      </c>
      <c r="C3698" t="s">
        <v>7486</v>
      </c>
      <c r="D3698">
        <v>2000</v>
      </c>
      <c r="E3698">
        <v>3100</v>
      </c>
      <c r="F3698" t="s">
        <v>22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1092</v>
      </c>
      <c r="O3698" s="8">
        <f>Data!$E3698/Data!$D3698</f>
        <v>1.55</v>
      </c>
      <c r="P3698" s="2">
        <f>IFERROR(Data!$E3698/Data!$L3698,0)</f>
        <v>39.743589743589745</v>
      </c>
      <c r="Q3698" t="str">
        <f t="shared" si="228"/>
        <v>theater</v>
      </c>
      <c r="R3698" t="str">
        <f t="shared" si="229"/>
        <v>plays</v>
      </c>
      <c r="S3698" s="3">
        <f t="shared" si="230"/>
        <v>42048.367083333331</v>
      </c>
      <c r="T3698" s="3">
        <f t="shared" si="231"/>
        <v>41988.367083333331</v>
      </c>
    </row>
    <row r="3699" spans="1:20">
      <c r="A3699">
        <v>3697</v>
      </c>
      <c r="B3699" t="s">
        <v>7487</v>
      </c>
      <c r="C3699" t="s">
        <v>7488</v>
      </c>
      <c r="D3699">
        <v>2000</v>
      </c>
      <c r="E3699">
        <v>2160</v>
      </c>
      <c r="F3699" t="s">
        <v>22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1092</v>
      </c>
      <c r="O3699" s="8">
        <f>Data!$E3699/Data!$D3699</f>
        <v>1.08</v>
      </c>
      <c r="P3699" s="2">
        <f>IFERROR(Data!$E3699/Data!$L3699,0)</f>
        <v>72</v>
      </c>
      <c r="Q3699" t="str">
        <f t="shared" si="228"/>
        <v>theater</v>
      </c>
      <c r="R3699" t="str">
        <f t="shared" si="229"/>
        <v>plays</v>
      </c>
      <c r="S3699" s="3">
        <f t="shared" si="230"/>
        <v>42500.215833333335</v>
      </c>
      <c r="T3699" s="3">
        <f t="shared" si="231"/>
        <v>42479.215833333335</v>
      </c>
    </row>
    <row r="3700" spans="1:20">
      <c r="A3700">
        <v>3698</v>
      </c>
      <c r="B3700" t="s">
        <v>7489</v>
      </c>
      <c r="C3700" t="s">
        <v>7490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1092</v>
      </c>
      <c r="O3700" s="8">
        <f>Data!$E3700/Data!$D3700</f>
        <v>1.1052</v>
      </c>
      <c r="P3700" s="2">
        <f>IFERROR(Data!$E3700/Data!$L3700,0)</f>
        <v>40.632352941176471</v>
      </c>
      <c r="Q3700" t="str">
        <f t="shared" si="228"/>
        <v>theater</v>
      </c>
      <c r="R3700" t="str">
        <f t="shared" si="229"/>
        <v>plays</v>
      </c>
      <c r="S3700" s="3">
        <f t="shared" si="230"/>
        <v>42431.556562500002</v>
      </c>
      <c r="T3700" s="3">
        <f t="shared" si="231"/>
        <v>42401.556562500002</v>
      </c>
    </row>
    <row r="3701" spans="1:20">
      <c r="A3701">
        <v>3699</v>
      </c>
      <c r="B3701" t="s">
        <v>7491</v>
      </c>
      <c r="C3701" t="s">
        <v>7492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1092</v>
      </c>
      <c r="O3701" s="8">
        <f>Data!$E3701/Data!$D3701</f>
        <v>1.008</v>
      </c>
      <c r="P3701" s="2">
        <f>IFERROR(Data!$E3701/Data!$L3701,0)</f>
        <v>63</v>
      </c>
      <c r="Q3701" t="str">
        <f t="shared" si="228"/>
        <v>theater</v>
      </c>
      <c r="R3701" t="str">
        <f t="shared" si="229"/>
        <v>plays</v>
      </c>
      <c r="S3701" s="3">
        <f t="shared" si="230"/>
        <v>41927.352037037039</v>
      </c>
      <c r="T3701" s="3">
        <f t="shared" si="231"/>
        <v>41897.352037037039</v>
      </c>
    </row>
    <row r="3702" spans="1:20">
      <c r="A3702">
        <v>3700</v>
      </c>
      <c r="B3702" t="s">
        <v>7493</v>
      </c>
      <c r="C3702" t="s">
        <v>7494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1092</v>
      </c>
      <c r="O3702" s="8">
        <f>Data!$E3702/Data!$D3702</f>
        <v>1.212</v>
      </c>
      <c r="P3702" s="2">
        <f>IFERROR(Data!$E3702/Data!$L3702,0)</f>
        <v>33.666666666666664</v>
      </c>
      <c r="Q3702" t="str">
        <f t="shared" si="228"/>
        <v>theater</v>
      </c>
      <c r="R3702" t="str">
        <f t="shared" si="229"/>
        <v>plays</v>
      </c>
      <c r="S3702" s="3">
        <f t="shared" si="230"/>
        <v>41912.416666666664</v>
      </c>
      <c r="T3702" s="3">
        <f t="shared" si="231"/>
        <v>41882.335648148146</v>
      </c>
    </row>
    <row r="3703" spans="1:20">
      <c r="A3703">
        <v>3701</v>
      </c>
      <c r="B3703" t="s">
        <v>7495</v>
      </c>
      <c r="C3703" t="s">
        <v>7496</v>
      </c>
      <c r="D3703">
        <v>1500</v>
      </c>
      <c r="E3703">
        <v>1505</v>
      </c>
      <c r="F3703" t="s">
        <v>22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1092</v>
      </c>
      <c r="O3703" s="8">
        <f>Data!$E3703/Data!$D3703</f>
        <v>1.0033333333333334</v>
      </c>
      <c r="P3703" s="2">
        <f>IFERROR(Data!$E3703/Data!$L3703,0)</f>
        <v>38.589743589743591</v>
      </c>
      <c r="Q3703" t="str">
        <f t="shared" si="228"/>
        <v>theater</v>
      </c>
      <c r="R3703" t="str">
        <f t="shared" si="229"/>
        <v>plays</v>
      </c>
      <c r="S3703" s="3">
        <f t="shared" si="230"/>
        <v>42159.291585648149</v>
      </c>
      <c r="T3703" s="3">
        <f t="shared" si="231"/>
        <v>42129.291585648149</v>
      </c>
    </row>
    <row r="3704" spans="1:20">
      <c r="A3704">
        <v>3702</v>
      </c>
      <c r="B3704" t="s">
        <v>7497</v>
      </c>
      <c r="C3704" t="s">
        <v>7498</v>
      </c>
      <c r="D3704">
        <v>3000</v>
      </c>
      <c r="E3704">
        <v>3275</v>
      </c>
      <c r="F3704" t="s">
        <v>22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1092</v>
      </c>
      <c r="O3704" s="8">
        <f>Data!$E3704/Data!$D3704</f>
        <v>1.0916666666666666</v>
      </c>
      <c r="P3704" s="2">
        <f>IFERROR(Data!$E3704/Data!$L3704,0)</f>
        <v>155.95238095238096</v>
      </c>
      <c r="Q3704" t="str">
        <f t="shared" si="228"/>
        <v>theater</v>
      </c>
      <c r="R3704" t="str">
        <f t="shared" si="229"/>
        <v>plays</v>
      </c>
      <c r="S3704" s="3">
        <f t="shared" si="230"/>
        <v>42561.707638888889</v>
      </c>
      <c r="T3704" s="3">
        <f t="shared" si="231"/>
        <v>42524.28800925926</v>
      </c>
    </row>
    <row r="3705" spans="1:20">
      <c r="A3705">
        <v>3703</v>
      </c>
      <c r="B3705" t="s">
        <v>7499</v>
      </c>
      <c r="C3705" t="s">
        <v>7500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1092</v>
      </c>
      <c r="O3705" s="8">
        <f>Data!$E3705/Data!$D3705</f>
        <v>1.2342857142857142</v>
      </c>
      <c r="P3705" s="2">
        <f>IFERROR(Data!$E3705/Data!$L3705,0)</f>
        <v>43.2</v>
      </c>
      <c r="Q3705" t="str">
        <f t="shared" si="228"/>
        <v>theater</v>
      </c>
      <c r="R3705" t="str">
        <f t="shared" si="229"/>
        <v>plays</v>
      </c>
      <c r="S3705" s="3">
        <f t="shared" si="230"/>
        <v>42595.040972222225</v>
      </c>
      <c r="T3705" s="3">
        <f t="shared" si="231"/>
        <v>42556.254490740743</v>
      </c>
    </row>
    <row r="3706" spans="1:20">
      <c r="A3706">
        <v>3704</v>
      </c>
      <c r="B3706" t="s">
        <v>7501</v>
      </c>
      <c r="C3706" t="s">
        <v>7502</v>
      </c>
      <c r="D3706">
        <v>300</v>
      </c>
      <c r="E3706">
        <v>409.01</v>
      </c>
      <c r="F3706" t="s">
        <v>22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1092</v>
      </c>
      <c r="O3706" s="8">
        <f>Data!$E3706/Data!$D3706</f>
        <v>1.3633666666666666</v>
      </c>
      <c r="P3706" s="2">
        <f>IFERROR(Data!$E3706/Data!$L3706,0)</f>
        <v>15.148518518518518</v>
      </c>
      <c r="Q3706" t="str">
        <f t="shared" si="228"/>
        <v>theater</v>
      </c>
      <c r="R3706" t="str">
        <f t="shared" si="229"/>
        <v>plays</v>
      </c>
      <c r="S3706" s="3">
        <f t="shared" si="230"/>
        <v>42521.439745370371</v>
      </c>
      <c r="T3706" s="3">
        <f t="shared" si="231"/>
        <v>42461.439745370371</v>
      </c>
    </row>
    <row r="3707" spans="1:20">
      <c r="A3707">
        <v>3705</v>
      </c>
      <c r="B3707" t="s">
        <v>7503</v>
      </c>
      <c r="C3707" t="s">
        <v>7504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1092</v>
      </c>
      <c r="O3707" s="8">
        <f>Data!$E3707/Data!$D3707</f>
        <v>1.0346657233816767</v>
      </c>
      <c r="P3707" s="2">
        <f>IFERROR(Data!$E3707/Data!$L3707,0)</f>
        <v>83.571428571428569</v>
      </c>
      <c r="Q3707" t="str">
        <f t="shared" si="228"/>
        <v>theater</v>
      </c>
      <c r="R3707" t="str">
        <f t="shared" si="229"/>
        <v>plays</v>
      </c>
      <c r="S3707" s="3">
        <f t="shared" si="230"/>
        <v>41813.5</v>
      </c>
      <c r="T3707" s="3">
        <f t="shared" si="231"/>
        <v>41792.292986111112</v>
      </c>
    </row>
    <row r="3708" spans="1:20">
      <c r="A3708">
        <v>3706</v>
      </c>
      <c r="B3708" t="s">
        <v>7505</v>
      </c>
      <c r="C3708" t="s">
        <v>7506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1092</v>
      </c>
      <c r="O3708" s="8">
        <f>Data!$E3708/Data!$D3708</f>
        <v>1.2133333333333334</v>
      </c>
      <c r="P3708" s="2">
        <f>IFERROR(Data!$E3708/Data!$L3708,0)</f>
        <v>140</v>
      </c>
      <c r="Q3708" t="str">
        <f t="shared" si="228"/>
        <v>theater</v>
      </c>
      <c r="R3708" t="str">
        <f t="shared" si="229"/>
        <v>plays</v>
      </c>
      <c r="S3708" s="3">
        <f t="shared" si="230"/>
        <v>41894.663761574076</v>
      </c>
      <c r="T3708" s="3">
        <f t="shared" si="231"/>
        <v>41879.663761574076</v>
      </c>
    </row>
    <row r="3709" spans="1:20">
      <c r="A3709">
        <v>3707</v>
      </c>
      <c r="B3709" t="s">
        <v>7507</v>
      </c>
      <c r="C3709" t="s">
        <v>7508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1092</v>
      </c>
      <c r="O3709" s="8">
        <f>Data!$E3709/Data!$D3709</f>
        <v>1.86</v>
      </c>
      <c r="P3709" s="2">
        <f>IFERROR(Data!$E3709/Data!$L3709,0)</f>
        <v>80.869565217391298</v>
      </c>
      <c r="Q3709" t="str">
        <f t="shared" si="228"/>
        <v>theater</v>
      </c>
      <c r="R3709" t="str">
        <f t="shared" si="229"/>
        <v>plays</v>
      </c>
      <c r="S3709" s="3">
        <f t="shared" si="230"/>
        <v>42572.976388888885</v>
      </c>
      <c r="T3709" s="3">
        <f t="shared" si="231"/>
        <v>42551.798356481479</v>
      </c>
    </row>
    <row r="3710" spans="1:20">
      <c r="A3710">
        <v>3708</v>
      </c>
      <c r="B3710" t="s">
        <v>7509</v>
      </c>
      <c r="C3710" t="s">
        <v>7510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1092</v>
      </c>
      <c r="O3710" s="8">
        <f>Data!$E3710/Data!$D3710</f>
        <v>3</v>
      </c>
      <c r="P3710" s="2">
        <f>IFERROR(Data!$E3710/Data!$L3710,0)</f>
        <v>53.846153846153847</v>
      </c>
      <c r="Q3710" t="str">
        <f t="shared" si="228"/>
        <v>theater</v>
      </c>
      <c r="R3710" t="str">
        <f t="shared" si="229"/>
        <v>plays</v>
      </c>
      <c r="S3710" s="3">
        <f t="shared" si="230"/>
        <v>41823.892199074071</v>
      </c>
      <c r="T3710" s="3">
        <f t="shared" si="231"/>
        <v>41809.892199074071</v>
      </c>
    </row>
    <row r="3711" spans="1:20">
      <c r="A3711">
        <v>3709</v>
      </c>
      <c r="B3711" t="s">
        <v>7511</v>
      </c>
      <c r="C3711" t="s">
        <v>7512</v>
      </c>
      <c r="D3711">
        <v>1000</v>
      </c>
      <c r="E3711">
        <v>1082.5</v>
      </c>
      <c r="F3711" t="s">
        <v>22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1092</v>
      </c>
      <c r="O3711" s="8">
        <f>Data!$E3711/Data!$D3711</f>
        <v>1.0825</v>
      </c>
      <c r="P3711" s="2">
        <f>IFERROR(Data!$E3711/Data!$L3711,0)</f>
        <v>30.928571428571427</v>
      </c>
      <c r="Q3711" t="str">
        <f t="shared" si="228"/>
        <v>theater</v>
      </c>
      <c r="R3711" t="str">
        <f t="shared" si="229"/>
        <v>plays</v>
      </c>
      <c r="S3711" s="3">
        <f t="shared" si="230"/>
        <v>41815.457708333335</v>
      </c>
      <c r="T3711" s="3">
        <f t="shared" si="231"/>
        <v>41785.457708333335</v>
      </c>
    </row>
    <row r="3712" spans="1:20">
      <c r="A3712">
        <v>3710</v>
      </c>
      <c r="B3712" t="s">
        <v>7513</v>
      </c>
      <c r="C3712" t="s">
        <v>7514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1092</v>
      </c>
      <c r="O3712" s="8">
        <f>Data!$E3712/Data!$D3712</f>
        <v>1.4115384615384616</v>
      </c>
      <c r="P3712" s="2">
        <f>IFERROR(Data!$E3712/Data!$L3712,0)</f>
        <v>67.962962962962962</v>
      </c>
      <c r="Q3712" t="str">
        <f t="shared" si="228"/>
        <v>theater</v>
      </c>
      <c r="R3712" t="str">
        <f t="shared" si="229"/>
        <v>plays</v>
      </c>
      <c r="S3712" s="3">
        <f t="shared" si="230"/>
        <v>42097.326249999998</v>
      </c>
      <c r="T3712" s="3">
        <f t="shared" si="231"/>
        <v>42072.326249999998</v>
      </c>
    </row>
    <row r="3713" spans="1:20">
      <c r="A3713">
        <v>3711</v>
      </c>
      <c r="B3713" t="s">
        <v>7515</v>
      </c>
      <c r="C3713" t="s">
        <v>7516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1092</v>
      </c>
      <c r="O3713" s="8">
        <f>Data!$E3713/Data!$D3713</f>
        <v>1.1399999999999999</v>
      </c>
      <c r="P3713" s="2">
        <f>IFERROR(Data!$E3713/Data!$L3713,0)</f>
        <v>27.142857142857142</v>
      </c>
      <c r="Q3713" t="str">
        <f t="shared" si="228"/>
        <v>theater</v>
      </c>
      <c r="R3713" t="str">
        <f t="shared" si="229"/>
        <v>plays</v>
      </c>
      <c r="S3713" s="3">
        <f t="shared" si="230"/>
        <v>41805.416666666664</v>
      </c>
      <c r="T3713" s="3">
        <f t="shared" si="231"/>
        <v>41779.474224537036</v>
      </c>
    </row>
    <row r="3714" spans="1:20">
      <c r="A3714">
        <v>3712</v>
      </c>
      <c r="B3714" t="s">
        <v>7517</v>
      </c>
      <c r="C3714" t="s">
        <v>7518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1092</v>
      </c>
      <c r="O3714" s="8">
        <f>Data!$E3714/Data!$D3714</f>
        <v>1.5373333333333334</v>
      </c>
      <c r="P3714" s="2">
        <f>IFERROR(Data!$E3714/Data!$L3714,0)</f>
        <v>110.86538461538461</v>
      </c>
      <c r="Q3714" t="str">
        <f t="shared" si="228"/>
        <v>theater</v>
      </c>
      <c r="R3714" t="str">
        <f t="shared" si="229"/>
        <v>plays</v>
      </c>
      <c r="S3714" s="3">
        <f t="shared" si="230"/>
        <v>42155.040972222225</v>
      </c>
      <c r="T3714" s="3">
        <f t="shared" si="231"/>
        <v>42133.922071759262</v>
      </c>
    </row>
    <row r="3715" spans="1:20">
      <c r="A3715">
        <v>3713</v>
      </c>
      <c r="B3715" t="s">
        <v>7519</v>
      </c>
      <c r="C3715" t="s">
        <v>7520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1092</v>
      </c>
      <c r="O3715" s="8">
        <f>Data!$E3715/Data!$D3715</f>
        <v>1.0149999999999999</v>
      </c>
      <c r="P3715" s="2">
        <f>IFERROR(Data!$E3715/Data!$L3715,0)</f>
        <v>106.84210526315789</v>
      </c>
      <c r="Q3715" t="str">
        <f t="shared" ref="Q3715:Q3778" si="232">LEFT(N3715,SEARCH("/",N3715,1)-1)</f>
        <v>theater</v>
      </c>
      <c r="R3715" t="str">
        <f t="shared" ref="R3715:R3778" si="233">RIGHT(N3715,LEN(N3715)-SEARCH("/",N3715,1))</f>
        <v>plays</v>
      </c>
      <c r="S3715" s="3">
        <f t="shared" ref="S3715:S3778" si="234">(((I3715/60)/60)/24)+DATE(1970,1,1)+(-6/24)</f>
        <v>42525.488032407404</v>
      </c>
      <c r="T3715" s="3">
        <f t="shared" ref="T3715:T3778" si="235">(((J3715/60)/60)/24)+DATE(1970,1,1)+(-6/24)</f>
        <v>42505.488032407404</v>
      </c>
    </row>
    <row r="3716" spans="1:20">
      <c r="A3716">
        <v>3714</v>
      </c>
      <c r="B3716" t="s">
        <v>7521</v>
      </c>
      <c r="C3716" t="s">
        <v>7522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1092</v>
      </c>
      <c r="O3716" s="8">
        <f>Data!$E3716/Data!$D3716</f>
        <v>1.0235000000000001</v>
      </c>
      <c r="P3716" s="2">
        <f>IFERROR(Data!$E3716/Data!$L3716,0)</f>
        <v>105.51546391752578</v>
      </c>
      <c r="Q3716" t="str">
        <f t="shared" si="232"/>
        <v>theater</v>
      </c>
      <c r="R3716" t="str">
        <f t="shared" si="233"/>
        <v>plays</v>
      </c>
      <c r="S3716" s="3">
        <f t="shared" si="234"/>
        <v>42149.915972222225</v>
      </c>
      <c r="T3716" s="3">
        <f t="shared" si="235"/>
        <v>42118.306331018524</v>
      </c>
    </row>
    <row r="3717" spans="1:20">
      <c r="A3717">
        <v>3715</v>
      </c>
      <c r="B3717" t="s">
        <v>7523</v>
      </c>
      <c r="C3717" t="s">
        <v>7524</v>
      </c>
      <c r="D3717">
        <v>3500</v>
      </c>
      <c r="E3717">
        <v>3590</v>
      </c>
      <c r="F3717" t="s">
        <v>22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1092</v>
      </c>
      <c r="O3717" s="8">
        <f>Data!$E3717/Data!$D3717</f>
        <v>1.0257142857142858</v>
      </c>
      <c r="P3717" s="2">
        <f>IFERROR(Data!$E3717/Data!$L3717,0)</f>
        <v>132.96296296296296</v>
      </c>
      <c r="Q3717" t="str">
        <f t="shared" si="232"/>
        <v>theater</v>
      </c>
      <c r="R3717" t="str">
        <f t="shared" si="233"/>
        <v>plays</v>
      </c>
      <c r="S3717" s="3">
        <f t="shared" si="234"/>
        <v>42094.286111111112</v>
      </c>
      <c r="T3717" s="3">
        <f t="shared" si="235"/>
        <v>42036.745590277773</v>
      </c>
    </row>
    <row r="3718" spans="1:20">
      <c r="A3718">
        <v>3716</v>
      </c>
      <c r="B3718" t="s">
        <v>7525</v>
      </c>
      <c r="C3718" t="s">
        <v>7526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1092</v>
      </c>
      <c r="O3718" s="8">
        <f>Data!$E3718/Data!$D3718</f>
        <v>1.5575000000000001</v>
      </c>
      <c r="P3718" s="2">
        <f>IFERROR(Data!$E3718/Data!$L3718,0)</f>
        <v>51.916666666666664</v>
      </c>
      <c r="Q3718" t="str">
        <f t="shared" si="232"/>
        <v>theater</v>
      </c>
      <c r="R3718" t="str">
        <f t="shared" si="233"/>
        <v>plays</v>
      </c>
      <c r="S3718" s="3">
        <f t="shared" si="234"/>
        <v>42390.637835648144</v>
      </c>
      <c r="T3718" s="3">
        <f t="shared" si="235"/>
        <v>42360.637835648144</v>
      </c>
    </row>
    <row r="3719" spans="1:20">
      <c r="A3719">
        <v>3717</v>
      </c>
      <c r="B3719" t="s">
        <v>7527</v>
      </c>
      <c r="C3719" t="s">
        <v>7528</v>
      </c>
      <c r="D3719">
        <v>4000</v>
      </c>
      <c r="E3719">
        <v>4030</v>
      </c>
      <c r="F3719" t="s">
        <v>22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1092</v>
      </c>
      <c r="O3719" s="8">
        <f>Data!$E3719/Data!$D3719</f>
        <v>1.0075000000000001</v>
      </c>
      <c r="P3719" s="2">
        <f>IFERROR(Data!$E3719/Data!$L3719,0)</f>
        <v>310</v>
      </c>
      <c r="Q3719" t="str">
        <f t="shared" si="232"/>
        <v>theater</v>
      </c>
      <c r="R3719" t="str">
        <f t="shared" si="233"/>
        <v>plays</v>
      </c>
      <c r="S3719" s="3">
        <f t="shared" si="234"/>
        <v>42133.616307870368</v>
      </c>
      <c r="T3719" s="3">
        <f t="shared" si="235"/>
        <v>42102.616307870368</v>
      </c>
    </row>
    <row r="3720" spans="1:20">
      <c r="A3720">
        <v>3718</v>
      </c>
      <c r="B3720" t="s">
        <v>7529</v>
      </c>
      <c r="C3720" t="s">
        <v>7530</v>
      </c>
      <c r="D3720">
        <v>500</v>
      </c>
      <c r="E3720">
        <v>1197</v>
      </c>
      <c r="F3720" t="s">
        <v>22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1092</v>
      </c>
      <c r="O3720" s="8">
        <f>Data!$E3720/Data!$D3720</f>
        <v>2.3940000000000001</v>
      </c>
      <c r="P3720" s="2">
        <f>IFERROR(Data!$E3720/Data!$L3720,0)</f>
        <v>26.021739130434781</v>
      </c>
      <c r="Q3720" t="str">
        <f t="shared" si="232"/>
        <v>theater</v>
      </c>
      <c r="R3720" t="str">
        <f t="shared" si="233"/>
        <v>plays</v>
      </c>
      <c r="S3720" s="3">
        <f t="shared" si="234"/>
        <v>42062.466145833328</v>
      </c>
      <c r="T3720" s="3">
        <f t="shared" si="235"/>
        <v>42032.466145833328</v>
      </c>
    </row>
    <row r="3721" spans="1:20">
      <c r="A3721">
        <v>3719</v>
      </c>
      <c r="B3721" t="s">
        <v>7531</v>
      </c>
      <c r="C3721" t="s">
        <v>7532</v>
      </c>
      <c r="D3721">
        <v>200</v>
      </c>
      <c r="E3721">
        <v>420</v>
      </c>
      <c r="F3721" t="s">
        <v>22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1092</v>
      </c>
      <c r="O3721" s="8">
        <f>Data!$E3721/Data!$D3721</f>
        <v>2.1</v>
      </c>
      <c r="P3721" s="2">
        <f>IFERROR(Data!$E3721/Data!$L3721,0)</f>
        <v>105</v>
      </c>
      <c r="Q3721" t="str">
        <f t="shared" si="232"/>
        <v>theater</v>
      </c>
      <c r="R3721" t="str">
        <f t="shared" si="233"/>
        <v>plays</v>
      </c>
      <c r="S3721" s="3">
        <f t="shared" si="234"/>
        <v>42177.479930555557</v>
      </c>
      <c r="T3721" s="3">
        <f t="shared" si="235"/>
        <v>42147.479930555557</v>
      </c>
    </row>
    <row r="3722" spans="1:20">
      <c r="A3722">
        <v>3720</v>
      </c>
      <c r="B3722" t="s">
        <v>7533</v>
      </c>
      <c r="C3722" t="s">
        <v>7534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1092</v>
      </c>
      <c r="O3722" s="8">
        <f>Data!$E3722/Data!$D3722</f>
        <v>1.0451515151515152</v>
      </c>
      <c r="P3722" s="2">
        <f>IFERROR(Data!$E3722/Data!$L3722,0)</f>
        <v>86.224999999999994</v>
      </c>
      <c r="Q3722" t="str">
        <f t="shared" si="232"/>
        <v>theater</v>
      </c>
      <c r="R3722" t="str">
        <f t="shared" si="233"/>
        <v>plays</v>
      </c>
      <c r="S3722" s="3">
        <f t="shared" si="234"/>
        <v>42187.743125000001</v>
      </c>
      <c r="T3722" s="3">
        <f t="shared" si="235"/>
        <v>42165.743125000001</v>
      </c>
    </row>
    <row r="3723" spans="1:20">
      <c r="A3723">
        <v>3721</v>
      </c>
      <c r="B3723" t="s">
        <v>7535</v>
      </c>
      <c r="C3723" t="s">
        <v>7536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1092</v>
      </c>
      <c r="O3723" s="8">
        <f>Data!$E3723/Data!$D3723</f>
        <v>1.008</v>
      </c>
      <c r="P3723" s="2">
        <f>IFERROR(Data!$E3723/Data!$L3723,0)</f>
        <v>114.54545454545455</v>
      </c>
      <c r="Q3723" t="str">
        <f t="shared" si="232"/>
        <v>theater</v>
      </c>
      <c r="R3723" t="str">
        <f t="shared" si="233"/>
        <v>plays</v>
      </c>
      <c r="S3723" s="3">
        <f t="shared" si="234"/>
        <v>41948.727824074071</v>
      </c>
      <c r="T3723" s="3">
        <f t="shared" si="235"/>
        <v>41927.686157407406</v>
      </c>
    </row>
    <row r="3724" spans="1:20">
      <c r="A3724">
        <v>3722</v>
      </c>
      <c r="B3724" t="s">
        <v>7537</v>
      </c>
      <c r="C3724" t="s">
        <v>7538</v>
      </c>
      <c r="D3724">
        <v>1500</v>
      </c>
      <c r="E3724">
        <v>1668</v>
      </c>
      <c r="F3724" t="s">
        <v>22</v>
      </c>
      <c r="G3724" t="s">
        <v>165</v>
      </c>
      <c r="H3724" t="s">
        <v>166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1092</v>
      </c>
      <c r="O3724" s="8">
        <f>Data!$E3724/Data!$D3724</f>
        <v>1.1120000000000001</v>
      </c>
      <c r="P3724" s="2">
        <f>IFERROR(Data!$E3724/Data!$L3724,0)</f>
        <v>47.657142857142858</v>
      </c>
      <c r="Q3724" t="str">
        <f t="shared" si="232"/>
        <v>theater</v>
      </c>
      <c r="R3724" t="str">
        <f t="shared" si="233"/>
        <v>plays</v>
      </c>
      <c r="S3724" s="3">
        <f t="shared" si="234"/>
        <v>42411.707638888889</v>
      </c>
      <c r="T3724" s="3">
        <f t="shared" si="235"/>
        <v>42381.421840277777</v>
      </c>
    </row>
    <row r="3725" spans="1:20">
      <c r="A3725">
        <v>3723</v>
      </c>
      <c r="B3725" t="s">
        <v>7539</v>
      </c>
      <c r="C3725" t="s">
        <v>7540</v>
      </c>
      <c r="D3725">
        <v>4500</v>
      </c>
      <c r="E3725">
        <v>4592</v>
      </c>
      <c r="F3725" t="s">
        <v>22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1092</v>
      </c>
      <c r="O3725" s="8">
        <f>Data!$E3725/Data!$D3725</f>
        <v>1.0204444444444445</v>
      </c>
      <c r="P3725" s="2">
        <f>IFERROR(Data!$E3725/Data!$L3725,0)</f>
        <v>72.888888888888886</v>
      </c>
      <c r="Q3725" t="str">
        <f t="shared" si="232"/>
        <v>theater</v>
      </c>
      <c r="R3725" t="str">
        <f t="shared" si="233"/>
        <v>plays</v>
      </c>
      <c r="S3725" s="3">
        <f t="shared" si="234"/>
        <v>41973.544699074075</v>
      </c>
      <c r="T3725" s="3">
        <f t="shared" si="235"/>
        <v>41943.503032407411</v>
      </c>
    </row>
    <row r="3726" spans="1:20">
      <c r="A3726">
        <v>3724</v>
      </c>
      <c r="B3726" t="s">
        <v>7541</v>
      </c>
      <c r="C3726" t="s">
        <v>7542</v>
      </c>
      <c r="D3726">
        <v>4300</v>
      </c>
      <c r="E3726">
        <v>4409.55</v>
      </c>
      <c r="F3726" t="s">
        <v>22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1092</v>
      </c>
      <c r="O3726" s="8">
        <f>Data!$E3726/Data!$D3726</f>
        <v>1.0254767441860466</v>
      </c>
      <c r="P3726" s="2">
        <f>IFERROR(Data!$E3726/Data!$L3726,0)</f>
        <v>49.545505617977533</v>
      </c>
      <c r="Q3726" t="str">
        <f t="shared" si="232"/>
        <v>theater</v>
      </c>
      <c r="R3726" t="str">
        <f t="shared" si="233"/>
        <v>plays</v>
      </c>
      <c r="S3726" s="3">
        <f t="shared" si="234"/>
        <v>42494.708333333328</v>
      </c>
      <c r="T3726" s="3">
        <f t="shared" si="235"/>
        <v>42465.241435185191</v>
      </c>
    </row>
    <row r="3727" spans="1:20">
      <c r="A3727">
        <v>3725</v>
      </c>
      <c r="B3727" t="s">
        <v>7543</v>
      </c>
      <c r="C3727" t="s">
        <v>7544</v>
      </c>
      <c r="D3727">
        <v>300</v>
      </c>
      <c r="E3727">
        <v>381</v>
      </c>
      <c r="F3727" t="s">
        <v>22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1092</v>
      </c>
      <c r="O3727" s="8">
        <f>Data!$E3727/Data!$D3727</f>
        <v>1.27</v>
      </c>
      <c r="P3727" s="2">
        <f>IFERROR(Data!$E3727/Data!$L3727,0)</f>
        <v>25.4</v>
      </c>
      <c r="Q3727" t="str">
        <f t="shared" si="232"/>
        <v>theater</v>
      </c>
      <c r="R3727" t="str">
        <f t="shared" si="233"/>
        <v>plays</v>
      </c>
      <c r="S3727" s="3">
        <f t="shared" si="234"/>
        <v>42418.645833333328</v>
      </c>
      <c r="T3727" s="3">
        <f t="shared" si="235"/>
        <v>42401.695219907408</v>
      </c>
    </row>
    <row r="3728" spans="1:20">
      <c r="A3728">
        <v>3726</v>
      </c>
      <c r="B3728" t="s">
        <v>7545</v>
      </c>
      <c r="C3728" t="s">
        <v>7546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1092</v>
      </c>
      <c r="O3728" s="8">
        <f>Data!$E3728/Data!$D3728</f>
        <v>3.3870588235294119</v>
      </c>
      <c r="P3728" s="2">
        <f>IFERROR(Data!$E3728/Data!$L3728,0)</f>
        <v>62.586956521739133</v>
      </c>
      <c r="Q3728" t="str">
        <f t="shared" si="232"/>
        <v>theater</v>
      </c>
      <c r="R3728" t="str">
        <f t="shared" si="233"/>
        <v>plays</v>
      </c>
      <c r="S3728" s="3">
        <f t="shared" si="234"/>
        <v>42489.625</v>
      </c>
      <c r="T3728" s="3">
        <f t="shared" si="235"/>
        <v>42461.890868055561</v>
      </c>
    </row>
    <row r="3729" spans="1:20">
      <c r="A3729">
        <v>3727</v>
      </c>
      <c r="B3729" t="s">
        <v>7547</v>
      </c>
      <c r="C3729" t="s">
        <v>7548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1092</v>
      </c>
      <c r="O3729" s="8">
        <f>Data!$E3729/Data!$D3729</f>
        <v>1.0075000000000001</v>
      </c>
      <c r="P3729" s="2">
        <f>IFERROR(Data!$E3729/Data!$L3729,0)</f>
        <v>61.060606060606062</v>
      </c>
      <c r="Q3729" t="str">
        <f t="shared" si="232"/>
        <v>theater</v>
      </c>
      <c r="R3729" t="str">
        <f t="shared" si="233"/>
        <v>plays</v>
      </c>
      <c r="S3729" s="3">
        <f t="shared" si="234"/>
        <v>42662.954861111109</v>
      </c>
      <c r="T3729" s="3">
        <f t="shared" si="235"/>
        <v>42632.098310185189</v>
      </c>
    </row>
    <row r="3730" spans="1:20">
      <c r="A3730">
        <v>3728</v>
      </c>
      <c r="B3730" t="s">
        <v>7549</v>
      </c>
      <c r="C3730" t="s">
        <v>7550</v>
      </c>
      <c r="D3730">
        <v>20000</v>
      </c>
      <c r="E3730">
        <v>1862</v>
      </c>
      <c r="F3730" t="s">
        <v>363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1092</v>
      </c>
      <c r="O3730" s="8">
        <f>Data!$E3730/Data!$D3730</f>
        <v>9.3100000000000002E-2</v>
      </c>
      <c r="P3730" s="2">
        <f>IFERROR(Data!$E3730/Data!$L3730,0)</f>
        <v>60.064516129032256</v>
      </c>
      <c r="Q3730" t="str">
        <f t="shared" si="232"/>
        <v>theater</v>
      </c>
      <c r="R3730" t="str">
        <f t="shared" si="233"/>
        <v>plays</v>
      </c>
      <c r="S3730" s="3">
        <f t="shared" si="234"/>
        <v>42234.921018518522</v>
      </c>
      <c r="T3730" s="3">
        <f t="shared" si="235"/>
        <v>42204.921018518522</v>
      </c>
    </row>
    <row r="3731" spans="1:20">
      <c r="A3731">
        <v>3729</v>
      </c>
      <c r="B3731" t="s">
        <v>7551</v>
      </c>
      <c r="C3731" t="s">
        <v>7552</v>
      </c>
      <c r="D3731">
        <v>5000</v>
      </c>
      <c r="E3731">
        <v>362</v>
      </c>
      <c r="F3731" t="s">
        <v>363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1092</v>
      </c>
      <c r="O3731" s="8">
        <f>Data!$E3731/Data!$D3731</f>
        <v>7.2400000000000006E-2</v>
      </c>
      <c r="P3731" s="2">
        <f>IFERROR(Data!$E3731/Data!$L3731,0)</f>
        <v>72.400000000000006</v>
      </c>
      <c r="Q3731" t="str">
        <f t="shared" si="232"/>
        <v>theater</v>
      </c>
      <c r="R3731" t="str">
        <f t="shared" si="233"/>
        <v>plays</v>
      </c>
      <c r="S3731" s="3">
        <f t="shared" si="234"/>
        <v>42085.91333333333</v>
      </c>
      <c r="T3731" s="3">
        <f t="shared" si="235"/>
        <v>42040.955000000002</v>
      </c>
    </row>
    <row r="3732" spans="1:20">
      <c r="A3732">
        <v>3730</v>
      </c>
      <c r="B3732" t="s">
        <v>7553</v>
      </c>
      <c r="C3732" t="s">
        <v>7554</v>
      </c>
      <c r="D3732">
        <v>1000</v>
      </c>
      <c r="E3732">
        <v>100</v>
      </c>
      <c r="F3732" t="s">
        <v>363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1092</v>
      </c>
      <c r="O3732" s="8">
        <f>Data!$E3732/Data!$D3732</f>
        <v>0.1</v>
      </c>
      <c r="P3732" s="2">
        <f>IFERROR(Data!$E3732/Data!$L3732,0)</f>
        <v>100</v>
      </c>
      <c r="Q3732" t="str">
        <f t="shared" si="232"/>
        <v>theater</v>
      </c>
      <c r="R3732" t="str">
        <f t="shared" si="233"/>
        <v>plays</v>
      </c>
      <c r="S3732" s="3">
        <f t="shared" si="234"/>
        <v>42233.427766203706</v>
      </c>
      <c r="T3732" s="3">
        <f t="shared" si="235"/>
        <v>42203.427766203706</v>
      </c>
    </row>
    <row r="3733" spans="1:20">
      <c r="A3733">
        <v>3731</v>
      </c>
      <c r="B3733" t="s">
        <v>7555</v>
      </c>
      <c r="C3733" t="s">
        <v>7556</v>
      </c>
      <c r="D3733">
        <v>5500</v>
      </c>
      <c r="E3733">
        <v>620</v>
      </c>
      <c r="F3733" t="s">
        <v>363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1092</v>
      </c>
      <c r="O3733" s="8">
        <f>Data!$E3733/Data!$D3733</f>
        <v>0.11272727272727273</v>
      </c>
      <c r="P3733" s="2">
        <f>IFERROR(Data!$E3733/Data!$L3733,0)</f>
        <v>51.666666666666664</v>
      </c>
      <c r="Q3733" t="str">
        <f t="shared" si="232"/>
        <v>theater</v>
      </c>
      <c r="R3733" t="str">
        <f t="shared" si="233"/>
        <v>plays</v>
      </c>
      <c r="S3733" s="3">
        <f t="shared" si="234"/>
        <v>42013.890972222223</v>
      </c>
      <c r="T3733" s="3">
        <f t="shared" si="235"/>
        <v>41983.502847222218</v>
      </c>
    </row>
    <row r="3734" spans="1:20">
      <c r="A3734">
        <v>3732</v>
      </c>
      <c r="B3734" t="s">
        <v>7557</v>
      </c>
      <c r="C3734" t="s">
        <v>7558</v>
      </c>
      <c r="D3734">
        <v>850</v>
      </c>
      <c r="E3734">
        <v>131</v>
      </c>
      <c r="F3734" t="s">
        <v>363</v>
      </c>
      <c r="G3734" t="s">
        <v>393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1092</v>
      </c>
      <c r="O3734" s="8">
        <f>Data!$E3734/Data!$D3734</f>
        <v>0.15411764705882353</v>
      </c>
      <c r="P3734" s="2">
        <f>IFERROR(Data!$E3734/Data!$L3734,0)</f>
        <v>32.75</v>
      </c>
      <c r="Q3734" t="str">
        <f t="shared" si="232"/>
        <v>theater</v>
      </c>
      <c r="R3734" t="str">
        <f t="shared" si="233"/>
        <v>plays</v>
      </c>
      <c r="S3734" s="3">
        <f t="shared" si="234"/>
        <v>42028.25</v>
      </c>
      <c r="T3734" s="3">
        <f t="shared" si="235"/>
        <v>41968.427465277782</v>
      </c>
    </row>
    <row r="3735" spans="1:20">
      <c r="A3735">
        <v>3733</v>
      </c>
      <c r="B3735" t="s">
        <v>7559</v>
      </c>
      <c r="C3735" t="s">
        <v>7560</v>
      </c>
      <c r="D3735">
        <v>1500</v>
      </c>
      <c r="E3735">
        <v>0</v>
      </c>
      <c r="F3735" t="s">
        <v>363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1092</v>
      </c>
      <c r="O3735" s="8">
        <f>Data!$E3735/Data!$D3735</f>
        <v>0</v>
      </c>
      <c r="P3735" s="2">
        <f>IFERROR(Data!$E3735/Data!$L3735,0)</f>
        <v>0</v>
      </c>
      <c r="Q3735" t="str">
        <f t="shared" si="232"/>
        <v>theater</v>
      </c>
      <c r="R3735" t="str">
        <f t="shared" si="233"/>
        <v>plays</v>
      </c>
      <c r="S3735" s="3">
        <f t="shared" si="234"/>
        <v>42112.6875</v>
      </c>
      <c r="T3735" s="3">
        <f t="shared" si="235"/>
        <v>42102.774398148147</v>
      </c>
    </row>
    <row r="3736" spans="1:20">
      <c r="A3736">
        <v>3734</v>
      </c>
      <c r="B3736" t="s">
        <v>7561</v>
      </c>
      <c r="C3736" t="s">
        <v>7562</v>
      </c>
      <c r="D3736">
        <v>1500</v>
      </c>
      <c r="E3736">
        <v>427</v>
      </c>
      <c r="F3736" t="s">
        <v>363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1092</v>
      </c>
      <c r="O3736" s="8">
        <f>Data!$E3736/Data!$D3736</f>
        <v>0.28466666666666668</v>
      </c>
      <c r="P3736" s="2">
        <f>IFERROR(Data!$E3736/Data!$L3736,0)</f>
        <v>61</v>
      </c>
      <c r="Q3736" t="str">
        <f t="shared" si="232"/>
        <v>theater</v>
      </c>
      <c r="R3736" t="str">
        <f t="shared" si="233"/>
        <v>plays</v>
      </c>
      <c r="S3736" s="3">
        <f t="shared" si="234"/>
        <v>42149.651574074072</v>
      </c>
      <c r="T3736" s="3">
        <f t="shared" si="235"/>
        <v>42089.651574074072</v>
      </c>
    </row>
    <row r="3737" spans="1:20">
      <c r="A3737">
        <v>3735</v>
      </c>
      <c r="B3737" t="s">
        <v>7563</v>
      </c>
      <c r="C3737" t="s">
        <v>7564</v>
      </c>
      <c r="D3737">
        <v>150</v>
      </c>
      <c r="E3737">
        <v>20</v>
      </c>
      <c r="F3737" t="s">
        <v>363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1092</v>
      </c>
      <c r="O3737" s="8">
        <f>Data!$E3737/Data!$D3737</f>
        <v>0.13333333333333333</v>
      </c>
      <c r="P3737" s="2">
        <f>IFERROR(Data!$E3737/Data!$L3737,0)</f>
        <v>10</v>
      </c>
      <c r="Q3737" t="str">
        <f t="shared" si="232"/>
        <v>theater</v>
      </c>
      <c r="R3737" t="str">
        <f t="shared" si="233"/>
        <v>plays</v>
      </c>
      <c r="S3737" s="3">
        <f t="shared" si="234"/>
        <v>42152.443159722221</v>
      </c>
      <c r="T3737" s="3">
        <f t="shared" si="235"/>
        <v>42122.443159722221</v>
      </c>
    </row>
    <row r="3738" spans="1:20">
      <c r="A3738">
        <v>3736</v>
      </c>
      <c r="B3738" t="s">
        <v>7565</v>
      </c>
      <c r="C3738" t="s">
        <v>7566</v>
      </c>
      <c r="D3738">
        <v>1500</v>
      </c>
      <c r="E3738">
        <v>10</v>
      </c>
      <c r="F3738" t="s">
        <v>363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1092</v>
      </c>
      <c r="O3738" s="8">
        <f>Data!$E3738/Data!$D3738</f>
        <v>6.6666666666666671E-3</v>
      </c>
      <c r="P3738" s="2">
        <f>IFERROR(Data!$E3738/Data!$L3738,0)</f>
        <v>10</v>
      </c>
      <c r="Q3738" t="str">
        <f t="shared" si="232"/>
        <v>theater</v>
      </c>
      <c r="R3738" t="str">
        <f t="shared" si="233"/>
        <v>plays</v>
      </c>
      <c r="S3738" s="3">
        <f t="shared" si="234"/>
        <v>42086.5</v>
      </c>
      <c r="T3738" s="3">
        <f t="shared" si="235"/>
        <v>42048.461724537032</v>
      </c>
    </row>
    <row r="3739" spans="1:20">
      <c r="A3739">
        <v>3737</v>
      </c>
      <c r="B3739" t="s">
        <v>7567</v>
      </c>
      <c r="C3739" t="s">
        <v>7568</v>
      </c>
      <c r="D3739">
        <v>700</v>
      </c>
      <c r="E3739">
        <v>150</v>
      </c>
      <c r="F3739" t="s">
        <v>363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1092</v>
      </c>
      <c r="O3739" s="8">
        <f>Data!$E3739/Data!$D3739</f>
        <v>0.21428571428571427</v>
      </c>
      <c r="P3739" s="2">
        <f>IFERROR(Data!$E3739/Data!$L3739,0)</f>
        <v>37.5</v>
      </c>
      <c r="Q3739" t="str">
        <f t="shared" si="232"/>
        <v>theater</v>
      </c>
      <c r="R3739" t="str">
        <f t="shared" si="233"/>
        <v>plays</v>
      </c>
      <c r="S3739" s="3">
        <f t="shared" si="234"/>
        <v>42320.040972222225</v>
      </c>
      <c r="T3739" s="3">
        <f t="shared" si="235"/>
        <v>42297.441006944442</v>
      </c>
    </row>
    <row r="3740" spans="1:20">
      <c r="A3740">
        <v>3738</v>
      </c>
      <c r="B3740" t="s">
        <v>7569</v>
      </c>
      <c r="C3740" t="s">
        <v>7570</v>
      </c>
      <c r="D3740">
        <v>1500</v>
      </c>
      <c r="E3740">
        <v>270</v>
      </c>
      <c r="F3740" t="s">
        <v>363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1092</v>
      </c>
      <c r="O3740" s="8">
        <f>Data!$E3740/Data!$D3740</f>
        <v>0.18</v>
      </c>
      <c r="P3740" s="2">
        <f>IFERROR(Data!$E3740/Data!$L3740,0)</f>
        <v>45</v>
      </c>
      <c r="Q3740" t="str">
        <f t="shared" si="232"/>
        <v>theater</v>
      </c>
      <c r="R3740" t="str">
        <f t="shared" si="233"/>
        <v>plays</v>
      </c>
      <c r="S3740" s="3">
        <f t="shared" si="234"/>
        <v>41835.666666666664</v>
      </c>
      <c r="T3740" s="3">
        <f t="shared" si="235"/>
        <v>41813.688715277778</v>
      </c>
    </row>
    <row r="3741" spans="1:20">
      <c r="A3741">
        <v>3739</v>
      </c>
      <c r="B3741" t="s">
        <v>7571</v>
      </c>
      <c r="C3741" t="s">
        <v>7572</v>
      </c>
      <c r="D3741">
        <v>4000</v>
      </c>
      <c r="E3741">
        <v>805</v>
      </c>
      <c r="F3741" t="s">
        <v>363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1092</v>
      </c>
      <c r="O3741" s="8">
        <f>Data!$E3741/Data!$D3741</f>
        <v>0.20125000000000001</v>
      </c>
      <c r="P3741" s="2">
        <f>IFERROR(Data!$E3741/Data!$L3741,0)</f>
        <v>100.625</v>
      </c>
      <c r="Q3741" t="str">
        <f t="shared" si="232"/>
        <v>theater</v>
      </c>
      <c r="R3741" t="str">
        <f t="shared" si="233"/>
        <v>plays</v>
      </c>
      <c r="S3741" s="3">
        <f t="shared" si="234"/>
        <v>42568.199861111112</v>
      </c>
      <c r="T3741" s="3">
        <f t="shared" si="235"/>
        <v>42548.199861111112</v>
      </c>
    </row>
    <row r="3742" spans="1:20">
      <c r="A3742">
        <v>3740</v>
      </c>
      <c r="B3742" t="s">
        <v>7573</v>
      </c>
      <c r="C3742" t="s">
        <v>7574</v>
      </c>
      <c r="D3742">
        <v>2000</v>
      </c>
      <c r="E3742">
        <v>358</v>
      </c>
      <c r="F3742" t="s">
        <v>363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1092</v>
      </c>
      <c r="O3742" s="8">
        <f>Data!$E3742/Data!$D3742</f>
        <v>0.17899999999999999</v>
      </c>
      <c r="P3742" s="2">
        <f>IFERROR(Data!$E3742/Data!$L3742,0)</f>
        <v>25.571428571428573</v>
      </c>
      <c r="Q3742" t="str">
        <f t="shared" si="232"/>
        <v>theater</v>
      </c>
      <c r="R3742" t="str">
        <f t="shared" si="233"/>
        <v>plays</v>
      </c>
      <c r="S3742" s="3">
        <f t="shared" si="234"/>
        <v>41862.829143518517</v>
      </c>
      <c r="T3742" s="3">
        <f t="shared" si="235"/>
        <v>41832.839756944442</v>
      </c>
    </row>
    <row r="3743" spans="1:20">
      <c r="A3743">
        <v>3741</v>
      </c>
      <c r="B3743" t="s">
        <v>7575</v>
      </c>
      <c r="C3743" t="s">
        <v>7576</v>
      </c>
      <c r="D3743">
        <v>20000</v>
      </c>
      <c r="E3743">
        <v>0</v>
      </c>
      <c r="F3743" t="s">
        <v>363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1092</v>
      </c>
      <c r="O3743" s="8">
        <f>Data!$E3743/Data!$D3743</f>
        <v>0</v>
      </c>
      <c r="P3743" s="2">
        <f>IFERROR(Data!$E3743/Data!$L3743,0)</f>
        <v>0</v>
      </c>
      <c r="Q3743" t="str">
        <f t="shared" si="232"/>
        <v>theater</v>
      </c>
      <c r="R3743" t="str">
        <f t="shared" si="233"/>
        <v>plays</v>
      </c>
      <c r="S3743" s="3">
        <f t="shared" si="234"/>
        <v>42355.670717592591</v>
      </c>
      <c r="T3743" s="3">
        <f t="shared" si="235"/>
        <v>42325.670717592591</v>
      </c>
    </row>
    <row r="3744" spans="1:20">
      <c r="A3744">
        <v>3742</v>
      </c>
      <c r="B3744" t="s">
        <v>7577</v>
      </c>
      <c r="C3744" t="s">
        <v>7578</v>
      </c>
      <c r="D3744">
        <v>5000</v>
      </c>
      <c r="E3744">
        <v>100</v>
      </c>
      <c r="F3744" t="s">
        <v>363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1092</v>
      </c>
      <c r="O3744" s="8">
        <f>Data!$E3744/Data!$D3744</f>
        <v>0.02</v>
      </c>
      <c r="P3744" s="2">
        <f>IFERROR(Data!$E3744/Data!$L3744,0)</f>
        <v>25</v>
      </c>
      <c r="Q3744" t="str">
        <f t="shared" si="232"/>
        <v>theater</v>
      </c>
      <c r="R3744" t="str">
        <f t="shared" si="233"/>
        <v>plays</v>
      </c>
      <c r="S3744" s="3">
        <f t="shared" si="234"/>
        <v>41887.964629629627</v>
      </c>
      <c r="T3744" s="3">
        <f t="shared" si="235"/>
        <v>41857.964629629627</v>
      </c>
    </row>
    <row r="3745" spans="1:20">
      <c r="A3745">
        <v>3743</v>
      </c>
      <c r="B3745" t="s">
        <v>7579</v>
      </c>
      <c r="C3745" t="s">
        <v>7580</v>
      </c>
      <c r="D3745">
        <v>2200</v>
      </c>
      <c r="E3745">
        <v>0</v>
      </c>
      <c r="F3745" t="s">
        <v>363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1092</v>
      </c>
      <c r="O3745" s="8">
        <f>Data!$E3745/Data!$D3745</f>
        <v>0</v>
      </c>
      <c r="P3745" s="2">
        <f>IFERROR(Data!$E3745/Data!$L3745,0)</f>
        <v>0</v>
      </c>
      <c r="Q3745" t="str">
        <f t="shared" si="232"/>
        <v>theater</v>
      </c>
      <c r="R3745" t="str">
        <f t="shared" si="233"/>
        <v>plays</v>
      </c>
      <c r="S3745" s="3">
        <f t="shared" si="234"/>
        <v>41823.460231481484</v>
      </c>
      <c r="T3745" s="3">
        <f t="shared" si="235"/>
        <v>41793.460231481484</v>
      </c>
    </row>
    <row r="3746" spans="1:20">
      <c r="A3746">
        <v>3744</v>
      </c>
      <c r="B3746" t="s">
        <v>7581</v>
      </c>
      <c r="C3746" t="s">
        <v>7582</v>
      </c>
      <c r="D3746">
        <v>1200</v>
      </c>
      <c r="E3746">
        <v>0</v>
      </c>
      <c r="F3746" t="s">
        <v>363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1092</v>
      </c>
      <c r="O3746" s="8">
        <f>Data!$E3746/Data!$D3746</f>
        <v>0</v>
      </c>
      <c r="P3746" s="2">
        <f>IFERROR(Data!$E3746/Data!$L3746,0)</f>
        <v>0</v>
      </c>
      <c r="Q3746" t="str">
        <f t="shared" si="232"/>
        <v>theater</v>
      </c>
      <c r="R3746" t="str">
        <f t="shared" si="233"/>
        <v>plays</v>
      </c>
      <c r="S3746" s="3">
        <f t="shared" si="234"/>
        <v>41824.915972222225</v>
      </c>
      <c r="T3746" s="3">
        <f t="shared" si="235"/>
        <v>41793.564259259263</v>
      </c>
    </row>
    <row r="3747" spans="1:20">
      <c r="A3747">
        <v>3745</v>
      </c>
      <c r="B3747" t="s">
        <v>7583</v>
      </c>
      <c r="C3747" t="s">
        <v>7584</v>
      </c>
      <c r="D3747">
        <v>100</v>
      </c>
      <c r="E3747">
        <v>10</v>
      </c>
      <c r="F3747" t="s">
        <v>363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1092</v>
      </c>
      <c r="O3747" s="8">
        <f>Data!$E3747/Data!$D3747</f>
        <v>0.1</v>
      </c>
      <c r="P3747" s="2">
        <f>IFERROR(Data!$E3747/Data!$L3747,0)</f>
        <v>10</v>
      </c>
      <c r="Q3747" t="str">
        <f t="shared" si="232"/>
        <v>theater</v>
      </c>
      <c r="R3747" t="str">
        <f t="shared" si="233"/>
        <v>plays</v>
      </c>
      <c r="S3747" s="3">
        <f t="shared" si="234"/>
        <v>41861.447939814818</v>
      </c>
      <c r="T3747" s="3">
        <f t="shared" si="235"/>
        <v>41831.447939814818</v>
      </c>
    </row>
    <row r="3748" spans="1:20">
      <c r="A3748">
        <v>3746</v>
      </c>
      <c r="B3748" t="s">
        <v>7585</v>
      </c>
      <c r="C3748" t="s">
        <v>7586</v>
      </c>
      <c r="D3748">
        <v>8500</v>
      </c>
      <c r="E3748">
        <v>202</v>
      </c>
      <c r="F3748" t="s">
        <v>363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1092</v>
      </c>
      <c r="O3748" s="8">
        <f>Data!$E3748/Data!$D3748</f>
        <v>2.3764705882352941E-2</v>
      </c>
      <c r="P3748" s="2">
        <f>IFERROR(Data!$E3748/Data!$L3748,0)</f>
        <v>202</v>
      </c>
      <c r="Q3748" t="str">
        <f t="shared" si="232"/>
        <v>theater</v>
      </c>
      <c r="R3748" t="str">
        <f t="shared" si="233"/>
        <v>plays</v>
      </c>
      <c r="S3748" s="3">
        <f t="shared" si="234"/>
        <v>42651.139340277776</v>
      </c>
      <c r="T3748" s="3">
        <f t="shared" si="235"/>
        <v>42621.139340277776</v>
      </c>
    </row>
    <row r="3749" spans="1:20">
      <c r="A3749">
        <v>3747</v>
      </c>
      <c r="B3749" t="s">
        <v>7587</v>
      </c>
      <c r="C3749" t="s">
        <v>7588</v>
      </c>
      <c r="D3749">
        <v>2500</v>
      </c>
      <c r="E3749">
        <v>25</v>
      </c>
      <c r="F3749" t="s">
        <v>363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1092</v>
      </c>
      <c r="O3749" s="8">
        <f>Data!$E3749/Data!$D3749</f>
        <v>0.01</v>
      </c>
      <c r="P3749" s="2">
        <f>IFERROR(Data!$E3749/Data!$L3749,0)</f>
        <v>25</v>
      </c>
      <c r="Q3749" t="str">
        <f t="shared" si="232"/>
        <v>theater</v>
      </c>
      <c r="R3749" t="str">
        <f t="shared" si="233"/>
        <v>plays</v>
      </c>
      <c r="S3749" s="3">
        <f t="shared" si="234"/>
        <v>42190.707638888889</v>
      </c>
      <c r="T3749" s="3">
        <f t="shared" si="235"/>
        <v>42164.049722222218</v>
      </c>
    </row>
    <row r="3750" spans="1:20">
      <c r="A3750">
        <v>3748</v>
      </c>
      <c r="B3750" t="s">
        <v>7589</v>
      </c>
      <c r="C3750" t="s">
        <v>7590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5937</v>
      </c>
      <c r="O3750" s="8">
        <f>Data!$E3750/Data!$D3750</f>
        <v>1.0351999999999999</v>
      </c>
      <c r="P3750" s="2">
        <f>IFERROR(Data!$E3750/Data!$L3750,0)</f>
        <v>99.538461538461533</v>
      </c>
      <c r="Q3750" t="str">
        <f t="shared" si="232"/>
        <v>theater</v>
      </c>
      <c r="R3750" t="str">
        <f t="shared" si="233"/>
        <v>musical</v>
      </c>
      <c r="S3750" s="3">
        <f t="shared" si="234"/>
        <v>42415.999305555553</v>
      </c>
      <c r="T3750" s="3">
        <f t="shared" si="235"/>
        <v>42395.456435185188</v>
      </c>
    </row>
    <row r="3751" spans="1:20">
      <c r="A3751">
        <v>3749</v>
      </c>
      <c r="B3751" t="s">
        <v>7591</v>
      </c>
      <c r="C3751" t="s">
        <v>7592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5937</v>
      </c>
      <c r="O3751" s="8">
        <f>Data!$E3751/Data!$D3751</f>
        <v>1.05</v>
      </c>
      <c r="P3751" s="2">
        <f>IFERROR(Data!$E3751/Data!$L3751,0)</f>
        <v>75</v>
      </c>
      <c r="Q3751" t="str">
        <f t="shared" si="232"/>
        <v>theater</v>
      </c>
      <c r="R3751" t="str">
        <f t="shared" si="233"/>
        <v>musical</v>
      </c>
      <c r="S3751" s="3">
        <f t="shared" si="234"/>
        <v>42488.915972222225</v>
      </c>
      <c r="T3751" s="3">
        <f t="shared" si="235"/>
        <v>42457.877175925925</v>
      </c>
    </row>
    <row r="3752" spans="1:20">
      <c r="A3752">
        <v>3750</v>
      </c>
      <c r="B3752" t="s">
        <v>7593</v>
      </c>
      <c r="C3752" t="s">
        <v>7594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5937</v>
      </c>
      <c r="O3752" s="8">
        <f>Data!$E3752/Data!$D3752</f>
        <v>1.0044999999999999</v>
      </c>
      <c r="P3752" s="2">
        <f>IFERROR(Data!$E3752/Data!$L3752,0)</f>
        <v>215.25</v>
      </c>
      <c r="Q3752" t="str">
        <f t="shared" si="232"/>
        <v>theater</v>
      </c>
      <c r="R3752" t="str">
        <f t="shared" si="233"/>
        <v>musical</v>
      </c>
      <c r="S3752" s="3">
        <f t="shared" si="234"/>
        <v>42045.082638888889</v>
      </c>
      <c r="T3752" s="3">
        <f t="shared" si="235"/>
        <v>42016.731574074074</v>
      </c>
    </row>
    <row r="3753" spans="1:20">
      <c r="A3753">
        <v>3751</v>
      </c>
      <c r="B3753" t="s">
        <v>7595</v>
      </c>
      <c r="C3753" t="s">
        <v>7596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5937</v>
      </c>
      <c r="O3753" s="8">
        <f>Data!$E3753/Data!$D3753</f>
        <v>1.3260000000000001</v>
      </c>
      <c r="P3753" s="2">
        <f>IFERROR(Data!$E3753/Data!$L3753,0)</f>
        <v>120.54545454545455</v>
      </c>
      <c r="Q3753" t="str">
        <f t="shared" si="232"/>
        <v>theater</v>
      </c>
      <c r="R3753" t="str">
        <f t="shared" si="233"/>
        <v>musical</v>
      </c>
      <c r="S3753" s="3">
        <f t="shared" si="234"/>
        <v>42462.743900462956</v>
      </c>
      <c r="T3753" s="3">
        <f t="shared" si="235"/>
        <v>42402.785567129627</v>
      </c>
    </row>
    <row r="3754" spans="1:20">
      <c r="A3754">
        <v>3752</v>
      </c>
      <c r="B3754" t="s">
        <v>7597</v>
      </c>
      <c r="C3754" t="s">
        <v>7598</v>
      </c>
      <c r="D3754">
        <v>500</v>
      </c>
      <c r="E3754">
        <v>565</v>
      </c>
      <c r="F3754" t="s">
        <v>22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5937</v>
      </c>
      <c r="O3754" s="8">
        <f>Data!$E3754/Data!$D3754</f>
        <v>1.1299999999999999</v>
      </c>
      <c r="P3754" s="2">
        <f>IFERROR(Data!$E3754/Data!$L3754,0)</f>
        <v>37.666666666666664</v>
      </c>
      <c r="Q3754" t="str">
        <f t="shared" si="232"/>
        <v>theater</v>
      </c>
      <c r="R3754" t="str">
        <f t="shared" si="233"/>
        <v>musical</v>
      </c>
      <c r="S3754" s="3">
        <f t="shared" si="234"/>
        <v>42659.625</v>
      </c>
      <c r="T3754" s="3">
        <f t="shared" si="235"/>
        <v>42619.552488425921</v>
      </c>
    </row>
    <row r="3755" spans="1:20">
      <c r="A3755">
        <v>3753</v>
      </c>
      <c r="B3755" t="s">
        <v>7599</v>
      </c>
      <c r="C3755" t="s">
        <v>7600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5937</v>
      </c>
      <c r="O3755" s="8">
        <f>Data!$E3755/Data!$D3755</f>
        <v>1.0334000000000001</v>
      </c>
      <c r="P3755" s="2">
        <f>IFERROR(Data!$E3755/Data!$L3755,0)</f>
        <v>172.23333333333332</v>
      </c>
      <c r="Q3755" t="str">
        <f t="shared" si="232"/>
        <v>theater</v>
      </c>
      <c r="R3755" t="str">
        <f t="shared" si="233"/>
        <v>musical</v>
      </c>
      <c r="S3755" s="3">
        <f t="shared" si="234"/>
        <v>42157.75</v>
      </c>
      <c r="T3755" s="3">
        <f t="shared" si="235"/>
        <v>42128.574074074073</v>
      </c>
    </row>
    <row r="3756" spans="1:20">
      <c r="A3756">
        <v>3754</v>
      </c>
      <c r="B3756" t="s">
        <v>7601</v>
      </c>
      <c r="C3756" t="s">
        <v>7602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5937</v>
      </c>
      <c r="O3756" s="8">
        <f>Data!$E3756/Data!$D3756</f>
        <v>1.2</v>
      </c>
      <c r="P3756" s="2">
        <f>IFERROR(Data!$E3756/Data!$L3756,0)</f>
        <v>111.11111111111111</v>
      </c>
      <c r="Q3756" t="str">
        <f t="shared" si="232"/>
        <v>theater</v>
      </c>
      <c r="R3756" t="str">
        <f t="shared" si="233"/>
        <v>musical</v>
      </c>
      <c r="S3756" s="3">
        <f t="shared" si="234"/>
        <v>41845.957638888889</v>
      </c>
      <c r="T3756" s="3">
        <f t="shared" si="235"/>
        <v>41808.631215277775</v>
      </c>
    </row>
    <row r="3757" spans="1:20">
      <c r="A3757">
        <v>3755</v>
      </c>
      <c r="B3757" t="s">
        <v>7603</v>
      </c>
      <c r="C3757" t="s">
        <v>7604</v>
      </c>
      <c r="D3757">
        <v>550</v>
      </c>
      <c r="E3757">
        <v>713</v>
      </c>
      <c r="F3757" t="s">
        <v>22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5937</v>
      </c>
      <c r="O3757" s="8">
        <f>Data!$E3757/Data!$D3757</f>
        <v>1.2963636363636364</v>
      </c>
      <c r="P3757" s="2">
        <f>IFERROR(Data!$E3757/Data!$L3757,0)</f>
        <v>25.464285714285715</v>
      </c>
      <c r="Q3757" t="str">
        <f t="shared" si="232"/>
        <v>theater</v>
      </c>
      <c r="R3757" t="str">
        <f t="shared" si="233"/>
        <v>musical</v>
      </c>
      <c r="S3757" s="3">
        <f t="shared" si="234"/>
        <v>42475.616979166662</v>
      </c>
      <c r="T3757" s="3">
        <f t="shared" si="235"/>
        <v>42445.616979166662</v>
      </c>
    </row>
    <row r="3758" spans="1:20">
      <c r="A3758">
        <v>3756</v>
      </c>
      <c r="B3758" t="s">
        <v>7605</v>
      </c>
      <c r="C3758" t="s">
        <v>7606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5937</v>
      </c>
      <c r="O3758" s="8">
        <f>Data!$E3758/Data!$D3758</f>
        <v>1.0111111111111111</v>
      </c>
      <c r="P3758" s="2">
        <f>IFERROR(Data!$E3758/Data!$L3758,0)</f>
        <v>267.64705882352939</v>
      </c>
      <c r="Q3758" t="str">
        <f t="shared" si="232"/>
        <v>theater</v>
      </c>
      <c r="R3758" t="str">
        <f t="shared" si="233"/>
        <v>musical</v>
      </c>
      <c r="S3758" s="3">
        <f t="shared" si="234"/>
        <v>41801.564791666664</v>
      </c>
      <c r="T3758" s="3">
        <f t="shared" si="235"/>
        <v>41771.564791666664</v>
      </c>
    </row>
    <row r="3759" spans="1:20">
      <c r="A3759">
        <v>3757</v>
      </c>
      <c r="B3759" t="s">
        <v>7607</v>
      </c>
      <c r="C3759" t="s">
        <v>7608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5937</v>
      </c>
      <c r="O3759" s="8">
        <f>Data!$E3759/Data!$D3759</f>
        <v>1.0851428571428572</v>
      </c>
      <c r="P3759" s="2">
        <f>IFERROR(Data!$E3759/Data!$L3759,0)</f>
        <v>75.959999999999994</v>
      </c>
      <c r="Q3759" t="str">
        <f t="shared" si="232"/>
        <v>theater</v>
      </c>
      <c r="R3759" t="str">
        <f t="shared" si="233"/>
        <v>musical</v>
      </c>
      <c r="S3759" s="3">
        <f t="shared" si="234"/>
        <v>41974.600868055553</v>
      </c>
      <c r="T3759" s="3">
        <f t="shared" si="235"/>
        <v>41954.600868055553</v>
      </c>
    </row>
    <row r="3760" spans="1:20">
      <c r="A3760">
        <v>3758</v>
      </c>
      <c r="B3760" t="s">
        <v>7609</v>
      </c>
      <c r="C3760" t="s">
        <v>7610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5937</v>
      </c>
      <c r="O3760" s="8">
        <f>Data!$E3760/Data!$D3760</f>
        <v>1.0233333333333334</v>
      </c>
      <c r="P3760" s="2">
        <f>IFERROR(Data!$E3760/Data!$L3760,0)</f>
        <v>59.03846153846154</v>
      </c>
      <c r="Q3760" t="str">
        <f t="shared" si="232"/>
        <v>theater</v>
      </c>
      <c r="R3760" t="str">
        <f t="shared" si="233"/>
        <v>musical</v>
      </c>
      <c r="S3760" s="3">
        <f t="shared" si="234"/>
        <v>41777.958333333336</v>
      </c>
      <c r="T3760" s="3">
        <f t="shared" si="235"/>
        <v>41747.221504629626</v>
      </c>
    </row>
    <row r="3761" spans="1:20">
      <c r="A3761">
        <v>3759</v>
      </c>
      <c r="B3761" t="s">
        <v>7611</v>
      </c>
      <c r="C3761" t="s">
        <v>7612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5937</v>
      </c>
      <c r="O3761" s="8">
        <f>Data!$E3761/Data!$D3761</f>
        <v>1.1024425000000002</v>
      </c>
      <c r="P3761" s="2">
        <f>IFERROR(Data!$E3761/Data!$L3761,0)</f>
        <v>50.111022727272733</v>
      </c>
      <c r="Q3761" t="str">
        <f t="shared" si="232"/>
        <v>theater</v>
      </c>
      <c r="R3761" t="str">
        <f t="shared" si="233"/>
        <v>musical</v>
      </c>
      <c r="S3761" s="3">
        <f t="shared" si="234"/>
        <v>42241.858252314814</v>
      </c>
      <c r="T3761" s="3">
        <f t="shared" si="235"/>
        <v>42181.858252314814</v>
      </c>
    </row>
    <row r="3762" spans="1:20">
      <c r="A3762">
        <v>3760</v>
      </c>
      <c r="B3762" t="s">
        <v>7613</v>
      </c>
      <c r="C3762" t="s">
        <v>7614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5937</v>
      </c>
      <c r="O3762" s="8">
        <f>Data!$E3762/Data!$D3762</f>
        <v>1.010154</v>
      </c>
      <c r="P3762" s="2">
        <f>IFERROR(Data!$E3762/Data!$L3762,0)</f>
        <v>55.502967032967035</v>
      </c>
      <c r="Q3762" t="str">
        <f t="shared" si="232"/>
        <v>theater</v>
      </c>
      <c r="R3762" t="str">
        <f t="shared" si="233"/>
        <v>musical</v>
      </c>
      <c r="S3762" s="3">
        <f t="shared" si="234"/>
        <v>41764.275300925925</v>
      </c>
      <c r="T3762" s="3">
        <f t="shared" si="235"/>
        <v>41739.275300925925</v>
      </c>
    </row>
    <row r="3763" spans="1:20">
      <c r="A3763">
        <v>3761</v>
      </c>
      <c r="B3763" t="s">
        <v>7615</v>
      </c>
      <c r="C3763" t="s">
        <v>7616</v>
      </c>
      <c r="D3763">
        <v>500</v>
      </c>
      <c r="E3763">
        <v>500</v>
      </c>
      <c r="F3763" t="s">
        <v>22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5937</v>
      </c>
      <c r="O3763" s="8">
        <f>Data!$E3763/Data!$D3763</f>
        <v>1</v>
      </c>
      <c r="P3763" s="2">
        <f>IFERROR(Data!$E3763/Data!$L3763,0)</f>
        <v>166.66666666666666</v>
      </c>
      <c r="Q3763" t="str">
        <f t="shared" si="232"/>
        <v>theater</v>
      </c>
      <c r="R3763" t="str">
        <f t="shared" si="233"/>
        <v>musical</v>
      </c>
      <c r="S3763" s="3">
        <f t="shared" si="234"/>
        <v>42226.708333333328</v>
      </c>
      <c r="T3763" s="3">
        <f t="shared" si="235"/>
        <v>42173.216863425929</v>
      </c>
    </row>
    <row r="3764" spans="1:20">
      <c r="A3764">
        <v>3762</v>
      </c>
      <c r="B3764" t="s">
        <v>7617</v>
      </c>
      <c r="C3764" t="s">
        <v>7618</v>
      </c>
      <c r="D3764">
        <v>1250</v>
      </c>
      <c r="E3764">
        <v>1328</v>
      </c>
      <c r="F3764" t="s">
        <v>22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5937</v>
      </c>
      <c r="O3764" s="8">
        <f>Data!$E3764/Data!$D3764</f>
        <v>1.0624</v>
      </c>
      <c r="P3764" s="2">
        <f>IFERROR(Data!$E3764/Data!$L3764,0)</f>
        <v>47.428571428571431</v>
      </c>
      <c r="Q3764" t="str">
        <f t="shared" si="232"/>
        <v>theater</v>
      </c>
      <c r="R3764" t="str">
        <f t="shared" si="233"/>
        <v>musical</v>
      </c>
      <c r="S3764" s="3">
        <f t="shared" si="234"/>
        <v>42218.563530092593</v>
      </c>
      <c r="T3764" s="3">
        <f t="shared" si="235"/>
        <v>42193.563530092593</v>
      </c>
    </row>
    <row r="3765" spans="1:20">
      <c r="A3765">
        <v>3763</v>
      </c>
      <c r="B3765" t="s">
        <v>7619</v>
      </c>
      <c r="C3765" t="s">
        <v>7620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5937</v>
      </c>
      <c r="O3765" s="8">
        <f>Data!$E3765/Data!$D3765</f>
        <v>1</v>
      </c>
      <c r="P3765" s="2">
        <f>IFERROR(Data!$E3765/Data!$L3765,0)</f>
        <v>64.935064935064929</v>
      </c>
      <c r="Q3765" t="str">
        <f t="shared" si="232"/>
        <v>theater</v>
      </c>
      <c r="R3765" t="str">
        <f t="shared" si="233"/>
        <v>musical</v>
      </c>
      <c r="S3765" s="3">
        <f t="shared" si="234"/>
        <v>42095.458634259259</v>
      </c>
      <c r="T3765" s="3">
        <f t="shared" si="235"/>
        <v>42065.500300925924</v>
      </c>
    </row>
    <row r="3766" spans="1:20">
      <c r="A3766">
        <v>3764</v>
      </c>
      <c r="B3766" t="s">
        <v>7621</v>
      </c>
      <c r="C3766" t="s">
        <v>7622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5937</v>
      </c>
      <c r="O3766" s="8">
        <f>Data!$E3766/Data!$D3766</f>
        <v>1</v>
      </c>
      <c r="P3766" s="2">
        <f>IFERROR(Data!$E3766/Data!$L3766,0)</f>
        <v>55.555555555555557</v>
      </c>
      <c r="Q3766" t="str">
        <f t="shared" si="232"/>
        <v>theater</v>
      </c>
      <c r="R3766" t="str">
        <f t="shared" si="233"/>
        <v>musical</v>
      </c>
      <c r="S3766" s="3">
        <f t="shared" si="234"/>
        <v>42518.774999999994</v>
      </c>
      <c r="T3766" s="3">
        <f t="shared" si="235"/>
        <v>42499.592962962968</v>
      </c>
    </row>
    <row r="3767" spans="1:20">
      <c r="A3767">
        <v>3765</v>
      </c>
      <c r="B3767" t="s">
        <v>7623</v>
      </c>
      <c r="C3767" t="s">
        <v>7624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5937</v>
      </c>
      <c r="O3767" s="8">
        <f>Data!$E3767/Data!$D3767</f>
        <v>1.1345714285714286</v>
      </c>
      <c r="P3767" s="2">
        <f>IFERROR(Data!$E3767/Data!$L3767,0)</f>
        <v>74.224299065420567</v>
      </c>
      <c r="Q3767" t="str">
        <f t="shared" si="232"/>
        <v>theater</v>
      </c>
      <c r="R3767" t="str">
        <f t="shared" si="233"/>
        <v>musical</v>
      </c>
      <c r="S3767" s="3">
        <f t="shared" si="234"/>
        <v>41850.526412037041</v>
      </c>
      <c r="T3767" s="3">
        <f t="shared" si="235"/>
        <v>41820.526412037041</v>
      </c>
    </row>
    <row r="3768" spans="1:20">
      <c r="A3768">
        <v>3766</v>
      </c>
      <c r="B3768" t="s">
        <v>7625</v>
      </c>
      <c r="C3768" t="s">
        <v>7626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5937</v>
      </c>
      <c r="O3768" s="8">
        <f>Data!$E3768/Data!$D3768</f>
        <v>1.0265010000000001</v>
      </c>
      <c r="P3768" s="2">
        <f>IFERROR(Data!$E3768/Data!$L3768,0)</f>
        <v>106.9271875</v>
      </c>
      <c r="Q3768" t="str">
        <f t="shared" si="232"/>
        <v>theater</v>
      </c>
      <c r="R3768" t="str">
        <f t="shared" si="233"/>
        <v>musical</v>
      </c>
      <c r="S3768" s="3">
        <f t="shared" si="234"/>
        <v>41822.917187500003</v>
      </c>
      <c r="T3768" s="3">
        <f t="shared" si="235"/>
        <v>41787.917187500003</v>
      </c>
    </row>
    <row r="3769" spans="1:20">
      <c r="A3769">
        <v>3767</v>
      </c>
      <c r="B3769" t="s">
        <v>7627</v>
      </c>
      <c r="C3769" t="s">
        <v>7628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5937</v>
      </c>
      <c r="O3769" s="8">
        <f>Data!$E3769/Data!$D3769</f>
        <v>1.1675</v>
      </c>
      <c r="P3769" s="2">
        <f>IFERROR(Data!$E3769/Data!$L3769,0)</f>
        <v>41.696428571428569</v>
      </c>
      <c r="Q3769" t="str">
        <f t="shared" si="232"/>
        <v>theater</v>
      </c>
      <c r="R3769" t="str">
        <f t="shared" si="233"/>
        <v>musical</v>
      </c>
      <c r="S3769" s="3">
        <f t="shared" si="234"/>
        <v>42063.957638888889</v>
      </c>
      <c r="T3769" s="3">
        <f t="shared" si="235"/>
        <v>42049.769641203704</v>
      </c>
    </row>
    <row r="3770" spans="1:20">
      <c r="A3770">
        <v>3768</v>
      </c>
      <c r="B3770" t="s">
        <v>7629</v>
      </c>
      <c r="C3770" t="s">
        <v>7630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5937</v>
      </c>
      <c r="O3770" s="8">
        <f>Data!$E3770/Data!$D3770</f>
        <v>1.0765274999999999</v>
      </c>
      <c r="P3770" s="2">
        <f>IFERROR(Data!$E3770/Data!$L3770,0)</f>
        <v>74.243275862068955</v>
      </c>
      <c r="Q3770" t="str">
        <f t="shared" si="232"/>
        <v>theater</v>
      </c>
      <c r="R3770" t="str">
        <f t="shared" si="233"/>
        <v>musical</v>
      </c>
      <c r="S3770" s="3">
        <f t="shared" si="234"/>
        <v>41802.477893518517</v>
      </c>
      <c r="T3770" s="3">
        <f t="shared" si="235"/>
        <v>41772.477893518517</v>
      </c>
    </row>
    <row r="3771" spans="1:20">
      <c r="A3771">
        <v>3769</v>
      </c>
      <c r="B3771" t="s">
        <v>7631</v>
      </c>
      <c r="C3771" t="s">
        <v>7632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5937</v>
      </c>
      <c r="O3771" s="8">
        <f>Data!$E3771/Data!$D3771</f>
        <v>1</v>
      </c>
      <c r="P3771" s="2">
        <f>IFERROR(Data!$E3771/Data!$L3771,0)</f>
        <v>73.333333333333329</v>
      </c>
      <c r="Q3771" t="str">
        <f t="shared" si="232"/>
        <v>theater</v>
      </c>
      <c r="R3771" t="str">
        <f t="shared" si="233"/>
        <v>musical</v>
      </c>
      <c r="S3771" s="3">
        <f t="shared" si="234"/>
        <v>42475.348136574074</v>
      </c>
      <c r="T3771" s="3">
        <f t="shared" si="235"/>
        <v>42445.348136574074</v>
      </c>
    </row>
    <row r="3772" spans="1:20">
      <c r="A3772">
        <v>3770</v>
      </c>
      <c r="B3772" t="s">
        <v>7633</v>
      </c>
      <c r="C3772" t="s">
        <v>7634</v>
      </c>
      <c r="D3772">
        <v>2000</v>
      </c>
      <c r="E3772">
        <v>2000</v>
      </c>
      <c r="F3772" t="s">
        <v>22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5937</v>
      </c>
      <c r="O3772" s="8">
        <f>Data!$E3772/Data!$D3772</f>
        <v>1</v>
      </c>
      <c r="P3772" s="2">
        <f>IFERROR(Data!$E3772/Data!$L3772,0)</f>
        <v>100</v>
      </c>
      <c r="Q3772" t="str">
        <f t="shared" si="232"/>
        <v>theater</v>
      </c>
      <c r="R3772" t="str">
        <f t="shared" si="233"/>
        <v>musical</v>
      </c>
      <c r="S3772" s="3">
        <f t="shared" si="234"/>
        <v>42168.680671296301</v>
      </c>
      <c r="T3772" s="3">
        <f t="shared" si="235"/>
        <v>42138.680671296301</v>
      </c>
    </row>
    <row r="3773" spans="1:20">
      <c r="A3773">
        <v>3771</v>
      </c>
      <c r="B3773" t="s">
        <v>7635</v>
      </c>
      <c r="C3773" t="s">
        <v>7636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5937</v>
      </c>
      <c r="O3773" s="8">
        <f>Data!$E3773/Data!$D3773</f>
        <v>1.46</v>
      </c>
      <c r="P3773" s="2">
        <f>IFERROR(Data!$E3773/Data!$L3773,0)</f>
        <v>38.421052631578945</v>
      </c>
      <c r="Q3773" t="str">
        <f t="shared" si="232"/>
        <v>theater</v>
      </c>
      <c r="R3773" t="str">
        <f t="shared" si="233"/>
        <v>musical</v>
      </c>
      <c r="S3773" s="3">
        <f t="shared" si="234"/>
        <v>42507.75</v>
      </c>
      <c r="T3773" s="3">
        <f t="shared" si="235"/>
        <v>42493.607083333336</v>
      </c>
    </row>
    <row r="3774" spans="1:20">
      <c r="A3774">
        <v>3772</v>
      </c>
      <c r="B3774" t="s">
        <v>7637</v>
      </c>
      <c r="C3774" t="s">
        <v>7638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5937</v>
      </c>
      <c r="O3774" s="8">
        <f>Data!$E3774/Data!$D3774</f>
        <v>1.1020000000000001</v>
      </c>
      <c r="P3774" s="2">
        <f>IFERROR(Data!$E3774/Data!$L3774,0)</f>
        <v>166.96969696969697</v>
      </c>
      <c r="Q3774" t="str">
        <f t="shared" si="232"/>
        <v>theater</v>
      </c>
      <c r="R3774" t="str">
        <f t="shared" si="233"/>
        <v>musical</v>
      </c>
      <c r="S3774" s="3">
        <f t="shared" si="234"/>
        <v>42703</v>
      </c>
      <c r="T3774" s="3">
        <f t="shared" si="235"/>
        <v>42682.366967592592</v>
      </c>
    </row>
    <row r="3775" spans="1:20">
      <c r="A3775">
        <v>3773</v>
      </c>
      <c r="B3775" t="s">
        <v>7639</v>
      </c>
      <c r="C3775" t="s">
        <v>7640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5937</v>
      </c>
      <c r="O3775" s="8">
        <f>Data!$E3775/Data!$D3775</f>
        <v>1.0820000000000001</v>
      </c>
      <c r="P3775" s="2">
        <f>IFERROR(Data!$E3775/Data!$L3775,0)</f>
        <v>94.912280701754383</v>
      </c>
      <c r="Q3775" t="str">
        <f t="shared" si="232"/>
        <v>theater</v>
      </c>
      <c r="R3775" t="str">
        <f t="shared" si="233"/>
        <v>musical</v>
      </c>
      <c r="S3775" s="3">
        <f t="shared" si="234"/>
        <v>42688.838888888888</v>
      </c>
      <c r="T3775" s="3">
        <f t="shared" si="235"/>
        <v>42655.755173611105</v>
      </c>
    </row>
    <row r="3776" spans="1:20">
      <c r="A3776">
        <v>3774</v>
      </c>
      <c r="B3776" t="s">
        <v>7641</v>
      </c>
      <c r="C3776" t="s">
        <v>7642</v>
      </c>
      <c r="D3776">
        <v>2500</v>
      </c>
      <c r="E3776">
        <v>2500</v>
      </c>
      <c r="F3776" t="s">
        <v>22</v>
      </c>
      <c r="G3776" t="s">
        <v>165</v>
      </c>
      <c r="H3776" t="s">
        <v>166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5937</v>
      </c>
      <c r="O3776" s="8">
        <f>Data!$E3776/Data!$D3776</f>
        <v>1</v>
      </c>
      <c r="P3776" s="2">
        <f>IFERROR(Data!$E3776/Data!$L3776,0)</f>
        <v>100</v>
      </c>
      <c r="Q3776" t="str">
        <f t="shared" si="232"/>
        <v>theater</v>
      </c>
      <c r="R3776" t="str">
        <f t="shared" si="233"/>
        <v>musical</v>
      </c>
      <c r="S3776" s="3">
        <f t="shared" si="234"/>
        <v>42103.542303240742</v>
      </c>
      <c r="T3776" s="3">
        <f t="shared" si="235"/>
        <v>42087.542303240742</v>
      </c>
    </row>
    <row r="3777" spans="1:20">
      <c r="A3777">
        <v>3775</v>
      </c>
      <c r="B3777" t="s">
        <v>7643</v>
      </c>
      <c r="C3777" t="s">
        <v>7644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5937</v>
      </c>
      <c r="O3777" s="8">
        <f>Data!$E3777/Data!$D3777</f>
        <v>1.0024999999999999</v>
      </c>
      <c r="P3777" s="2">
        <f>IFERROR(Data!$E3777/Data!$L3777,0)</f>
        <v>143.21428571428572</v>
      </c>
      <c r="Q3777" t="str">
        <f t="shared" si="232"/>
        <v>theater</v>
      </c>
      <c r="R3777" t="str">
        <f t="shared" si="233"/>
        <v>musical</v>
      </c>
      <c r="S3777" s="3">
        <f t="shared" si="234"/>
        <v>42102.916666666672</v>
      </c>
      <c r="T3777" s="3">
        <f t="shared" si="235"/>
        <v>42075.692627314813</v>
      </c>
    </row>
    <row r="3778" spans="1:20">
      <c r="A3778">
        <v>3776</v>
      </c>
      <c r="B3778" t="s">
        <v>7645</v>
      </c>
      <c r="C3778" t="s">
        <v>7646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5937</v>
      </c>
      <c r="O3778" s="8">
        <f>Data!$E3778/Data!$D3778</f>
        <v>1.0671250000000001</v>
      </c>
      <c r="P3778" s="2">
        <f>IFERROR(Data!$E3778/Data!$L3778,0)</f>
        <v>90.819148936170208</v>
      </c>
      <c r="Q3778" t="str">
        <f t="shared" si="232"/>
        <v>theater</v>
      </c>
      <c r="R3778" t="str">
        <f t="shared" si="233"/>
        <v>musical</v>
      </c>
      <c r="S3778" s="3">
        <f t="shared" si="234"/>
        <v>41851.791666666664</v>
      </c>
      <c r="T3778" s="3">
        <f t="shared" si="235"/>
        <v>41814.117800925924</v>
      </c>
    </row>
    <row r="3779" spans="1:20">
      <c r="A3779">
        <v>3777</v>
      </c>
      <c r="B3779" t="s">
        <v>7647</v>
      </c>
      <c r="C3779" t="s">
        <v>7648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5937</v>
      </c>
      <c r="O3779" s="8">
        <f>Data!$E3779/Data!$D3779</f>
        <v>1.4319999999999999</v>
      </c>
      <c r="P3779" s="2">
        <f>IFERROR(Data!$E3779/Data!$L3779,0)</f>
        <v>48.542372881355931</v>
      </c>
      <c r="Q3779" t="str">
        <f t="shared" ref="Q3779:Q3842" si="236">LEFT(N3779,SEARCH("/",N3779,1)-1)</f>
        <v>theater</v>
      </c>
      <c r="R3779" t="str">
        <f t="shared" ref="R3779:R3842" si="237">RIGHT(N3779,LEN(N3779)-SEARCH("/",N3779,1))</f>
        <v>musical</v>
      </c>
      <c r="S3779" s="3">
        <f t="shared" ref="S3779:S3842" si="238">(((I3779/60)/60)/24)+DATE(1970,1,1)+(-6/24)</f>
        <v>41908.916666666664</v>
      </c>
      <c r="T3779" s="3">
        <f t="shared" ref="T3779:T3842" si="239">(((J3779/60)/60)/24)+DATE(1970,1,1)+(-6/24)</f>
        <v>41886.861354166671</v>
      </c>
    </row>
    <row r="3780" spans="1:20">
      <c r="A3780">
        <v>3778</v>
      </c>
      <c r="B3780" t="s">
        <v>7649</v>
      </c>
      <c r="C3780" t="s">
        <v>7650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5937</v>
      </c>
      <c r="O3780" s="8">
        <f>Data!$E3780/Data!$D3780</f>
        <v>1.0504166666666668</v>
      </c>
      <c r="P3780" s="2">
        <f>IFERROR(Data!$E3780/Data!$L3780,0)</f>
        <v>70.027777777777771</v>
      </c>
      <c r="Q3780" t="str">
        <f t="shared" si="236"/>
        <v>theater</v>
      </c>
      <c r="R3780" t="str">
        <f t="shared" si="237"/>
        <v>musical</v>
      </c>
      <c r="S3780" s="3">
        <f t="shared" si="238"/>
        <v>42049.569212962961</v>
      </c>
      <c r="T3780" s="3">
        <f t="shared" si="239"/>
        <v>41989.569212962961</v>
      </c>
    </row>
    <row r="3781" spans="1:20">
      <c r="A3781">
        <v>3779</v>
      </c>
      <c r="B3781" t="s">
        <v>7651</v>
      </c>
      <c r="C3781" t="s">
        <v>7652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5937</v>
      </c>
      <c r="O3781" s="8">
        <f>Data!$E3781/Data!$D3781</f>
        <v>1.0398000000000001</v>
      </c>
      <c r="P3781" s="2">
        <f>IFERROR(Data!$E3781/Data!$L3781,0)</f>
        <v>135.62608695652173</v>
      </c>
      <c r="Q3781" t="str">
        <f t="shared" si="236"/>
        <v>theater</v>
      </c>
      <c r="R3781" t="str">
        <f t="shared" si="237"/>
        <v>musical</v>
      </c>
      <c r="S3781" s="3">
        <f t="shared" si="238"/>
        <v>42455.443750000006</v>
      </c>
      <c r="T3781" s="3">
        <f t="shared" si="239"/>
        <v>42425.485416666663</v>
      </c>
    </row>
    <row r="3782" spans="1:20">
      <c r="A3782">
        <v>3780</v>
      </c>
      <c r="B3782" t="s">
        <v>7653</v>
      </c>
      <c r="C3782" t="s">
        <v>7654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5937</v>
      </c>
      <c r="O3782" s="8">
        <f>Data!$E3782/Data!$D3782</f>
        <v>1.2</v>
      </c>
      <c r="P3782" s="2">
        <f>IFERROR(Data!$E3782/Data!$L3782,0)</f>
        <v>100</v>
      </c>
      <c r="Q3782" t="str">
        <f t="shared" si="236"/>
        <v>theater</v>
      </c>
      <c r="R3782" t="str">
        <f t="shared" si="237"/>
        <v>musical</v>
      </c>
      <c r="S3782" s="3">
        <f t="shared" si="238"/>
        <v>42198.587499999994</v>
      </c>
      <c r="T3782" s="3">
        <f t="shared" si="239"/>
        <v>42165.969733796301</v>
      </c>
    </row>
    <row r="3783" spans="1:20">
      <c r="A3783">
        <v>3781</v>
      </c>
      <c r="B3783" t="s">
        <v>7655</v>
      </c>
      <c r="C3783" t="s">
        <v>7656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5937</v>
      </c>
      <c r="O3783" s="8">
        <f>Data!$E3783/Data!$D3783</f>
        <v>1.0966666666666667</v>
      </c>
      <c r="P3783" s="2">
        <f>IFERROR(Data!$E3783/Data!$L3783,0)</f>
        <v>94.90384615384616</v>
      </c>
      <c r="Q3783" t="str">
        <f t="shared" si="236"/>
        <v>theater</v>
      </c>
      <c r="R3783" t="str">
        <f t="shared" si="237"/>
        <v>musical</v>
      </c>
      <c r="S3783" s="3">
        <f t="shared" si="238"/>
        <v>41890.632928240739</v>
      </c>
      <c r="T3783" s="3">
        <f t="shared" si="239"/>
        <v>41865.632928240739</v>
      </c>
    </row>
    <row r="3784" spans="1:20">
      <c r="A3784">
        <v>3782</v>
      </c>
      <c r="B3784" t="s">
        <v>7657</v>
      </c>
      <c r="C3784" t="s">
        <v>7658</v>
      </c>
      <c r="D3784">
        <v>2000</v>
      </c>
      <c r="E3784">
        <v>2035</v>
      </c>
      <c r="F3784" t="s">
        <v>22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5937</v>
      </c>
      <c r="O3784" s="8">
        <f>Data!$E3784/Data!$D3784</f>
        <v>1.0175000000000001</v>
      </c>
      <c r="P3784" s="2">
        <f>IFERROR(Data!$E3784/Data!$L3784,0)</f>
        <v>75.370370370370367</v>
      </c>
      <c r="Q3784" t="str">
        <f t="shared" si="236"/>
        <v>theater</v>
      </c>
      <c r="R3784" t="str">
        <f t="shared" si="237"/>
        <v>musical</v>
      </c>
      <c r="S3784" s="3">
        <f t="shared" si="238"/>
        <v>42575.708333333328</v>
      </c>
      <c r="T3784" s="3">
        <f t="shared" si="239"/>
        <v>42546.612233796302</v>
      </c>
    </row>
    <row r="3785" spans="1:20">
      <c r="A3785">
        <v>3783</v>
      </c>
      <c r="B3785" t="s">
        <v>7659</v>
      </c>
      <c r="C3785" t="s">
        <v>7660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5937</v>
      </c>
      <c r="O3785" s="8">
        <f>Data!$E3785/Data!$D3785</f>
        <v>1.2891666666666666</v>
      </c>
      <c r="P3785" s="2">
        <f>IFERROR(Data!$E3785/Data!$L3785,0)</f>
        <v>64.458333333333329</v>
      </c>
      <c r="Q3785" t="str">
        <f t="shared" si="236"/>
        <v>theater</v>
      </c>
      <c r="R3785" t="str">
        <f t="shared" si="237"/>
        <v>musical</v>
      </c>
      <c r="S3785" s="3">
        <f t="shared" si="238"/>
        <v>42444.416666666672</v>
      </c>
      <c r="T3785" s="3">
        <f t="shared" si="239"/>
        <v>42419.890277777777</v>
      </c>
    </row>
    <row r="3786" spans="1:20">
      <c r="A3786">
        <v>3784</v>
      </c>
      <c r="B3786" t="s">
        <v>7661</v>
      </c>
      <c r="C3786" t="s">
        <v>7662</v>
      </c>
      <c r="D3786">
        <v>1000</v>
      </c>
      <c r="E3786">
        <v>1150</v>
      </c>
      <c r="F3786" t="s">
        <v>22</v>
      </c>
      <c r="G3786" t="s">
        <v>165</v>
      </c>
      <c r="H3786" t="s">
        <v>166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5937</v>
      </c>
      <c r="O3786" s="8">
        <f>Data!$E3786/Data!$D3786</f>
        <v>1.1499999999999999</v>
      </c>
      <c r="P3786" s="2">
        <f>IFERROR(Data!$E3786/Data!$L3786,0)</f>
        <v>115</v>
      </c>
      <c r="Q3786" t="str">
        <f t="shared" si="236"/>
        <v>theater</v>
      </c>
      <c r="R3786" t="str">
        <f t="shared" si="237"/>
        <v>musical</v>
      </c>
      <c r="S3786" s="3">
        <f t="shared" si="238"/>
        <v>42561.730694444443</v>
      </c>
      <c r="T3786" s="3">
        <f t="shared" si="239"/>
        <v>42531.730694444443</v>
      </c>
    </row>
    <row r="3787" spans="1:20">
      <c r="A3787">
        <v>3785</v>
      </c>
      <c r="B3787" t="s">
        <v>7663</v>
      </c>
      <c r="C3787" t="s">
        <v>7664</v>
      </c>
      <c r="D3787">
        <v>2000</v>
      </c>
      <c r="E3787">
        <v>3015</v>
      </c>
      <c r="F3787" t="s">
        <v>22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5937</v>
      </c>
      <c r="O3787" s="8">
        <f>Data!$E3787/Data!$D3787</f>
        <v>1.5075000000000001</v>
      </c>
      <c r="P3787" s="2">
        <f>IFERROR(Data!$E3787/Data!$L3787,0)</f>
        <v>100.5</v>
      </c>
      <c r="Q3787" t="str">
        <f t="shared" si="236"/>
        <v>theater</v>
      </c>
      <c r="R3787" t="str">
        <f t="shared" si="237"/>
        <v>musical</v>
      </c>
      <c r="S3787" s="3">
        <f t="shared" si="238"/>
        <v>42584.168749999997</v>
      </c>
      <c r="T3787" s="3">
        <f t="shared" si="239"/>
        <v>42548.38853009259</v>
      </c>
    </row>
    <row r="3788" spans="1:20">
      <c r="A3788">
        <v>3786</v>
      </c>
      <c r="B3788" t="s">
        <v>7665</v>
      </c>
      <c r="C3788" t="s">
        <v>7666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5937</v>
      </c>
      <c r="O3788" s="8">
        <f>Data!$E3788/Data!$D3788</f>
        <v>1.1096666666666666</v>
      </c>
      <c r="P3788" s="2">
        <f>IFERROR(Data!$E3788/Data!$L3788,0)</f>
        <v>93.774647887323937</v>
      </c>
      <c r="Q3788" t="str">
        <f t="shared" si="236"/>
        <v>theater</v>
      </c>
      <c r="R3788" t="str">
        <f t="shared" si="237"/>
        <v>musical</v>
      </c>
      <c r="S3788" s="3">
        <f t="shared" si="238"/>
        <v>42516.787905092591</v>
      </c>
      <c r="T3788" s="3">
        <f t="shared" si="239"/>
        <v>42486.787905092591</v>
      </c>
    </row>
    <row r="3789" spans="1:20">
      <c r="A3789">
        <v>3787</v>
      </c>
      <c r="B3789" t="s">
        <v>7667</v>
      </c>
      <c r="C3789" t="s">
        <v>7668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5937</v>
      </c>
      <c r="O3789" s="8">
        <f>Data!$E3789/Data!$D3789</f>
        <v>1.0028571428571429</v>
      </c>
      <c r="P3789" s="2">
        <f>IFERROR(Data!$E3789/Data!$L3789,0)</f>
        <v>35.1</v>
      </c>
      <c r="Q3789" t="str">
        <f t="shared" si="236"/>
        <v>theater</v>
      </c>
      <c r="R3789" t="str">
        <f t="shared" si="237"/>
        <v>musical</v>
      </c>
      <c r="S3789" s="3">
        <f t="shared" si="238"/>
        <v>42195.915972222225</v>
      </c>
      <c r="T3789" s="3">
        <f t="shared" si="239"/>
        <v>42167.284791666665</v>
      </c>
    </row>
    <row r="3790" spans="1:20">
      <c r="A3790">
        <v>3788</v>
      </c>
      <c r="B3790" t="s">
        <v>7669</v>
      </c>
      <c r="C3790" t="s">
        <v>7670</v>
      </c>
      <c r="D3790">
        <v>75000</v>
      </c>
      <c r="E3790">
        <v>500</v>
      </c>
      <c r="F3790" t="s">
        <v>363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5937</v>
      </c>
      <c r="O3790" s="8">
        <f>Data!$E3790/Data!$D3790</f>
        <v>6.6666666666666671E-3</v>
      </c>
      <c r="P3790" s="2">
        <f>IFERROR(Data!$E3790/Data!$L3790,0)</f>
        <v>500</v>
      </c>
      <c r="Q3790" t="str">
        <f t="shared" si="236"/>
        <v>theater</v>
      </c>
      <c r="R3790" t="str">
        <f t="shared" si="237"/>
        <v>musical</v>
      </c>
      <c r="S3790" s="3">
        <f t="shared" si="238"/>
        <v>42361.429166666669</v>
      </c>
      <c r="T3790" s="3">
        <f t="shared" si="239"/>
        <v>42333.445821759262</v>
      </c>
    </row>
    <row r="3791" spans="1:20">
      <c r="A3791">
        <v>3789</v>
      </c>
      <c r="B3791" t="s">
        <v>7671</v>
      </c>
      <c r="C3791" t="s">
        <v>7672</v>
      </c>
      <c r="D3791">
        <v>3550</v>
      </c>
      <c r="E3791">
        <v>116</v>
      </c>
      <c r="F3791" t="s">
        <v>363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5937</v>
      </c>
      <c r="O3791" s="8">
        <f>Data!$E3791/Data!$D3791</f>
        <v>3.267605633802817E-2</v>
      </c>
      <c r="P3791" s="2">
        <f>IFERROR(Data!$E3791/Data!$L3791,0)</f>
        <v>29</v>
      </c>
      <c r="Q3791" t="str">
        <f t="shared" si="236"/>
        <v>theater</v>
      </c>
      <c r="R3791" t="str">
        <f t="shared" si="237"/>
        <v>musical</v>
      </c>
      <c r="S3791" s="3">
        <f t="shared" si="238"/>
        <v>42170.548819444448</v>
      </c>
      <c r="T3791" s="3">
        <f t="shared" si="239"/>
        <v>42138.548819444448</v>
      </c>
    </row>
    <row r="3792" spans="1:20">
      <c r="A3792">
        <v>3790</v>
      </c>
      <c r="B3792" t="s">
        <v>7673</v>
      </c>
      <c r="C3792" t="s">
        <v>7674</v>
      </c>
      <c r="D3792">
        <v>15000</v>
      </c>
      <c r="E3792">
        <v>0</v>
      </c>
      <c r="F3792" t="s">
        <v>363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5937</v>
      </c>
      <c r="O3792" s="8">
        <f>Data!$E3792/Data!$D3792</f>
        <v>0</v>
      </c>
      <c r="P3792" s="2">
        <f>IFERROR(Data!$E3792/Data!$L3792,0)</f>
        <v>0</v>
      </c>
      <c r="Q3792" t="str">
        <f t="shared" si="236"/>
        <v>theater</v>
      </c>
      <c r="R3792" t="str">
        <f t="shared" si="237"/>
        <v>musical</v>
      </c>
      <c r="S3792" s="3">
        <f t="shared" si="238"/>
        <v>42696.458599537036</v>
      </c>
      <c r="T3792" s="3">
        <f t="shared" si="239"/>
        <v>42666.416932870372</v>
      </c>
    </row>
    <row r="3793" spans="1:20">
      <c r="A3793">
        <v>3791</v>
      </c>
      <c r="B3793" t="s">
        <v>7675</v>
      </c>
      <c r="C3793" t="s">
        <v>7676</v>
      </c>
      <c r="D3793">
        <v>1500</v>
      </c>
      <c r="E3793">
        <v>0</v>
      </c>
      <c r="F3793" t="s">
        <v>363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5937</v>
      </c>
      <c r="O3793" s="8">
        <f>Data!$E3793/Data!$D3793</f>
        <v>0</v>
      </c>
      <c r="P3793" s="2">
        <f>IFERROR(Data!$E3793/Data!$L3793,0)</f>
        <v>0</v>
      </c>
      <c r="Q3793" t="str">
        <f t="shared" si="236"/>
        <v>theater</v>
      </c>
      <c r="R3793" t="str">
        <f t="shared" si="237"/>
        <v>musical</v>
      </c>
      <c r="S3793" s="3">
        <f t="shared" si="238"/>
        <v>41826.442037037035</v>
      </c>
      <c r="T3793" s="3">
        <f t="shared" si="239"/>
        <v>41766.442037037035</v>
      </c>
    </row>
    <row r="3794" spans="1:20">
      <c r="A3794">
        <v>3792</v>
      </c>
      <c r="B3794" t="s">
        <v>7677</v>
      </c>
      <c r="C3794" t="s">
        <v>7678</v>
      </c>
      <c r="D3794">
        <v>12500</v>
      </c>
      <c r="E3794">
        <v>35</v>
      </c>
      <c r="F3794" t="s">
        <v>363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5937</v>
      </c>
      <c r="O3794" s="8">
        <f>Data!$E3794/Data!$D3794</f>
        <v>2.8E-3</v>
      </c>
      <c r="P3794" s="2">
        <f>IFERROR(Data!$E3794/Data!$L3794,0)</f>
        <v>17.5</v>
      </c>
      <c r="Q3794" t="str">
        <f t="shared" si="236"/>
        <v>theater</v>
      </c>
      <c r="R3794" t="str">
        <f t="shared" si="237"/>
        <v>musical</v>
      </c>
      <c r="S3794" s="3">
        <f t="shared" si="238"/>
        <v>42200.197013888886</v>
      </c>
      <c r="T3794" s="3">
        <f t="shared" si="239"/>
        <v>42170.197013888886</v>
      </c>
    </row>
    <row r="3795" spans="1:20">
      <c r="A3795">
        <v>3793</v>
      </c>
      <c r="B3795" t="s">
        <v>7679</v>
      </c>
      <c r="C3795" t="s">
        <v>7680</v>
      </c>
      <c r="D3795">
        <v>7000</v>
      </c>
      <c r="E3795">
        <v>4176</v>
      </c>
      <c r="F3795" t="s">
        <v>363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5937</v>
      </c>
      <c r="O3795" s="8">
        <f>Data!$E3795/Data!$D3795</f>
        <v>0.59657142857142853</v>
      </c>
      <c r="P3795" s="2">
        <f>IFERROR(Data!$E3795/Data!$L3795,0)</f>
        <v>174</v>
      </c>
      <c r="Q3795" t="str">
        <f t="shared" si="236"/>
        <v>theater</v>
      </c>
      <c r="R3795" t="str">
        <f t="shared" si="237"/>
        <v>musical</v>
      </c>
      <c r="S3795" s="3">
        <f t="shared" si="238"/>
        <v>41989.688993055555</v>
      </c>
      <c r="T3795" s="3">
        <f t="shared" si="239"/>
        <v>41968.688993055555</v>
      </c>
    </row>
    <row r="3796" spans="1:20">
      <c r="A3796">
        <v>3794</v>
      </c>
      <c r="B3796" t="s">
        <v>7681</v>
      </c>
      <c r="C3796" t="s">
        <v>7682</v>
      </c>
      <c r="D3796">
        <v>5000</v>
      </c>
      <c r="E3796">
        <v>50</v>
      </c>
      <c r="F3796" t="s">
        <v>363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5937</v>
      </c>
      <c r="O3796" s="8">
        <f>Data!$E3796/Data!$D3796</f>
        <v>0.01</v>
      </c>
      <c r="P3796" s="2">
        <f>IFERROR(Data!$E3796/Data!$L3796,0)</f>
        <v>50</v>
      </c>
      <c r="Q3796" t="str">
        <f t="shared" si="236"/>
        <v>theater</v>
      </c>
      <c r="R3796" t="str">
        <f t="shared" si="237"/>
        <v>musical</v>
      </c>
      <c r="S3796" s="3">
        <f t="shared" si="238"/>
        <v>42162.33048611111</v>
      </c>
      <c r="T3796" s="3">
        <f t="shared" si="239"/>
        <v>42132.33048611111</v>
      </c>
    </row>
    <row r="3797" spans="1:20">
      <c r="A3797">
        <v>3795</v>
      </c>
      <c r="B3797" t="s">
        <v>7683</v>
      </c>
      <c r="C3797" t="s">
        <v>7684</v>
      </c>
      <c r="D3797">
        <v>600</v>
      </c>
      <c r="E3797">
        <v>10</v>
      </c>
      <c r="F3797" t="s">
        <v>363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5937</v>
      </c>
      <c r="O3797" s="8">
        <f>Data!$E3797/Data!$D3797</f>
        <v>1.6666666666666666E-2</v>
      </c>
      <c r="P3797" s="2">
        <f>IFERROR(Data!$E3797/Data!$L3797,0)</f>
        <v>5</v>
      </c>
      <c r="Q3797" t="str">
        <f t="shared" si="236"/>
        <v>theater</v>
      </c>
      <c r="R3797" t="str">
        <f t="shared" si="237"/>
        <v>musical</v>
      </c>
      <c r="S3797" s="3">
        <f t="shared" si="238"/>
        <v>42244.6875</v>
      </c>
      <c r="T3797" s="3">
        <f t="shared" si="239"/>
        <v>42201.186226851853</v>
      </c>
    </row>
    <row r="3798" spans="1:20">
      <c r="A3798">
        <v>3796</v>
      </c>
      <c r="B3798" t="s">
        <v>7685</v>
      </c>
      <c r="C3798" t="s">
        <v>7686</v>
      </c>
      <c r="D3798">
        <v>22500</v>
      </c>
      <c r="E3798">
        <v>1</v>
      </c>
      <c r="F3798" t="s">
        <v>363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5937</v>
      </c>
      <c r="O3798" s="8">
        <f>Data!$E3798/Data!$D3798</f>
        <v>4.4444444444444447E-5</v>
      </c>
      <c r="P3798" s="2">
        <f>IFERROR(Data!$E3798/Data!$L3798,0)</f>
        <v>1</v>
      </c>
      <c r="Q3798" t="str">
        <f t="shared" si="236"/>
        <v>theater</v>
      </c>
      <c r="R3798" t="str">
        <f t="shared" si="237"/>
        <v>musical</v>
      </c>
      <c r="S3798" s="3">
        <f t="shared" si="238"/>
        <v>42748.779583333337</v>
      </c>
      <c r="T3798" s="3">
        <f t="shared" si="239"/>
        <v>42688.779583333337</v>
      </c>
    </row>
    <row r="3799" spans="1:20">
      <c r="A3799">
        <v>3797</v>
      </c>
      <c r="B3799" t="s">
        <v>7687</v>
      </c>
      <c r="C3799" t="s">
        <v>7688</v>
      </c>
      <c r="D3799">
        <v>6000</v>
      </c>
      <c r="E3799">
        <v>5380</v>
      </c>
      <c r="F3799" t="s">
        <v>363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5937</v>
      </c>
      <c r="O3799" s="8">
        <f>Data!$E3799/Data!$D3799</f>
        <v>0.89666666666666661</v>
      </c>
      <c r="P3799" s="2">
        <f>IFERROR(Data!$E3799/Data!$L3799,0)</f>
        <v>145.40540540540542</v>
      </c>
      <c r="Q3799" t="str">
        <f t="shared" si="236"/>
        <v>theater</v>
      </c>
      <c r="R3799" t="str">
        <f t="shared" si="237"/>
        <v>musical</v>
      </c>
      <c r="S3799" s="3">
        <f t="shared" si="238"/>
        <v>42114.631539351853</v>
      </c>
      <c r="T3799" s="3">
        <f t="shared" si="239"/>
        <v>42084.631539351853</v>
      </c>
    </row>
    <row r="3800" spans="1:20">
      <c r="A3800">
        <v>3798</v>
      </c>
      <c r="B3800" t="s">
        <v>7689</v>
      </c>
      <c r="C3800" t="s">
        <v>7690</v>
      </c>
      <c r="D3800">
        <v>70000</v>
      </c>
      <c r="E3800">
        <v>1025</v>
      </c>
      <c r="F3800" t="s">
        <v>363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5937</v>
      </c>
      <c r="O3800" s="8">
        <f>Data!$E3800/Data!$D3800</f>
        <v>1.4642857142857143E-2</v>
      </c>
      <c r="P3800" s="2">
        <f>IFERROR(Data!$E3800/Data!$L3800,0)</f>
        <v>205</v>
      </c>
      <c r="Q3800" t="str">
        <f t="shared" si="236"/>
        <v>theater</v>
      </c>
      <c r="R3800" t="str">
        <f t="shared" si="237"/>
        <v>musical</v>
      </c>
      <c r="S3800" s="3">
        <f t="shared" si="238"/>
        <v>41861.472777777781</v>
      </c>
      <c r="T3800" s="3">
        <f t="shared" si="239"/>
        <v>41831.472777777781</v>
      </c>
    </row>
    <row r="3801" spans="1:20">
      <c r="A3801">
        <v>3799</v>
      </c>
      <c r="B3801" t="s">
        <v>7691</v>
      </c>
      <c r="C3801" t="s">
        <v>7692</v>
      </c>
      <c r="D3801">
        <v>10000</v>
      </c>
      <c r="E3801">
        <v>402</v>
      </c>
      <c r="F3801" t="s">
        <v>363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5937</v>
      </c>
      <c r="O3801" s="8">
        <f>Data!$E3801/Data!$D3801</f>
        <v>4.02E-2</v>
      </c>
      <c r="P3801" s="2">
        <f>IFERROR(Data!$E3801/Data!$L3801,0)</f>
        <v>100.5</v>
      </c>
      <c r="Q3801" t="str">
        <f t="shared" si="236"/>
        <v>theater</v>
      </c>
      <c r="R3801" t="str">
        <f t="shared" si="237"/>
        <v>musical</v>
      </c>
      <c r="S3801" s="3">
        <f t="shared" si="238"/>
        <v>42440.68105324074</v>
      </c>
      <c r="T3801" s="3">
        <f t="shared" si="239"/>
        <v>42410.68105324074</v>
      </c>
    </row>
    <row r="3802" spans="1:20">
      <c r="A3802">
        <v>3800</v>
      </c>
      <c r="B3802" t="s">
        <v>7693</v>
      </c>
      <c r="C3802" t="s">
        <v>7694</v>
      </c>
      <c r="D3802">
        <v>22000</v>
      </c>
      <c r="E3802">
        <v>881</v>
      </c>
      <c r="F3802" t="s">
        <v>363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5937</v>
      </c>
      <c r="O3802" s="8">
        <f>Data!$E3802/Data!$D3802</f>
        <v>4.0045454545454544E-2</v>
      </c>
      <c r="P3802" s="2">
        <f>IFERROR(Data!$E3802/Data!$L3802,0)</f>
        <v>55.0625</v>
      </c>
      <c r="Q3802" t="str">
        <f t="shared" si="236"/>
        <v>theater</v>
      </c>
      <c r="R3802" t="str">
        <f t="shared" si="237"/>
        <v>musical</v>
      </c>
      <c r="S3802" s="3">
        <f t="shared" si="238"/>
        <v>42014.957638888889</v>
      </c>
      <c r="T3802" s="3">
        <f t="shared" si="239"/>
        <v>41982.487071759257</v>
      </c>
    </row>
    <row r="3803" spans="1:20">
      <c r="A3803">
        <v>3801</v>
      </c>
      <c r="B3803" t="s">
        <v>7695</v>
      </c>
      <c r="C3803" t="s">
        <v>7696</v>
      </c>
      <c r="D3803">
        <v>5000</v>
      </c>
      <c r="E3803">
        <v>426</v>
      </c>
      <c r="F3803" t="s">
        <v>363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5937</v>
      </c>
      <c r="O3803" s="8">
        <f>Data!$E3803/Data!$D3803</f>
        <v>8.5199999999999998E-2</v>
      </c>
      <c r="P3803" s="2">
        <f>IFERROR(Data!$E3803/Data!$L3803,0)</f>
        <v>47.333333333333336</v>
      </c>
      <c r="Q3803" t="str">
        <f t="shared" si="236"/>
        <v>theater</v>
      </c>
      <c r="R3803" t="str">
        <f t="shared" si="237"/>
        <v>musical</v>
      </c>
      <c r="S3803" s="3">
        <f t="shared" si="238"/>
        <v>42006.426111111112</v>
      </c>
      <c r="T3803" s="3">
        <f t="shared" si="239"/>
        <v>41975.426111111112</v>
      </c>
    </row>
    <row r="3804" spans="1:20">
      <c r="A3804">
        <v>3802</v>
      </c>
      <c r="B3804" t="s">
        <v>7697</v>
      </c>
      <c r="C3804" t="s">
        <v>7698</v>
      </c>
      <c r="D3804">
        <v>3000</v>
      </c>
      <c r="E3804">
        <v>0</v>
      </c>
      <c r="F3804" t="s">
        <v>363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5937</v>
      </c>
      <c r="O3804" s="8">
        <f>Data!$E3804/Data!$D3804</f>
        <v>0</v>
      </c>
      <c r="P3804" s="2">
        <f>IFERROR(Data!$E3804/Data!$L3804,0)</f>
        <v>0</v>
      </c>
      <c r="Q3804" t="str">
        <f t="shared" si="236"/>
        <v>theater</v>
      </c>
      <c r="R3804" t="str">
        <f t="shared" si="237"/>
        <v>musical</v>
      </c>
      <c r="S3804" s="3">
        <f t="shared" si="238"/>
        <v>42298.876226851848</v>
      </c>
      <c r="T3804" s="3">
        <f t="shared" si="239"/>
        <v>42268.876226851848</v>
      </c>
    </row>
    <row r="3805" spans="1:20">
      <c r="A3805">
        <v>3803</v>
      </c>
      <c r="B3805" t="s">
        <v>7699</v>
      </c>
      <c r="C3805" t="s">
        <v>7700</v>
      </c>
      <c r="D3805">
        <v>12000</v>
      </c>
      <c r="E3805">
        <v>2358</v>
      </c>
      <c r="F3805" t="s">
        <v>363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5937</v>
      </c>
      <c r="O3805" s="8">
        <f>Data!$E3805/Data!$D3805</f>
        <v>0.19650000000000001</v>
      </c>
      <c r="P3805" s="2">
        <f>IFERROR(Data!$E3805/Data!$L3805,0)</f>
        <v>58.95</v>
      </c>
      <c r="Q3805" t="str">
        <f t="shared" si="236"/>
        <v>theater</v>
      </c>
      <c r="R3805" t="str">
        <f t="shared" si="237"/>
        <v>musical</v>
      </c>
      <c r="S3805" s="3">
        <f t="shared" si="238"/>
        <v>42433.721851851849</v>
      </c>
      <c r="T3805" s="3">
        <f t="shared" si="239"/>
        <v>42403.721851851849</v>
      </c>
    </row>
    <row r="3806" spans="1:20">
      <c r="A3806">
        <v>3804</v>
      </c>
      <c r="B3806" t="s">
        <v>7701</v>
      </c>
      <c r="C3806" t="s">
        <v>7702</v>
      </c>
      <c r="D3806">
        <v>8000</v>
      </c>
      <c r="E3806">
        <v>0</v>
      </c>
      <c r="F3806" t="s">
        <v>363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5937</v>
      </c>
      <c r="O3806" s="8">
        <f>Data!$E3806/Data!$D3806</f>
        <v>0</v>
      </c>
      <c r="P3806" s="2">
        <f>IFERROR(Data!$E3806/Data!$L3806,0)</f>
        <v>0</v>
      </c>
      <c r="Q3806" t="str">
        <f t="shared" si="236"/>
        <v>theater</v>
      </c>
      <c r="R3806" t="str">
        <f t="shared" si="237"/>
        <v>musical</v>
      </c>
      <c r="S3806" s="3">
        <f t="shared" si="238"/>
        <v>42582.041666666672</v>
      </c>
      <c r="T3806" s="3">
        <f t="shared" si="239"/>
        <v>42526.75953703704</v>
      </c>
    </row>
    <row r="3807" spans="1:20">
      <c r="A3807">
        <v>3805</v>
      </c>
      <c r="B3807" t="s">
        <v>7703</v>
      </c>
      <c r="C3807" t="s">
        <v>7704</v>
      </c>
      <c r="D3807">
        <v>150000</v>
      </c>
      <c r="E3807">
        <v>3</v>
      </c>
      <c r="F3807" t="s">
        <v>363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5937</v>
      </c>
      <c r="O3807" s="8">
        <f>Data!$E3807/Data!$D3807</f>
        <v>2.0000000000000002E-5</v>
      </c>
      <c r="P3807" s="2">
        <f>IFERROR(Data!$E3807/Data!$L3807,0)</f>
        <v>1.5</v>
      </c>
      <c r="Q3807" t="str">
        <f t="shared" si="236"/>
        <v>theater</v>
      </c>
      <c r="R3807" t="str">
        <f t="shared" si="237"/>
        <v>musical</v>
      </c>
      <c r="S3807" s="3">
        <f t="shared" si="238"/>
        <v>41909.637037037035</v>
      </c>
      <c r="T3807" s="3">
        <f t="shared" si="239"/>
        <v>41849.637037037035</v>
      </c>
    </row>
    <row r="3808" spans="1:20">
      <c r="A3808">
        <v>3806</v>
      </c>
      <c r="B3808" t="s">
        <v>7705</v>
      </c>
      <c r="C3808" t="s">
        <v>7706</v>
      </c>
      <c r="D3808">
        <v>7500</v>
      </c>
      <c r="E3808">
        <v>5</v>
      </c>
      <c r="F3808" t="s">
        <v>363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5937</v>
      </c>
      <c r="O3808" s="8">
        <f>Data!$E3808/Data!$D3808</f>
        <v>6.6666666666666664E-4</v>
      </c>
      <c r="P3808" s="2">
        <f>IFERROR(Data!$E3808/Data!$L3808,0)</f>
        <v>5</v>
      </c>
      <c r="Q3808" t="str">
        <f t="shared" si="236"/>
        <v>theater</v>
      </c>
      <c r="R3808" t="str">
        <f t="shared" si="237"/>
        <v>musical</v>
      </c>
      <c r="S3808" s="3">
        <f t="shared" si="238"/>
        <v>41819.009039351848</v>
      </c>
      <c r="T3808" s="3">
        <f t="shared" si="239"/>
        <v>41799.009039351848</v>
      </c>
    </row>
    <row r="3809" spans="1:20">
      <c r="A3809">
        <v>3807</v>
      </c>
      <c r="B3809" t="s">
        <v>7707</v>
      </c>
      <c r="C3809" t="s">
        <v>7708</v>
      </c>
      <c r="D3809">
        <v>1500</v>
      </c>
      <c r="E3809">
        <v>455</v>
      </c>
      <c r="F3809" t="s">
        <v>363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5937</v>
      </c>
      <c r="O3809" s="8">
        <f>Data!$E3809/Data!$D3809</f>
        <v>0.30333333333333334</v>
      </c>
      <c r="P3809" s="2">
        <f>IFERROR(Data!$E3809/Data!$L3809,0)</f>
        <v>50.555555555555557</v>
      </c>
      <c r="Q3809" t="str">
        <f t="shared" si="236"/>
        <v>theater</v>
      </c>
      <c r="R3809" t="str">
        <f t="shared" si="237"/>
        <v>musical</v>
      </c>
      <c r="S3809" s="3">
        <f t="shared" si="238"/>
        <v>42097.659016203703</v>
      </c>
      <c r="T3809" s="3">
        <f t="shared" si="239"/>
        <v>42090.659016203703</v>
      </c>
    </row>
    <row r="3810" spans="1:20">
      <c r="A3810">
        <v>3808</v>
      </c>
      <c r="B3810" t="s">
        <v>7709</v>
      </c>
      <c r="C3810" t="s">
        <v>7710</v>
      </c>
      <c r="D3810">
        <v>1000</v>
      </c>
      <c r="E3810">
        <v>1000</v>
      </c>
      <c r="F3810" t="s">
        <v>22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1092</v>
      </c>
      <c r="O3810" s="8">
        <f>Data!$E3810/Data!$D3810</f>
        <v>1</v>
      </c>
      <c r="P3810" s="2">
        <f>IFERROR(Data!$E3810/Data!$L3810,0)</f>
        <v>41.666666666666664</v>
      </c>
      <c r="Q3810" t="str">
        <f t="shared" si="236"/>
        <v>theater</v>
      </c>
      <c r="R3810" t="str">
        <f t="shared" si="237"/>
        <v>plays</v>
      </c>
      <c r="S3810" s="3">
        <f t="shared" si="238"/>
        <v>42119.162256944444</v>
      </c>
      <c r="T3810" s="3">
        <f t="shared" si="239"/>
        <v>42059.203923611116</v>
      </c>
    </row>
    <row r="3811" spans="1:20">
      <c r="A3811">
        <v>3809</v>
      </c>
      <c r="B3811" t="s">
        <v>7711</v>
      </c>
      <c r="C3811" t="s">
        <v>7712</v>
      </c>
      <c r="D3811">
        <v>2000</v>
      </c>
      <c r="E3811">
        <v>2025</v>
      </c>
      <c r="F3811" t="s">
        <v>22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1092</v>
      </c>
      <c r="O3811" s="8">
        <f>Data!$E3811/Data!$D3811</f>
        <v>1.0125</v>
      </c>
      <c r="P3811" s="2">
        <f>IFERROR(Data!$E3811/Data!$L3811,0)</f>
        <v>53.289473684210527</v>
      </c>
      <c r="Q3811" t="str">
        <f t="shared" si="236"/>
        <v>theater</v>
      </c>
      <c r="R3811" t="str">
        <f t="shared" si="237"/>
        <v>plays</v>
      </c>
      <c r="S3811" s="3">
        <f t="shared" si="238"/>
        <v>41850.708333333336</v>
      </c>
      <c r="T3811" s="3">
        <f t="shared" si="239"/>
        <v>41800.276701388888</v>
      </c>
    </row>
    <row r="3812" spans="1:20">
      <c r="A3812">
        <v>3810</v>
      </c>
      <c r="B3812" t="s">
        <v>7713</v>
      </c>
      <c r="C3812" t="s">
        <v>7714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1092</v>
      </c>
      <c r="O3812" s="8">
        <f>Data!$E3812/Data!$D3812</f>
        <v>1.2173333333333334</v>
      </c>
      <c r="P3812" s="2">
        <f>IFERROR(Data!$E3812/Data!$L3812,0)</f>
        <v>70.230769230769226</v>
      </c>
      <c r="Q3812" t="str">
        <f t="shared" si="236"/>
        <v>theater</v>
      </c>
      <c r="R3812" t="str">
        <f t="shared" si="237"/>
        <v>plays</v>
      </c>
      <c r="S3812" s="3">
        <f t="shared" si="238"/>
        <v>42084.557384259257</v>
      </c>
      <c r="T3812" s="3">
        <f t="shared" si="239"/>
        <v>42054.599050925928</v>
      </c>
    </row>
    <row r="3813" spans="1:20">
      <c r="A3813">
        <v>3811</v>
      </c>
      <c r="B3813" t="s">
        <v>7715</v>
      </c>
      <c r="C3813" t="s">
        <v>7716</v>
      </c>
      <c r="D3813">
        <v>250</v>
      </c>
      <c r="E3813">
        <v>825</v>
      </c>
      <c r="F3813" t="s">
        <v>22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1092</v>
      </c>
      <c r="O3813" s="8">
        <f>Data!$E3813/Data!$D3813</f>
        <v>3.3</v>
      </c>
      <c r="P3813" s="2">
        <f>IFERROR(Data!$E3813/Data!$L3813,0)</f>
        <v>43.421052631578945</v>
      </c>
      <c r="Q3813" t="str">
        <f t="shared" si="236"/>
        <v>theater</v>
      </c>
      <c r="R3813" t="str">
        <f t="shared" si="237"/>
        <v>plays</v>
      </c>
      <c r="S3813" s="3">
        <f t="shared" si="238"/>
        <v>42521.208333333328</v>
      </c>
      <c r="T3813" s="3">
        <f t="shared" si="239"/>
        <v>42487.37700231481</v>
      </c>
    </row>
    <row r="3814" spans="1:20">
      <c r="A3814">
        <v>3812</v>
      </c>
      <c r="B3814" t="s">
        <v>7717</v>
      </c>
      <c r="C3814" t="s">
        <v>7718</v>
      </c>
      <c r="D3814">
        <v>2000</v>
      </c>
      <c r="E3814">
        <v>2191</v>
      </c>
      <c r="F3814" t="s">
        <v>22</v>
      </c>
      <c r="G3814" t="s">
        <v>165</v>
      </c>
      <c r="H3814" t="s">
        <v>166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1092</v>
      </c>
      <c r="O3814" s="8">
        <f>Data!$E3814/Data!$D3814</f>
        <v>1.0954999999999999</v>
      </c>
      <c r="P3814" s="2">
        <f>IFERROR(Data!$E3814/Data!$L3814,0)</f>
        <v>199.18181818181819</v>
      </c>
      <c r="Q3814" t="str">
        <f t="shared" si="236"/>
        <v>theater</v>
      </c>
      <c r="R3814" t="str">
        <f t="shared" si="237"/>
        <v>plays</v>
      </c>
      <c r="S3814" s="3">
        <f t="shared" si="238"/>
        <v>42155.915972222225</v>
      </c>
      <c r="T3814" s="3">
        <f t="shared" si="239"/>
        <v>42109.501250000001</v>
      </c>
    </row>
    <row r="3815" spans="1:20">
      <c r="A3815">
        <v>3813</v>
      </c>
      <c r="B3815" t="s">
        <v>7719</v>
      </c>
      <c r="C3815" t="s">
        <v>7720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1092</v>
      </c>
      <c r="O3815" s="8">
        <f>Data!$E3815/Data!$D3815</f>
        <v>1.0095190476190474</v>
      </c>
      <c r="P3815" s="2">
        <f>IFERROR(Data!$E3815/Data!$L3815,0)</f>
        <v>78.518148148148143</v>
      </c>
      <c r="Q3815" t="str">
        <f t="shared" si="236"/>
        <v>theater</v>
      </c>
      <c r="R3815" t="str">
        <f t="shared" si="237"/>
        <v>plays</v>
      </c>
      <c r="S3815" s="3">
        <f t="shared" si="238"/>
        <v>42535.654861111107</v>
      </c>
      <c r="T3815" s="3">
        <f t="shared" si="239"/>
        <v>42497.025706018518</v>
      </c>
    </row>
    <row r="3816" spans="1:20">
      <c r="A3816">
        <v>3814</v>
      </c>
      <c r="B3816" t="s">
        <v>7721</v>
      </c>
      <c r="C3816" t="s">
        <v>7722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1092</v>
      </c>
      <c r="O3816" s="8">
        <f>Data!$E3816/Data!$D3816</f>
        <v>1.4013333333333333</v>
      </c>
      <c r="P3816" s="2">
        <f>IFERROR(Data!$E3816/Data!$L3816,0)</f>
        <v>61.823529411764703</v>
      </c>
      <c r="Q3816" t="str">
        <f t="shared" si="236"/>
        <v>theater</v>
      </c>
      <c r="R3816" t="str">
        <f t="shared" si="237"/>
        <v>plays</v>
      </c>
      <c r="S3816" s="3">
        <f t="shared" si="238"/>
        <v>42094.915972222225</v>
      </c>
      <c r="T3816" s="3">
        <f t="shared" si="239"/>
        <v>42058.654074074075</v>
      </c>
    </row>
    <row r="3817" spans="1:20">
      <c r="A3817">
        <v>3815</v>
      </c>
      <c r="B3817" t="s">
        <v>7723</v>
      </c>
      <c r="C3817" t="s">
        <v>7724</v>
      </c>
      <c r="D3817">
        <v>1000</v>
      </c>
      <c r="E3817">
        <v>1000.01</v>
      </c>
      <c r="F3817" t="s">
        <v>22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1092</v>
      </c>
      <c r="O3817" s="8">
        <f>Data!$E3817/Data!$D3817</f>
        <v>1.0000100000000001</v>
      </c>
      <c r="P3817" s="2">
        <f>IFERROR(Data!$E3817/Data!$L3817,0)</f>
        <v>50.000500000000002</v>
      </c>
      <c r="Q3817" t="str">
        <f t="shared" si="236"/>
        <v>theater</v>
      </c>
      <c r="R3817" t="str">
        <f t="shared" si="237"/>
        <v>plays</v>
      </c>
      <c r="S3817" s="3">
        <f t="shared" si="238"/>
        <v>42236.708333333328</v>
      </c>
      <c r="T3817" s="3">
        <f t="shared" si="239"/>
        <v>42207.009918981479</v>
      </c>
    </row>
    <row r="3818" spans="1:20">
      <c r="A3818">
        <v>3816</v>
      </c>
      <c r="B3818" t="s">
        <v>7725</v>
      </c>
      <c r="C3818" t="s">
        <v>7726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1092</v>
      </c>
      <c r="O3818" s="8">
        <f>Data!$E3818/Data!$D3818</f>
        <v>1.19238</v>
      </c>
      <c r="P3818" s="2">
        <f>IFERROR(Data!$E3818/Data!$L3818,0)</f>
        <v>48.339729729729726</v>
      </c>
      <c r="Q3818" t="str">
        <f t="shared" si="236"/>
        <v>theater</v>
      </c>
      <c r="R3818" t="str">
        <f t="shared" si="237"/>
        <v>plays</v>
      </c>
      <c r="S3818" s="3">
        <f t="shared" si="238"/>
        <v>41837.440081018518</v>
      </c>
      <c r="T3818" s="3">
        <f t="shared" si="239"/>
        <v>41807.440081018518</v>
      </c>
    </row>
    <row r="3819" spans="1:20">
      <c r="A3819">
        <v>3817</v>
      </c>
      <c r="B3819" t="s">
        <v>7727</v>
      </c>
      <c r="C3819" t="s">
        <v>7728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1092</v>
      </c>
      <c r="O3819" s="8">
        <f>Data!$E3819/Data!$D3819</f>
        <v>1.0725</v>
      </c>
      <c r="P3819" s="2">
        <f>IFERROR(Data!$E3819/Data!$L3819,0)</f>
        <v>107.25</v>
      </c>
      <c r="Q3819" t="str">
        <f t="shared" si="236"/>
        <v>theater</v>
      </c>
      <c r="R3819" t="str">
        <f t="shared" si="237"/>
        <v>plays</v>
      </c>
      <c r="S3819" s="3">
        <f t="shared" si="238"/>
        <v>42300.915972222225</v>
      </c>
      <c r="T3819" s="3">
        <f t="shared" si="239"/>
        <v>42284.44694444444</v>
      </c>
    </row>
    <row r="3820" spans="1:20">
      <c r="A3820">
        <v>3818</v>
      </c>
      <c r="B3820" t="s">
        <v>7729</v>
      </c>
      <c r="C3820" t="s">
        <v>7730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1092</v>
      </c>
      <c r="O3820" s="8">
        <f>Data!$E3820/Data!$D3820</f>
        <v>2.2799999999999998</v>
      </c>
      <c r="P3820" s="2">
        <f>IFERROR(Data!$E3820/Data!$L3820,0)</f>
        <v>57</v>
      </c>
      <c r="Q3820" t="str">
        <f t="shared" si="236"/>
        <v>theater</v>
      </c>
      <c r="R3820" t="str">
        <f t="shared" si="237"/>
        <v>plays</v>
      </c>
      <c r="S3820" s="3">
        <f t="shared" si="238"/>
        <v>42075.550717592589</v>
      </c>
      <c r="T3820" s="3">
        <f t="shared" si="239"/>
        <v>42045.59238425926</v>
      </c>
    </row>
    <row r="3821" spans="1:20">
      <c r="A3821">
        <v>3819</v>
      </c>
      <c r="B3821" t="s">
        <v>7731</v>
      </c>
      <c r="C3821" t="s">
        <v>7508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1092</v>
      </c>
      <c r="O3821" s="8">
        <f>Data!$E3821/Data!$D3821</f>
        <v>1.0640000000000001</v>
      </c>
      <c r="P3821" s="2">
        <f>IFERROR(Data!$E3821/Data!$L3821,0)</f>
        <v>40.92307692307692</v>
      </c>
      <c r="Q3821" t="str">
        <f t="shared" si="236"/>
        <v>theater</v>
      </c>
      <c r="R3821" t="str">
        <f t="shared" si="237"/>
        <v>plays</v>
      </c>
      <c r="S3821" s="3">
        <f t="shared" si="238"/>
        <v>42202.626388888893</v>
      </c>
      <c r="T3821" s="3">
        <f t="shared" si="239"/>
        <v>42183.959537037037</v>
      </c>
    </row>
    <row r="3822" spans="1:20">
      <c r="A3822">
        <v>3820</v>
      </c>
      <c r="B3822" t="s">
        <v>7732</v>
      </c>
      <c r="C3822" t="s">
        <v>7733</v>
      </c>
      <c r="D3822">
        <v>300</v>
      </c>
      <c r="E3822">
        <v>430</v>
      </c>
      <c r="F3822" t="s">
        <v>22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1092</v>
      </c>
      <c r="O3822" s="8">
        <f>Data!$E3822/Data!$D3822</f>
        <v>1.4333333333333333</v>
      </c>
      <c r="P3822" s="2">
        <f>IFERROR(Data!$E3822/Data!$L3822,0)</f>
        <v>21.5</v>
      </c>
      <c r="Q3822" t="str">
        <f t="shared" si="236"/>
        <v>theater</v>
      </c>
      <c r="R3822" t="str">
        <f t="shared" si="237"/>
        <v>plays</v>
      </c>
      <c r="S3822" s="3">
        <f t="shared" si="238"/>
        <v>42190.401817129634</v>
      </c>
      <c r="T3822" s="3">
        <f t="shared" si="239"/>
        <v>42160.401817129634</v>
      </c>
    </row>
    <row r="3823" spans="1:20">
      <c r="A3823">
        <v>3821</v>
      </c>
      <c r="B3823" t="s">
        <v>7734</v>
      </c>
      <c r="C3823" t="s">
        <v>7735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1092</v>
      </c>
      <c r="O3823" s="8">
        <f>Data!$E3823/Data!$D3823</f>
        <v>1.0454285714285714</v>
      </c>
      <c r="P3823" s="2">
        <f>IFERROR(Data!$E3823/Data!$L3823,0)</f>
        <v>79.543478260869563</v>
      </c>
      <c r="Q3823" t="str">
        <f t="shared" si="236"/>
        <v>theater</v>
      </c>
      <c r="R3823" t="str">
        <f t="shared" si="237"/>
        <v>plays</v>
      </c>
      <c r="S3823" s="3">
        <f t="shared" si="238"/>
        <v>42372.930636574078</v>
      </c>
      <c r="T3823" s="3">
        <f t="shared" si="239"/>
        <v>42340.930636574078</v>
      </c>
    </row>
    <row r="3824" spans="1:20">
      <c r="A3824">
        <v>3822</v>
      </c>
      <c r="B3824" t="s">
        <v>7736</v>
      </c>
      <c r="C3824" t="s">
        <v>7737</v>
      </c>
      <c r="D3824">
        <v>5000</v>
      </c>
      <c r="E3824">
        <v>5501</v>
      </c>
      <c r="F3824" t="s">
        <v>22</v>
      </c>
      <c r="G3824" t="s">
        <v>508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1092</v>
      </c>
      <c r="O3824" s="8">
        <f>Data!$E3824/Data!$D3824</f>
        <v>1.1002000000000001</v>
      </c>
      <c r="P3824" s="2">
        <f>IFERROR(Data!$E3824/Data!$L3824,0)</f>
        <v>72.381578947368425</v>
      </c>
      <c r="Q3824" t="str">
        <f t="shared" si="236"/>
        <v>theater</v>
      </c>
      <c r="R3824" t="str">
        <f t="shared" si="237"/>
        <v>plays</v>
      </c>
      <c r="S3824" s="3">
        <f t="shared" si="238"/>
        <v>42388.707638888889</v>
      </c>
      <c r="T3824" s="3">
        <f t="shared" si="239"/>
        <v>42329.588159722218</v>
      </c>
    </row>
    <row r="3825" spans="1:20">
      <c r="A3825">
        <v>3823</v>
      </c>
      <c r="B3825" t="s">
        <v>7738</v>
      </c>
      <c r="C3825" t="s">
        <v>7739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1092</v>
      </c>
      <c r="O3825" s="8">
        <f>Data!$E3825/Data!$D3825</f>
        <v>1.06</v>
      </c>
      <c r="P3825" s="2">
        <f>IFERROR(Data!$E3825/Data!$L3825,0)</f>
        <v>64.634146341463421</v>
      </c>
      <c r="Q3825" t="str">
        <f t="shared" si="236"/>
        <v>theater</v>
      </c>
      <c r="R3825" t="str">
        <f t="shared" si="237"/>
        <v>plays</v>
      </c>
      <c r="S3825" s="3">
        <f t="shared" si="238"/>
        <v>42204.915972222225</v>
      </c>
      <c r="T3825" s="3">
        <f t="shared" si="239"/>
        <v>42170.660231481481</v>
      </c>
    </row>
    <row r="3826" spans="1:20">
      <c r="A3826">
        <v>3824</v>
      </c>
      <c r="B3826" t="s">
        <v>7740</v>
      </c>
      <c r="C3826" t="s">
        <v>7741</v>
      </c>
      <c r="D3826">
        <v>250</v>
      </c>
      <c r="E3826">
        <v>270</v>
      </c>
      <c r="F3826" t="s">
        <v>22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1092</v>
      </c>
      <c r="O3826" s="8">
        <f>Data!$E3826/Data!$D3826</f>
        <v>1.08</v>
      </c>
      <c r="P3826" s="2">
        <f>IFERROR(Data!$E3826/Data!$L3826,0)</f>
        <v>38.571428571428569</v>
      </c>
      <c r="Q3826" t="str">
        <f t="shared" si="236"/>
        <v>theater</v>
      </c>
      <c r="R3826" t="str">
        <f t="shared" si="237"/>
        <v>plays</v>
      </c>
      <c r="S3826" s="3">
        <f t="shared" si="238"/>
        <v>42583.320138888885</v>
      </c>
      <c r="T3826" s="3">
        <f t="shared" si="239"/>
        <v>42571.376192129625</v>
      </c>
    </row>
    <row r="3827" spans="1:20">
      <c r="A3827">
        <v>3825</v>
      </c>
      <c r="B3827" t="s">
        <v>7742</v>
      </c>
      <c r="C3827" t="s">
        <v>7743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1092</v>
      </c>
      <c r="O3827" s="8">
        <f>Data!$E3827/Data!$D3827</f>
        <v>1.0542</v>
      </c>
      <c r="P3827" s="2">
        <f>IFERROR(Data!$E3827/Data!$L3827,0)</f>
        <v>107.57142857142857</v>
      </c>
      <c r="Q3827" t="str">
        <f t="shared" si="236"/>
        <v>theater</v>
      </c>
      <c r="R3827" t="str">
        <f t="shared" si="237"/>
        <v>plays</v>
      </c>
      <c r="S3827" s="3">
        <f t="shared" si="238"/>
        <v>42171.819606481484</v>
      </c>
      <c r="T3827" s="3">
        <f t="shared" si="239"/>
        <v>42150.819606481484</v>
      </c>
    </row>
    <row r="3828" spans="1:20">
      <c r="A3828">
        <v>3826</v>
      </c>
      <c r="B3828" t="s">
        <v>7744</v>
      </c>
      <c r="C3828" t="s">
        <v>7745</v>
      </c>
      <c r="D3828">
        <v>600</v>
      </c>
      <c r="E3828">
        <v>715</v>
      </c>
      <c r="F3828" t="s">
        <v>22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1092</v>
      </c>
      <c r="O3828" s="8">
        <f>Data!$E3828/Data!$D3828</f>
        <v>1.1916666666666667</v>
      </c>
      <c r="P3828" s="2">
        <f>IFERROR(Data!$E3828/Data!$L3828,0)</f>
        <v>27.5</v>
      </c>
      <c r="Q3828" t="str">
        <f t="shared" si="236"/>
        <v>theater</v>
      </c>
      <c r="R3828" t="str">
        <f t="shared" si="237"/>
        <v>plays</v>
      </c>
      <c r="S3828" s="3">
        <f t="shared" si="238"/>
        <v>42131.173541666663</v>
      </c>
      <c r="T3828" s="3">
        <f t="shared" si="239"/>
        <v>42101.173541666663</v>
      </c>
    </row>
    <row r="3829" spans="1:20">
      <c r="A3829">
        <v>3827</v>
      </c>
      <c r="B3829" t="s">
        <v>7746</v>
      </c>
      <c r="C3829" t="s">
        <v>7747</v>
      </c>
      <c r="D3829">
        <v>3000</v>
      </c>
      <c r="E3829">
        <v>4580</v>
      </c>
      <c r="F3829" t="s">
        <v>22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1092</v>
      </c>
      <c r="O3829" s="8">
        <f>Data!$E3829/Data!$D3829</f>
        <v>1.5266666666666666</v>
      </c>
      <c r="P3829" s="2">
        <f>IFERROR(Data!$E3829/Data!$L3829,0)</f>
        <v>70.461538461538467</v>
      </c>
      <c r="Q3829" t="str">
        <f t="shared" si="236"/>
        <v>theater</v>
      </c>
      <c r="R3829" t="str">
        <f t="shared" si="237"/>
        <v>plays</v>
      </c>
      <c r="S3829" s="3">
        <f t="shared" si="238"/>
        <v>42089.75</v>
      </c>
      <c r="T3829" s="3">
        <f t="shared" si="239"/>
        <v>42034.678252314814</v>
      </c>
    </row>
    <row r="3830" spans="1:20">
      <c r="A3830">
        <v>3828</v>
      </c>
      <c r="B3830" t="s">
        <v>7748</v>
      </c>
      <c r="C3830" t="s">
        <v>7749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1092</v>
      </c>
      <c r="O3830" s="8">
        <f>Data!$E3830/Data!$D3830</f>
        <v>1</v>
      </c>
      <c r="P3830" s="2">
        <f>IFERROR(Data!$E3830/Data!$L3830,0)</f>
        <v>178.57142857142858</v>
      </c>
      <c r="Q3830" t="str">
        <f t="shared" si="236"/>
        <v>theater</v>
      </c>
      <c r="R3830" t="str">
        <f t="shared" si="237"/>
        <v>plays</v>
      </c>
      <c r="S3830" s="3">
        <f t="shared" si="238"/>
        <v>42004.319293981483</v>
      </c>
      <c r="T3830" s="3">
        <f t="shared" si="239"/>
        <v>41944.277627314819</v>
      </c>
    </row>
    <row r="3831" spans="1:20">
      <c r="A3831">
        <v>3829</v>
      </c>
      <c r="B3831" t="s">
        <v>7750</v>
      </c>
      <c r="C3831" t="s">
        <v>7751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1092</v>
      </c>
      <c r="O3831" s="8">
        <f>Data!$E3831/Data!$D3831</f>
        <v>1.002</v>
      </c>
      <c r="P3831" s="2">
        <f>IFERROR(Data!$E3831/Data!$L3831,0)</f>
        <v>62.625</v>
      </c>
      <c r="Q3831" t="str">
        <f t="shared" si="236"/>
        <v>theater</v>
      </c>
      <c r="R3831" t="str">
        <f t="shared" si="237"/>
        <v>plays</v>
      </c>
      <c r="S3831" s="3">
        <f t="shared" si="238"/>
        <v>42613.615405092598</v>
      </c>
      <c r="T3831" s="3">
        <f t="shared" si="239"/>
        <v>42593.615405092598</v>
      </c>
    </row>
    <row r="3832" spans="1:20">
      <c r="A3832">
        <v>3830</v>
      </c>
      <c r="B3832" t="s">
        <v>7752</v>
      </c>
      <c r="C3832" t="s">
        <v>7753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1092</v>
      </c>
      <c r="O3832" s="8">
        <f>Data!$E3832/Data!$D3832</f>
        <v>2.25</v>
      </c>
      <c r="P3832" s="2">
        <f>IFERROR(Data!$E3832/Data!$L3832,0)</f>
        <v>75</v>
      </c>
      <c r="Q3832" t="str">
        <f t="shared" si="236"/>
        <v>theater</v>
      </c>
      <c r="R3832" t="str">
        <f t="shared" si="237"/>
        <v>plays</v>
      </c>
      <c r="S3832" s="3">
        <f t="shared" si="238"/>
        <v>42517.490868055553</v>
      </c>
      <c r="T3832" s="3">
        <f t="shared" si="239"/>
        <v>42503.490868055553</v>
      </c>
    </row>
    <row r="3833" spans="1:20">
      <c r="A3833">
        <v>3831</v>
      </c>
      <c r="B3833" t="s">
        <v>7754</v>
      </c>
      <c r="C3833" t="s">
        <v>7755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1092</v>
      </c>
      <c r="O3833" s="8">
        <f>Data!$E3833/Data!$D3833</f>
        <v>1.0602199999999999</v>
      </c>
      <c r="P3833" s="2">
        <f>IFERROR(Data!$E3833/Data!$L3833,0)</f>
        <v>58.901111111111113</v>
      </c>
      <c r="Q3833" t="str">
        <f t="shared" si="236"/>
        <v>theater</v>
      </c>
      <c r="R3833" t="str">
        <f t="shared" si="237"/>
        <v>plays</v>
      </c>
      <c r="S3833" s="3">
        <f t="shared" si="238"/>
        <v>41948.640567129631</v>
      </c>
      <c r="T3833" s="3">
        <f t="shared" si="239"/>
        <v>41927.598900462966</v>
      </c>
    </row>
    <row r="3834" spans="1:20">
      <c r="A3834">
        <v>3832</v>
      </c>
      <c r="B3834" t="s">
        <v>7756</v>
      </c>
      <c r="C3834" t="s">
        <v>7757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1092</v>
      </c>
      <c r="O3834" s="8">
        <f>Data!$E3834/Data!$D3834</f>
        <v>1.0466666666666666</v>
      </c>
      <c r="P3834" s="2">
        <f>IFERROR(Data!$E3834/Data!$L3834,0)</f>
        <v>139.55555555555554</v>
      </c>
      <c r="Q3834" t="str">
        <f t="shared" si="236"/>
        <v>theater</v>
      </c>
      <c r="R3834" t="str">
        <f t="shared" si="237"/>
        <v>plays</v>
      </c>
      <c r="S3834" s="3">
        <f t="shared" si="238"/>
        <v>42419.864988425921</v>
      </c>
      <c r="T3834" s="3">
        <f t="shared" si="239"/>
        <v>42374.864988425921</v>
      </c>
    </row>
    <row r="3835" spans="1:20">
      <c r="A3835">
        <v>3833</v>
      </c>
      <c r="B3835" t="s">
        <v>7758</v>
      </c>
      <c r="C3835" t="s">
        <v>7759</v>
      </c>
      <c r="D3835">
        <v>1200</v>
      </c>
      <c r="E3835">
        <v>1400</v>
      </c>
      <c r="F3835" t="s">
        <v>22</v>
      </c>
      <c r="G3835" t="s">
        <v>165</v>
      </c>
      <c r="H3835" t="s">
        <v>166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1092</v>
      </c>
      <c r="O3835" s="8">
        <f>Data!$E3835/Data!$D3835</f>
        <v>1.1666666666666667</v>
      </c>
      <c r="P3835" s="2">
        <f>IFERROR(Data!$E3835/Data!$L3835,0)</f>
        <v>70</v>
      </c>
      <c r="Q3835" t="str">
        <f t="shared" si="236"/>
        <v>theater</v>
      </c>
      <c r="R3835" t="str">
        <f t="shared" si="237"/>
        <v>plays</v>
      </c>
      <c r="S3835" s="3">
        <f t="shared" si="238"/>
        <v>41974.547916666663</v>
      </c>
      <c r="T3835" s="3">
        <f t="shared" si="239"/>
        <v>41963.622361111105</v>
      </c>
    </row>
    <row r="3836" spans="1:20">
      <c r="A3836">
        <v>3834</v>
      </c>
      <c r="B3836" t="s">
        <v>7760</v>
      </c>
      <c r="C3836" t="s">
        <v>7761</v>
      </c>
      <c r="D3836">
        <v>3000</v>
      </c>
      <c r="E3836">
        <v>3271</v>
      </c>
      <c r="F3836" t="s">
        <v>22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1092</v>
      </c>
      <c r="O3836" s="8">
        <f>Data!$E3836/Data!$D3836</f>
        <v>1.0903333333333334</v>
      </c>
      <c r="P3836" s="2">
        <f>IFERROR(Data!$E3836/Data!$L3836,0)</f>
        <v>57.385964912280699</v>
      </c>
      <c r="Q3836" t="str">
        <f t="shared" si="236"/>
        <v>theater</v>
      </c>
      <c r="R3836" t="str">
        <f t="shared" si="237"/>
        <v>plays</v>
      </c>
      <c r="S3836" s="3">
        <f t="shared" si="238"/>
        <v>42173.195219907408</v>
      </c>
      <c r="T3836" s="3">
        <f t="shared" si="239"/>
        <v>42143.195219907408</v>
      </c>
    </row>
    <row r="3837" spans="1:20">
      <c r="A3837">
        <v>3835</v>
      </c>
      <c r="B3837" t="s">
        <v>7762</v>
      </c>
      <c r="C3837" t="s">
        <v>7763</v>
      </c>
      <c r="D3837">
        <v>200</v>
      </c>
      <c r="E3837">
        <v>320</v>
      </c>
      <c r="F3837" t="s">
        <v>22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1092</v>
      </c>
      <c r="O3837" s="8">
        <f>Data!$E3837/Data!$D3837</f>
        <v>1.6</v>
      </c>
      <c r="P3837" s="2">
        <f>IFERROR(Data!$E3837/Data!$L3837,0)</f>
        <v>40</v>
      </c>
      <c r="Q3837" t="str">
        <f t="shared" si="236"/>
        <v>theater</v>
      </c>
      <c r="R3837" t="str">
        <f t="shared" si="237"/>
        <v>plays</v>
      </c>
      <c r="S3837" s="3">
        <f t="shared" si="238"/>
        <v>42481.69222222222</v>
      </c>
      <c r="T3837" s="3">
        <f t="shared" si="239"/>
        <v>42460.69222222222</v>
      </c>
    </row>
    <row r="3838" spans="1:20">
      <c r="A3838">
        <v>3836</v>
      </c>
      <c r="B3838" t="s">
        <v>7764</v>
      </c>
      <c r="C3838" t="s">
        <v>7765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1092</v>
      </c>
      <c r="O3838" s="8">
        <f>Data!$E3838/Data!$D3838</f>
        <v>1.125</v>
      </c>
      <c r="P3838" s="2">
        <f>IFERROR(Data!$E3838/Data!$L3838,0)</f>
        <v>64.285714285714292</v>
      </c>
      <c r="Q3838" t="str">
        <f t="shared" si="236"/>
        <v>theater</v>
      </c>
      <c r="R3838" t="str">
        <f t="shared" si="237"/>
        <v>plays</v>
      </c>
      <c r="S3838" s="3">
        <f t="shared" si="238"/>
        <v>42584.922916666663</v>
      </c>
      <c r="T3838" s="3">
        <f t="shared" si="239"/>
        <v>42553.676527777774</v>
      </c>
    </row>
    <row r="3839" spans="1:20">
      <c r="A3839">
        <v>3837</v>
      </c>
      <c r="B3839" t="s">
        <v>7766</v>
      </c>
      <c r="C3839" t="s">
        <v>7767</v>
      </c>
      <c r="D3839">
        <v>2000</v>
      </c>
      <c r="E3839">
        <v>2042</v>
      </c>
      <c r="F3839" t="s">
        <v>22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1092</v>
      </c>
      <c r="O3839" s="8">
        <f>Data!$E3839/Data!$D3839</f>
        <v>1.0209999999999999</v>
      </c>
      <c r="P3839" s="2">
        <f>IFERROR(Data!$E3839/Data!$L3839,0)</f>
        <v>120.11764705882354</v>
      </c>
      <c r="Q3839" t="str">
        <f t="shared" si="236"/>
        <v>theater</v>
      </c>
      <c r="R3839" t="str">
        <f t="shared" si="237"/>
        <v>plays</v>
      </c>
      <c r="S3839" s="3">
        <f t="shared" si="238"/>
        <v>42188.515717592592</v>
      </c>
      <c r="T3839" s="3">
        <f t="shared" si="239"/>
        <v>42152.515717592592</v>
      </c>
    </row>
    <row r="3840" spans="1:20">
      <c r="A3840">
        <v>3838</v>
      </c>
      <c r="B3840" t="s">
        <v>7768</v>
      </c>
      <c r="C3840" t="s">
        <v>7769</v>
      </c>
      <c r="D3840">
        <v>100000</v>
      </c>
      <c r="E3840">
        <v>100824</v>
      </c>
      <c r="F3840" t="s">
        <v>22</v>
      </c>
      <c r="G3840" t="s">
        <v>482</v>
      </c>
      <c r="H3840" t="s">
        <v>483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1092</v>
      </c>
      <c r="O3840" s="8">
        <f>Data!$E3840/Data!$D3840</f>
        <v>1.00824</v>
      </c>
      <c r="P3840" s="2">
        <f>IFERROR(Data!$E3840/Data!$L3840,0)</f>
        <v>1008.24</v>
      </c>
      <c r="Q3840" t="str">
        <f t="shared" si="236"/>
        <v>theater</v>
      </c>
      <c r="R3840" t="str">
        <f t="shared" si="237"/>
        <v>plays</v>
      </c>
      <c r="S3840" s="3">
        <f t="shared" si="238"/>
        <v>42146.460752314815</v>
      </c>
      <c r="T3840" s="3">
        <f t="shared" si="239"/>
        <v>42116.460752314815</v>
      </c>
    </row>
    <row r="3841" spans="1:20">
      <c r="A3841">
        <v>3839</v>
      </c>
      <c r="B3841" t="s">
        <v>7770</v>
      </c>
      <c r="C3841" t="s">
        <v>7771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1092</v>
      </c>
      <c r="O3841" s="8">
        <f>Data!$E3841/Data!$D3841</f>
        <v>1.0125</v>
      </c>
      <c r="P3841" s="2">
        <f>IFERROR(Data!$E3841/Data!$L3841,0)</f>
        <v>63.28125</v>
      </c>
      <c r="Q3841" t="str">
        <f t="shared" si="236"/>
        <v>theater</v>
      </c>
      <c r="R3841" t="str">
        <f t="shared" si="237"/>
        <v>plays</v>
      </c>
      <c r="S3841" s="3">
        <f t="shared" si="238"/>
        <v>42214.892638888887</v>
      </c>
      <c r="T3841" s="3">
        <f t="shared" si="239"/>
        <v>42154.892638888887</v>
      </c>
    </row>
    <row r="3842" spans="1:20">
      <c r="A3842">
        <v>3840</v>
      </c>
      <c r="B3842" t="s">
        <v>7772</v>
      </c>
      <c r="C3842" t="s">
        <v>7773</v>
      </c>
      <c r="D3842">
        <v>1</v>
      </c>
      <c r="E3842">
        <v>65</v>
      </c>
      <c r="F3842" t="s">
        <v>22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1092</v>
      </c>
      <c r="O3842" s="8">
        <f>Data!$E3842/Data!$D3842</f>
        <v>65</v>
      </c>
      <c r="P3842" s="2">
        <f>IFERROR(Data!$E3842/Data!$L3842,0)</f>
        <v>21.666666666666668</v>
      </c>
      <c r="Q3842" t="str">
        <f t="shared" si="236"/>
        <v>theater</v>
      </c>
      <c r="R3842" t="str">
        <f t="shared" si="237"/>
        <v>plays</v>
      </c>
      <c r="S3842" s="3">
        <f t="shared" si="238"/>
        <v>42457.410057870366</v>
      </c>
      <c r="T3842" s="3">
        <f t="shared" si="239"/>
        <v>42432.451724537037</v>
      </c>
    </row>
    <row r="3843" spans="1:20">
      <c r="A3843">
        <v>3841</v>
      </c>
      <c r="B3843" t="s">
        <v>7774</v>
      </c>
      <c r="C3843" t="s">
        <v>7775</v>
      </c>
      <c r="D3843">
        <v>10000</v>
      </c>
      <c r="E3843">
        <v>872</v>
      </c>
      <c r="F3843" t="s">
        <v>363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1092</v>
      </c>
      <c r="O3843" s="8">
        <f>Data!$E3843/Data!$D3843</f>
        <v>8.72E-2</v>
      </c>
      <c r="P3843" s="2">
        <f>IFERROR(Data!$E3843/Data!$L3843,0)</f>
        <v>25.647058823529413</v>
      </c>
      <c r="Q3843" t="str">
        <f t="shared" ref="Q3843:Q3906" si="240">LEFT(N3843,SEARCH("/",N3843,1)-1)</f>
        <v>theater</v>
      </c>
      <c r="R3843" t="str">
        <f t="shared" ref="R3843:R3906" si="241">RIGHT(N3843,LEN(N3843)-SEARCH("/",N3843,1))</f>
        <v>plays</v>
      </c>
      <c r="S3843" s="3">
        <f t="shared" ref="S3843:S3906" si="242">(((I3843/60)/60)/24)+DATE(1970,1,1)+(-6/24)</f>
        <v>41840.535729166666</v>
      </c>
      <c r="T3843" s="3">
        <f t="shared" ref="T3843:T3906" si="243">(((J3843/60)/60)/24)+DATE(1970,1,1)+(-6/24)</f>
        <v>41780.535729166666</v>
      </c>
    </row>
    <row r="3844" spans="1:20">
      <c r="A3844">
        <v>3842</v>
      </c>
      <c r="B3844" t="s">
        <v>7776</v>
      </c>
      <c r="C3844" t="s">
        <v>7777</v>
      </c>
      <c r="D3844">
        <v>5000</v>
      </c>
      <c r="E3844">
        <v>1097</v>
      </c>
      <c r="F3844" t="s">
        <v>363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1092</v>
      </c>
      <c r="O3844" s="8">
        <f>Data!$E3844/Data!$D3844</f>
        <v>0.21940000000000001</v>
      </c>
      <c r="P3844" s="2">
        <f>IFERROR(Data!$E3844/Data!$L3844,0)</f>
        <v>47.695652173913047</v>
      </c>
      <c r="Q3844" t="str">
        <f t="shared" si="240"/>
        <v>theater</v>
      </c>
      <c r="R3844" t="str">
        <f t="shared" si="241"/>
        <v>plays</v>
      </c>
      <c r="S3844" s="3">
        <f t="shared" si="242"/>
        <v>41770.243657407409</v>
      </c>
      <c r="T3844" s="3">
        <f t="shared" si="243"/>
        <v>41740.243657407409</v>
      </c>
    </row>
    <row r="3845" spans="1:20">
      <c r="A3845">
        <v>3843</v>
      </c>
      <c r="B3845" t="s">
        <v>7778</v>
      </c>
      <c r="C3845" t="s">
        <v>7779</v>
      </c>
      <c r="D3845">
        <v>5000</v>
      </c>
      <c r="E3845">
        <v>1065</v>
      </c>
      <c r="F3845" t="s">
        <v>363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1092</v>
      </c>
      <c r="O3845" s="8">
        <f>Data!$E3845/Data!$D3845</f>
        <v>0.21299999999999999</v>
      </c>
      <c r="P3845" s="2">
        <f>IFERROR(Data!$E3845/Data!$L3845,0)</f>
        <v>56.05263157894737</v>
      </c>
      <c r="Q3845" t="str">
        <f t="shared" si="240"/>
        <v>theater</v>
      </c>
      <c r="R3845" t="str">
        <f t="shared" si="241"/>
        <v>plays</v>
      </c>
      <c r="S3845" s="3">
        <f t="shared" si="242"/>
        <v>41790.822500000002</v>
      </c>
      <c r="T3845" s="3">
        <f t="shared" si="243"/>
        <v>41765.822500000002</v>
      </c>
    </row>
    <row r="3846" spans="1:20">
      <c r="A3846">
        <v>3844</v>
      </c>
      <c r="B3846" t="s">
        <v>7780</v>
      </c>
      <c r="C3846" t="s">
        <v>7781</v>
      </c>
      <c r="D3846">
        <v>9800</v>
      </c>
      <c r="E3846">
        <v>4066</v>
      </c>
      <c r="F3846" t="s">
        <v>363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1092</v>
      </c>
      <c r="O3846" s="8">
        <f>Data!$E3846/Data!$D3846</f>
        <v>0.41489795918367345</v>
      </c>
      <c r="P3846" s="2">
        <f>IFERROR(Data!$E3846/Data!$L3846,0)</f>
        <v>81.319999999999993</v>
      </c>
      <c r="Q3846" t="str">
        <f t="shared" si="240"/>
        <v>theater</v>
      </c>
      <c r="R3846" t="str">
        <f t="shared" si="241"/>
        <v>plays</v>
      </c>
      <c r="S3846" s="3">
        <f t="shared" si="242"/>
        <v>41793.040972222225</v>
      </c>
      <c r="T3846" s="3">
        <f t="shared" si="243"/>
        <v>41766.367291666669</v>
      </c>
    </row>
    <row r="3847" spans="1:20">
      <c r="A3847">
        <v>3845</v>
      </c>
      <c r="B3847" t="s">
        <v>7782</v>
      </c>
      <c r="C3847" t="s">
        <v>7783</v>
      </c>
      <c r="D3847">
        <v>40000</v>
      </c>
      <c r="E3847">
        <v>842</v>
      </c>
      <c r="F3847" t="s">
        <v>363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1092</v>
      </c>
      <c r="O3847" s="8">
        <f>Data!$E3847/Data!$D3847</f>
        <v>2.1049999999999999E-2</v>
      </c>
      <c r="P3847" s="2">
        <f>IFERROR(Data!$E3847/Data!$L3847,0)</f>
        <v>70.166666666666671</v>
      </c>
      <c r="Q3847" t="str">
        <f t="shared" si="240"/>
        <v>theater</v>
      </c>
      <c r="R3847" t="str">
        <f t="shared" si="241"/>
        <v>plays</v>
      </c>
      <c r="S3847" s="3">
        <f t="shared" si="242"/>
        <v>42278.377013888887</v>
      </c>
      <c r="T3847" s="3">
        <f t="shared" si="243"/>
        <v>42248.377013888887</v>
      </c>
    </row>
    <row r="3848" spans="1:20">
      <c r="A3848">
        <v>3846</v>
      </c>
      <c r="B3848" t="s">
        <v>7784</v>
      </c>
      <c r="C3848" t="s">
        <v>7785</v>
      </c>
      <c r="D3848">
        <v>7000</v>
      </c>
      <c r="E3848">
        <v>189</v>
      </c>
      <c r="F3848" t="s">
        <v>363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1092</v>
      </c>
      <c r="O3848" s="8">
        <f>Data!$E3848/Data!$D3848</f>
        <v>2.7E-2</v>
      </c>
      <c r="P3848" s="2">
        <f>IFERROR(Data!$E3848/Data!$L3848,0)</f>
        <v>23.625</v>
      </c>
      <c r="Q3848" t="str">
        <f t="shared" si="240"/>
        <v>theater</v>
      </c>
      <c r="R3848" t="str">
        <f t="shared" si="241"/>
        <v>plays</v>
      </c>
      <c r="S3848" s="3">
        <f t="shared" si="242"/>
        <v>41916.040972222225</v>
      </c>
      <c r="T3848" s="3">
        <f t="shared" si="243"/>
        <v>41884.971550925926</v>
      </c>
    </row>
    <row r="3849" spans="1:20">
      <c r="A3849">
        <v>3847</v>
      </c>
      <c r="B3849" t="s">
        <v>7786</v>
      </c>
      <c r="C3849" t="s">
        <v>7787</v>
      </c>
      <c r="D3849">
        <v>10500</v>
      </c>
      <c r="E3849">
        <v>1697</v>
      </c>
      <c r="F3849" t="s">
        <v>363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1092</v>
      </c>
      <c r="O3849" s="8">
        <f>Data!$E3849/Data!$D3849</f>
        <v>0.16161904761904761</v>
      </c>
      <c r="P3849" s="2">
        <f>IFERROR(Data!$E3849/Data!$L3849,0)</f>
        <v>188.55555555555554</v>
      </c>
      <c r="Q3849" t="str">
        <f t="shared" si="240"/>
        <v>theater</v>
      </c>
      <c r="R3849" t="str">
        <f t="shared" si="241"/>
        <v>plays</v>
      </c>
      <c r="S3849" s="3">
        <f t="shared" si="242"/>
        <v>42203.974432870367</v>
      </c>
      <c r="T3849" s="3">
        <f t="shared" si="243"/>
        <v>42158.974432870367</v>
      </c>
    </row>
    <row r="3850" spans="1:20">
      <c r="A3850">
        <v>3848</v>
      </c>
      <c r="B3850" t="s">
        <v>7788</v>
      </c>
      <c r="C3850" t="s">
        <v>7789</v>
      </c>
      <c r="D3850">
        <v>13000</v>
      </c>
      <c r="E3850">
        <v>2129</v>
      </c>
      <c r="F3850" t="s">
        <v>363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1092</v>
      </c>
      <c r="O3850" s="8">
        <f>Data!$E3850/Data!$D3850</f>
        <v>0.16376923076923078</v>
      </c>
      <c r="P3850" s="2">
        <f>IFERROR(Data!$E3850/Data!$L3850,0)</f>
        <v>49.511627906976742</v>
      </c>
      <c r="Q3850" t="str">
        <f t="shared" si="240"/>
        <v>theater</v>
      </c>
      <c r="R3850" t="str">
        <f t="shared" si="241"/>
        <v>plays</v>
      </c>
      <c r="S3850" s="3">
        <f t="shared" si="242"/>
        <v>42295.567002314812</v>
      </c>
      <c r="T3850" s="3">
        <f t="shared" si="243"/>
        <v>42265.567002314812</v>
      </c>
    </row>
    <row r="3851" spans="1:20">
      <c r="A3851">
        <v>3849</v>
      </c>
      <c r="B3851" t="s">
        <v>7790</v>
      </c>
      <c r="C3851" t="s">
        <v>7791</v>
      </c>
      <c r="D3851">
        <v>30000</v>
      </c>
      <c r="E3851">
        <v>2113</v>
      </c>
      <c r="F3851" t="s">
        <v>363</v>
      </c>
      <c r="G3851" t="s">
        <v>508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1092</v>
      </c>
      <c r="O3851" s="8">
        <f>Data!$E3851/Data!$D3851</f>
        <v>7.0433333333333334E-2</v>
      </c>
      <c r="P3851" s="2">
        <f>IFERROR(Data!$E3851/Data!$L3851,0)</f>
        <v>75.464285714285708</v>
      </c>
      <c r="Q3851" t="str">
        <f t="shared" si="240"/>
        <v>theater</v>
      </c>
      <c r="R3851" t="str">
        <f t="shared" si="241"/>
        <v>plays</v>
      </c>
      <c r="S3851" s="3">
        <f t="shared" si="242"/>
        <v>42166.517175925925</v>
      </c>
      <c r="T3851" s="3">
        <f t="shared" si="243"/>
        <v>42136.517175925925</v>
      </c>
    </row>
    <row r="3852" spans="1:20">
      <c r="A3852">
        <v>3850</v>
      </c>
      <c r="B3852" t="s">
        <v>7792</v>
      </c>
      <c r="C3852" t="s">
        <v>7793</v>
      </c>
      <c r="D3852">
        <v>1000</v>
      </c>
      <c r="E3852">
        <v>38</v>
      </c>
      <c r="F3852" t="s">
        <v>363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1092</v>
      </c>
      <c r="O3852" s="8">
        <f>Data!$E3852/Data!$D3852</f>
        <v>3.7999999999999999E-2</v>
      </c>
      <c r="P3852" s="2">
        <f>IFERROR(Data!$E3852/Data!$L3852,0)</f>
        <v>9.5</v>
      </c>
      <c r="Q3852" t="str">
        <f t="shared" si="240"/>
        <v>theater</v>
      </c>
      <c r="R3852" t="str">
        <f t="shared" si="241"/>
        <v>plays</v>
      </c>
      <c r="S3852" s="3">
        <f t="shared" si="242"/>
        <v>42004.874340277776</v>
      </c>
      <c r="T3852" s="3">
        <f t="shared" si="243"/>
        <v>41974.874340277776</v>
      </c>
    </row>
    <row r="3853" spans="1:20">
      <c r="A3853">
        <v>3851</v>
      </c>
      <c r="B3853" t="s">
        <v>7794</v>
      </c>
      <c r="C3853" t="s">
        <v>7795</v>
      </c>
      <c r="D3853">
        <v>2500</v>
      </c>
      <c r="E3853">
        <v>852</v>
      </c>
      <c r="F3853" t="s">
        <v>363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1092</v>
      </c>
      <c r="O3853" s="8">
        <f>Data!$E3853/Data!$D3853</f>
        <v>0.34079999999999999</v>
      </c>
      <c r="P3853" s="2">
        <f>IFERROR(Data!$E3853/Data!$L3853,0)</f>
        <v>35.5</v>
      </c>
      <c r="Q3853" t="str">
        <f t="shared" si="240"/>
        <v>theater</v>
      </c>
      <c r="R3853" t="str">
        <f t="shared" si="241"/>
        <v>plays</v>
      </c>
      <c r="S3853" s="3">
        <f t="shared" si="242"/>
        <v>42202.189571759256</v>
      </c>
      <c r="T3853" s="3">
        <f t="shared" si="243"/>
        <v>42172.189571759256</v>
      </c>
    </row>
    <row r="3854" spans="1:20">
      <c r="A3854">
        <v>3852</v>
      </c>
      <c r="B3854" t="s">
        <v>7796</v>
      </c>
      <c r="C3854" t="s">
        <v>7797</v>
      </c>
      <c r="D3854">
        <v>10000</v>
      </c>
      <c r="E3854">
        <v>20</v>
      </c>
      <c r="F3854" t="s">
        <v>363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1092</v>
      </c>
      <c r="O3854" s="8">
        <f>Data!$E3854/Data!$D3854</f>
        <v>2E-3</v>
      </c>
      <c r="P3854" s="2">
        <f>IFERROR(Data!$E3854/Data!$L3854,0)</f>
        <v>10</v>
      </c>
      <c r="Q3854" t="str">
        <f t="shared" si="240"/>
        <v>theater</v>
      </c>
      <c r="R3854" t="str">
        <f t="shared" si="241"/>
        <v>plays</v>
      </c>
      <c r="S3854" s="3">
        <f t="shared" si="242"/>
        <v>42089.899027777778</v>
      </c>
      <c r="T3854" s="3">
        <f t="shared" si="243"/>
        <v>42064.940694444449</v>
      </c>
    </row>
    <row r="3855" spans="1:20">
      <c r="A3855">
        <v>3853</v>
      </c>
      <c r="B3855" t="s">
        <v>7798</v>
      </c>
      <c r="C3855" t="s">
        <v>7799</v>
      </c>
      <c r="D3855">
        <v>100000</v>
      </c>
      <c r="E3855">
        <v>26</v>
      </c>
      <c r="F3855" t="s">
        <v>363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1092</v>
      </c>
      <c r="O3855" s="8">
        <f>Data!$E3855/Data!$D3855</f>
        <v>2.5999999999999998E-4</v>
      </c>
      <c r="P3855" s="2">
        <f>IFERROR(Data!$E3855/Data!$L3855,0)</f>
        <v>13</v>
      </c>
      <c r="Q3855" t="str">
        <f t="shared" si="240"/>
        <v>theater</v>
      </c>
      <c r="R3855" t="str">
        <f t="shared" si="241"/>
        <v>plays</v>
      </c>
      <c r="S3855" s="3">
        <f t="shared" si="242"/>
        <v>41883.59002314815</v>
      </c>
      <c r="T3855" s="3">
        <f t="shared" si="243"/>
        <v>41848.59002314815</v>
      </c>
    </row>
    <row r="3856" spans="1:20">
      <c r="A3856">
        <v>3854</v>
      </c>
      <c r="B3856" t="s">
        <v>7800</v>
      </c>
      <c r="C3856" t="s">
        <v>7801</v>
      </c>
      <c r="D3856">
        <v>11000</v>
      </c>
      <c r="E3856">
        <v>1788</v>
      </c>
      <c r="F3856" t="s">
        <v>363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1092</v>
      </c>
      <c r="O3856" s="8">
        <f>Data!$E3856/Data!$D3856</f>
        <v>0.16254545454545455</v>
      </c>
      <c r="P3856" s="2">
        <f>IFERROR(Data!$E3856/Data!$L3856,0)</f>
        <v>89.4</v>
      </c>
      <c r="Q3856" t="str">
        <f t="shared" si="240"/>
        <v>theater</v>
      </c>
      <c r="R3856" t="str">
        <f t="shared" si="241"/>
        <v>plays</v>
      </c>
      <c r="S3856" s="3">
        <f t="shared" si="242"/>
        <v>42133.634930555556</v>
      </c>
      <c r="T3856" s="3">
        <f t="shared" si="243"/>
        <v>42103.634930555556</v>
      </c>
    </row>
    <row r="3857" spans="1:20">
      <c r="A3857">
        <v>3855</v>
      </c>
      <c r="B3857" t="s">
        <v>7802</v>
      </c>
      <c r="C3857" t="s">
        <v>7803</v>
      </c>
      <c r="D3857">
        <v>1000</v>
      </c>
      <c r="E3857">
        <v>25</v>
      </c>
      <c r="F3857" t="s">
        <v>363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1092</v>
      </c>
      <c r="O3857" s="8">
        <f>Data!$E3857/Data!$D3857</f>
        <v>2.5000000000000001E-2</v>
      </c>
      <c r="P3857" s="2">
        <f>IFERROR(Data!$E3857/Data!$L3857,0)</f>
        <v>25</v>
      </c>
      <c r="Q3857" t="str">
        <f t="shared" si="240"/>
        <v>theater</v>
      </c>
      <c r="R3857" t="str">
        <f t="shared" si="241"/>
        <v>plays</v>
      </c>
      <c r="S3857" s="3">
        <f t="shared" si="242"/>
        <v>42089.679062499999</v>
      </c>
      <c r="T3857" s="3">
        <f t="shared" si="243"/>
        <v>42059.720729166671</v>
      </c>
    </row>
    <row r="3858" spans="1:20">
      <c r="A3858">
        <v>3856</v>
      </c>
      <c r="B3858" t="s">
        <v>7804</v>
      </c>
      <c r="C3858" t="s">
        <v>7805</v>
      </c>
      <c r="D3858">
        <v>5000</v>
      </c>
      <c r="E3858">
        <v>1</v>
      </c>
      <c r="F3858" t="s">
        <v>363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1092</v>
      </c>
      <c r="O3858" s="8">
        <f>Data!$E3858/Data!$D3858</f>
        <v>2.0000000000000001E-4</v>
      </c>
      <c r="P3858" s="2">
        <f>IFERROR(Data!$E3858/Data!$L3858,0)</f>
        <v>1</v>
      </c>
      <c r="Q3858" t="str">
        <f t="shared" si="240"/>
        <v>theater</v>
      </c>
      <c r="R3858" t="str">
        <f t="shared" si="241"/>
        <v>plays</v>
      </c>
      <c r="S3858" s="3">
        <f t="shared" si="242"/>
        <v>42071.451423611114</v>
      </c>
      <c r="T3858" s="3">
        <f t="shared" si="243"/>
        <v>42041.493090277778</v>
      </c>
    </row>
    <row r="3859" spans="1:20">
      <c r="A3859">
        <v>3857</v>
      </c>
      <c r="B3859" t="s">
        <v>7806</v>
      </c>
      <c r="C3859" t="s">
        <v>7807</v>
      </c>
      <c r="D3859">
        <v>5000</v>
      </c>
      <c r="E3859">
        <v>260</v>
      </c>
      <c r="F3859" t="s">
        <v>363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1092</v>
      </c>
      <c r="O3859" s="8">
        <f>Data!$E3859/Data!$D3859</f>
        <v>5.1999999999999998E-2</v>
      </c>
      <c r="P3859" s="2">
        <f>IFERROR(Data!$E3859/Data!$L3859,0)</f>
        <v>65</v>
      </c>
      <c r="Q3859" t="str">
        <f t="shared" si="240"/>
        <v>theater</v>
      </c>
      <c r="R3859" t="str">
        <f t="shared" si="241"/>
        <v>plays</v>
      </c>
      <c r="S3859" s="3">
        <f t="shared" si="242"/>
        <v>41852.466666666667</v>
      </c>
      <c r="T3859" s="3">
        <f t="shared" si="243"/>
        <v>41829.48715277778</v>
      </c>
    </row>
    <row r="3860" spans="1:20">
      <c r="A3860">
        <v>3858</v>
      </c>
      <c r="B3860" t="s">
        <v>7808</v>
      </c>
      <c r="C3860" t="s">
        <v>7809</v>
      </c>
      <c r="D3860">
        <v>500</v>
      </c>
      <c r="E3860">
        <v>10</v>
      </c>
      <c r="F3860" t="s">
        <v>363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1092</v>
      </c>
      <c r="O3860" s="8">
        <f>Data!$E3860/Data!$D3860</f>
        <v>0.02</v>
      </c>
      <c r="P3860" s="2">
        <f>IFERROR(Data!$E3860/Data!$L3860,0)</f>
        <v>10</v>
      </c>
      <c r="Q3860" t="str">
        <f t="shared" si="240"/>
        <v>theater</v>
      </c>
      <c r="R3860" t="str">
        <f t="shared" si="241"/>
        <v>plays</v>
      </c>
      <c r="S3860" s="3">
        <f t="shared" si="242"/>
        <v>42146.625</v>
      </c>
      <c r="T3860" s="3">
        <f t="shared" si="243"/>
        <v>42128.181064814817</v>
      </c>
    </row>
    <row r="3861" spans="1:20">
      <c r="A3861">
        <v>3859</v>
      </c>
      <c r="B3861" t="s">
        <v>7810</v>
      </c>
      <c r="C3861" t="s">
        <v>7811</v>
      </c>
      <c r="D3861">
        <v>2500</v>
      </c>
      <c r="E3861">
        <v>1</v>
      </c>
      <c r="F3861" t="s">
        <v>363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1092</v>
      </c>
      <c r="O3861" s="8">
        <f>Data!$E3861/Data!$D3861</f>
        <v>4.0000000000000002E-4</v>
      </c>
      <c r="P3861" s="2">
        <f>IFERROR(Data!$E3861/Data!$L3861,0)</f>
        <v>1</v>
      </c>
      <c r="Q3861" t="str">
        <f t="shared" si="240"/>
        <v>theater</v>
      </c>
      <c r="R3861" t="str">
        <f t="shared" si="241"/>
        <v>plays</v>
      </c>
      <c r="S3861" s="3">
        <f t="shared" si="242"/>
        <v>41815.625</v>
      </c>
      <c r="T3861" s="3">
        <f t="shared" si="243"/>
        <v>41789.643599537041</v>
      </c>
    </row>
    <row r="3862" spans="1:20">
      <c r="A3862">
        <v>3860</v>
      </c>
      <c r="B3862" t="s">
        <v>7812</v>
      </c>
      <c r="C3862" t="s">
        <v>7813</v>
      </c>
      <c r="D3862">
        <v>6000</v>
      </c>
      <c r="E3862">
        <v>1060</v>
      </c>
      <c r="F3862" t="s">
        <v>363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1092</v>
      </c>
      <c r="O3862" s="8">
        <f>Data!$E3862/Data!$D3862</f>
        <v>0.17666666666666667</v>
      </c>
      <c r="P3862" s="2">
        <f>IFERROR(Data!$E3862/Data!$L3862,0)</f>
        <v>81.538461538461533</v>
      </c>
      <c r="Q3862" t="str">
        <f t="shared" si="240"/>
        <v>theater</v>
      </c>
      <c r="R3862" t="str">
        <f t="shared" si="241"/>
        <v>plays</v>
      </c>
      <c r="S3862" s="3">
        <f t="shared" si="242"/>
        <v>41863.410995370366</v>
      </c>
      <c r="T3862" s="3">
        <f t="shared" si="243"/>
        <v>41833.410995370366</v>
      </c>
    </row>
    <row r="3863" spans="1:20">
      <c r="A3863">
        <v>3861</v>
      </c>
      <c r="B3863" t="s">
        <v>7814</v>
      </c>
      <c r="C3863" t="s">
        <v>7815</v>
      </c>
      <c r="D3863">
        <v>2000</v>
      </c>
      <c r="E3863">
        <v>100</v>
      </c>
      <c r="F3863" t="s">
        <v>363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1092</v>
      </c>
      <c r="O3863" s="8">
        <f>Data!$E3863/Data!$D3863</f>
        <v>0.05</v>
      </c>
      <c r="P3863" s="2">
        <f>IFERROR(Data!$E3863/Data!$L3863,0)</f>
        <v>100</v>
      </c>
      <c r="Q3863" t="str">
        <f t="shared" si="240"/>
        <v>theater</v>
      </c>
      <c r="R3863" t="str">
        <f t="shared" si="241"/>
        <v>plays</v>
      </c>
      <c r="S3863" s="3">
        <f t="shared" si="242"/>
        <v>41955.657638888893</v>
      </c>
      <c r="T3863" s="3">
        <f t="shared" si="243"/>
        <v>41914.340011574073</v>
      </c>
    </row>
    <row r="3864" spans="1:20">
      <c r="A3864">
        <v>3862</v>
      </c>
      <c r="B3864" t="s">
        <v>7816</v>
      </c>
      <c r="C3864" t="s">
        <v>7817</v>
      </c>
      <c r="D3864">
        <v>7500</v>
      </c>
      <c r="E3864">
        <v>1</v>
      </c>
      <c r="F3864" t="s">
        <v>363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1092</v>
      </c>
      <c r="O3864" s="8">
        <f>Data!$E3864/Data!$D3864</f>
        <v>1.3333333333333334E-4</v>
      </c>
      <c r="P3864" s="2">
        <f>IFERROR(Data!$E3864/Data!$L3864,0)</f>
        <v>1</v>
      </c>
      <c r="Q3864" t="str">
        <f t="shared" si="240"/>
        <v>theater</v>
      </c>
      <c r="R3864" t="str">
        <f t="shared" si="241"/>
        <v>plays</v>
      </c>
      <c r="S3864" s="3">
        <f t="shared" si="242"/>
        <v>42625.457638888889</v>
      </c>
      <c r="T3864" s="3">
        <f t="shared" si="243"/>
        <v>42611.011064814811</v>
      </c>
    </row>
    <row r="3865" spans="1:20">
      <c r="A3865">
        <v>3863</v>
      </c>
      <c r="B3865" t="s">
        <v>7818</v>
      </c>
      <c r="C3865" t="s">
        <v>7819</v>
      </c>
      <c r="D3865">
        <v>6000</v>
      </c>
      <c r="E3865">
        <v>0</v>
      </c>
      <c r="F3865" t="s">
        <v>363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1092</v>
      </c>
      <c r="O3865" s="8">
        <f>Data!$E3865/Data!$D3865</f>
        <v>0</v>
      </c>
      <c r="P3865" s="2">
        <f>IFERROR(Data!$E3865/Data!$L3865,0)</f>
        <v>0</v>
      </c>
      <c r="Q3865" t="str">
        <f t="shared" si="240"/>
        <v>theater</v>
      </c>
      <c r="R3865" t="str">
        <f t="shared" si="241"/>
        <v>plays</v>
      </c>
      <c r="S3865" s="3">
        <f t="shared" si="242"/>
        <v>42313.424826388888</v>
      </c>
      <c r="T3865" s="3">
        <f t="shared" si="243"/>
        <v>42253.383159722223</v>
      </c>
    </row>
    <row r="3866" spans="1:20">
      <c r="A3866">
        <v>3864</v>
      </c>
      <c r="B3866" t="s">
        <v>7820</v>
      </c>
      <c r="C3866" t="s">
        <v>7821</v>
      </c>
      <c r="D3866">
        <v>5000</v>
      </c>
      <c r="E3866">
        <v>60</v>
      </c>
      <c r="F3866" t="s">
        <v>363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1092</v>
      </c>
      <c r="O3866" s="8">
        <f>Data!$E3866/Data!$D3866</f>
        <v>1.2E-2</v>
      </c>
      <c r="P3866" s="2">
        <f>IFERROR(Data!$E3866/Data!$L3866,0)</f>
        <v>20</v>
      </c>
      <c r="Q3866" t="str">
        <f t="shared" si="240"/>
        <v>theater</v>
      </c>
      <c r="R3866" t="str">
        <f t="shared" si="241"/>
        <v>plays</v>
      </c>
      <c r="S3866" s="3">
        <f t="shared" si="242"/>
        <v>42325.683495370366</v>
      </c>
      <c r="T3866" s="3">
        <f t="shared" si="243"/>
        <v>42295.641828703709</v>
      </c>
    </row>
    <row r="3867" spans="1:20">
      <c r="A3867">
        <v>3865</v>
      </c>
      <c r="B3867" t="s">
        <v>7822</v>
      </c>
      <c r="C3867" t="s">
        <v>7823</v>
      </c>
      <c r="D3867">
        <v>2413</v>
      </c>
      <c r="E3867">
        <v>650</v>
      </c>
      <c r="F3867" t="s">
        <v>363</v>
      </c>
      <c r="G3867" t="s">
        <v>165</v>
      </c>
      <c r="H3867" t="s">
        <v>166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1092</v>
      </c>
      <c r="O3867" s="8">
        <f>Data!$E3867/Data!$D3867</f>
        <v>0.26937422295897223</v>
      </c>
      <c r="P3867" s="2">
        <f>IFERROR(Data!$E3867/Data!$L3867,0)</f>
        <v>46.428571428571431</v>
      </c>
      <c r="Q3867" t="str">
        <f t="shared" si="240"/>
        <v>theater</v>
      </c>
      <c r="R3867" t="str">
        <f t="shared" si="241"/>
        <v>plays</v>
      </c>
      <c r="S3867" s="3">
        <f t="shared" si="242"/>
        <v>41880.979166666664</v>
      </c>
      <c r="T3867" s="3">
        <f t="shared" si="243"/>
        <v>41841.401597222226</v>
      </c>
    </row>
    <row r="3868" spans="1:20">
      <c r="A3868">
        <v>3866</v>
      </c>
      <c r="B3868" t="s">
        <v>7824</v>
      </c>
      <c r="C3868" t="s">
        <v>7825</v>
      </c>
      <c r="D3868">
        <v>2000</v>
      </c>
      <c r="E3868">
        <v>11</v>
      </c>
      <c r="F3868" t="s">
        <v>363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1092</v>
      </c>
      <c r="O3868" s="8">
        <f>Data!$E3868/Data!$D3868</f>
        <v>5.4999999999999997E-3</v>
      </c>
      <c r="P3868" s="2">
        <f>IFERROR(Data!$E3868/Data!$L3868,0)</f>
        <v>5.5</v>
      </c>
      <c r="Q3868" t="str">
        <f t="shared" si="240"/>
        <v>theater</v>
      </c>
      <c r="R3868" t="str">
        <f t="shared" si="241"/>
        <v>plays</v>
      </c>
      <c r="S3868" s="3">
        <f t="shared" si="242"/>
        <v>42451.895138888889</v>
      </c>
      <c r="T3868" s="3">
        <f t="shared" si="243"/>
        <v>42402.697002314817</v>
      </c>
    </row>
    <row r="3869" spans="1:20">
      <c r="A3869">
        <v>3867</v>
      </c>
      <c r="B3869" t="s">
        <v>7826</v>
      </c>
      <c r="C3869" t="s">
        <v>7827</v>
      </c>
      <c r="D3869">
        <v>2000</v>
      </c>
      <c r="E3869">
        <v>251</v>
      </c>
      <c r="F3869" t="s">
        <v>363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1092</v>
      </c>
      <c r="O3869" s="8">
        <f>Data!$E3869/Data!$D3869</f>
        <v>0.1255</v>
      </c>
      <c r="P3869" s="2">
        <f>IFERROR(Data!$E3869/Data!$L3869,0)</f>
        <v>50.2</v>
      </c>
      <c r="Q3869" t="str">
        <f t="shared" si="240"/>
        <v>theater</v>
      </c>
      <c r="R3869" t="str">
        <f t="shared" si="241"/>
        <v>plays</v>
      </c>
      <c r="S3869" s="3">
        <f t="shared" si="242"/>
        <v>42539.564108796301</v>
      </c>
      <c r="T3869" s="3">
        <f t="shared" si="243"/>
        <v>42509.564108796301</v>
      </c>
    </row>
    <row r="3870" spans="1:20">
      <c r="A3870">
        <v>3868</v>
      </c>
      <c r="B3870" t="s">
        <v>7828</v>
      </c>
      <c r="C3870" t="s">
        <v>7829</v>
      </c>
      <c r="D3870">
        <v>5000</v>
      </c>
      <c r="E3870">
        <v>10</v>
      </c>
      <c r="F3870" t="s">
        <v>278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5937</v>
      </c>
      <c r="O3870" s="8">
        <f>Data!$E3870/Data!$D3870</f>
        <v>2E-3</v>
      </c>
      <c r="P3870" s="2">
        <f>IFERROR(Data!$E3870/Data!$L3870,0)</f>
        <v>10</v>
      </c>
      <c r="Q3870" t="str">
        <f t="shared" si="240"/>
        <v>theater</v>
      </c>
      <c r="R3870" t="str">
        <f t="shared" si="241"/>
        <v>musical</v>
      </c>
      <c r="S3870" s="3">
        <f t="shared" si="242"/>
        <v>41890.409780092588</v>
      </c>
      <c r="T3870" s="3">
        <f t="shared" si="243"/>
        <v>41865.409780092588</v>
      </c>
    </row>
    <row r="3871" spans="1:20">
      <c r="A3871">
        <v>3869</v>
      </c>
      <c r="B3871" t="s">
        <v>7830</v>
      </c>
      <c r="C3871" t="s">
        <v>7831</v>
      </c>
      <c r="D3871">
        <v>13111</v>
      </c>
      <c r="E3871">
        <v>452</v>
      </c>
      <c r="F3871" t="s">
        <v>278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5937</v>
      </c>
      <c r="O3871" s="8">
        <f>Data!$E3871/Data!$D3871</f>
        <v>3.44748684310884E-2</v>
      </c>
      <c r="P3871" s="2">
        <f>IFERROR(Data!$E3871/Data!$L3871,0)</f>
        <v>30.133333333333333</v>
      </c>
      <c r="Q3871" t="str">
        <f t="shared" si="240"/>
        <v>theater</v>
      </c>
      <c r="R3871" t="str">
        <f t="shared" si="241"/>
        <v>musical</v>
      </c>
      <c r="S3871" s="3">
        <f t="shared" si="242"/>
        <v>42076.882638888885</v>
      </c>
      <c r="T3871" s="3">
        <f t="shared" si="243"/>
        <v>42047.474444444444</v>
      </c>
    </row>
    <row r="3872" spans="1:20">
      <c r="A3872">
        <v>3870</v>
      </c>
      <c r="B3872" t="s">
        <v>7832</v>
      </c>
      <c r="C3872" t="s">
        <v>7833</v>
      </c>
      <c r="D3872">
        <v>10000</v>
      </c>
      <c r="E3872">
        <v>1500</v>
      </c>
      <c r="F3872" t="s">
        <v>278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5937</v>
      </c>
      <c r="O3872" s="8">
        <f>Data!$E3872/Data!$D3872</f>
        <v>0.15</v>
      </c>
      <c r="P3872" s="2">
        <f>IFERROR(Data!$E3872/Data!$L3872,0)</f>
        <v>150</v>
      </c>
      <c r="Q3872" t="str">
        <f t="shared" si="240"/>
        <v>theater</v>
      </c>
      <c r="R3872" t="str">
        <f t="shared" si="241"/>
        <v>musical</v>
      </c>
      <c r="S3872" s="3">
        <f t="shared" si="242"/>
        <v>41822.92219907407</v>
      </c>
      <c r="T3872" s="3">
        <f t="shared" si="243"/>
        <v>41792.92219907407</v>
      </c>
    </row>
    <row r="3873" spans="1:20">
      <c r="A3873">
        <v>3871</v>
      </c>
      <c r="B3873" t="s">
        <v>7834</v>
      </c>
      <c r="C3873" t="s">
        <v>7835</v>
      </c>
      <c r="D3873">
        <v>1500</v>
      </c>
      <c r="E3873">
        <v>40</v>
      </c>
      <c r="F3873" t="s">
        <v>278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5937</v>
      </c>
      <c r="O3873" s="8">
        <f>Data!$E3873/Data!$D3873</f>
        <v>2.6666666666666668E-2</v>
      </c>
      <c r="P3873" s="2">
        <f>IFERROR(Data!$E3873/Data!$L3873,0)</f>
        <v>13.333333333333334</v>
      </c>
      <c r="Q3873" t="str">
        <f t="shared" si="240"/>
        <v>theater</v>
      </c>
      <c r="R3873" t="str">
        <f t="shared" si="241"/>
        <v>musical</v>
      </c>
      <c r="S3873" s="3">
        <f t="shared" si="242"/>
        <v>42823.489004629635</v>
      </c>
      <c r="T3873" s="3">
        <f t="shared" si="243"/>
        <v>42763.530671296292</v>
      </c>
    </row>
    <row r="3874" spans="1:20">
      <c r="A3874">
        <v>3872</v>
      </c>
      <c r="B3874" t="s">
        <v>7836</v>
      </c>
      <c r="C3874" t="s">
        <v>7837</v>
      </c>
      <c r="D3874">
        <v>15000</v>
      </c>
      <c r="E3874">
        <v>0</v>
      </c>
      <c r="F3874" t="s">
        <v>278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5937</v>
      </c>
      <c r="O3874" s="8">
        <f>Data!$E3874/Data!$D3874</f>
        <v>0</v>
      </c>
      <c r="P3874" s="2">
        <f>IFERROR(Data!$E3874/Data!$L3874,0)</f>
        <v>0</v>
      </c>
      <c r="Q3874" t="str">
        <f t="shared" si="240"/>
        <v>theater</v>
      </c>
      <c r="R3874" t="str">
        <f t="shared" si="241"/>
        <v>musical</v>
      </c>
      <c r="S3874" s="3">
        <f t="shared" si="242"/>
        <v>42229.895787037036</v>
      </c>
      <c r="T3874" s="3">
        <f t="shared" si="243"/>
        <v>42179.895787037036</v>
      </c>
    </row>
    <row r="3875" spans="1:20">
      <c r="A3875">
        <v>3873</v>
      </c>
      <c r="B3875" t="s">
        <v>7838</v>
      </c>
      <c r="C3875" t="s">
        <v>7839</v>
      </c>
      <c r="D3875">
        <v>5500</v>
      </c>
      <c r="E3875">
        <v>0</v>
      </c>
      <c r="F3875" t="s">
        <v>278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5937</v>
      </c>
      <c r="O3875" s="8">
        <f>Data!$E3875/Data!$D3875</f>
        <v>0</v>
      </c>
      <c r="P3875" s="2">
        <f>IFERROR(Data!$E3875/Data!$L3875,0)</f>
        <v>0</v>
      </c>
      <c r="Q3875" t="str">
        <f t="shared" si="240"/>
        <v>theater</v>
      </c>
      <c r="R3875" t="str">
        <f t="shared" si="241"/>
        <v>musical</v>
      </c>
      <c r="S3875" s="3">
        <f t="shared" si="242"/>
        <v>42285.446006944447</v>
      </c>
      <c r="T3875" s="3">
        <f t="shared" si="243"/>
        <v>42255.446006944447</v>
      </c>
    </row>
    <row r="3876" spans="1:20">
      <c r="A3876">
        <v>3874</v>
      </c>
      <c r="B3876" t="s">
        <v>7840</v>
      </c>
      <c r="C3876" t="s">
        <v>7841</v>
      </c>
      <c r="D3876">
        <v>620</v>
      </c>
      <c r="E3876">
        <v>0</v>
      </c>
      <c r="F3876" t="s">
        <v>278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5937</v>
      </c>
      <c r="O3876" s="8">
        <f>Data!$E3876/Data!$D3876</f>
        <v>0</v>
      </c>
      <c r="P3876" s="2">
        <f>IFERROR(Data!$E3876/Data!$L3876,0)</f>
        <v>0</v>
      </c>
      <c r="Q3876" t="str">
        <f t="shared" si="240"/>
        <v>theater</v>
      </c>
      <c r="R3876" t="str">
        <f t="shared" si="241"/>
        <v>musical</v>
      </c>
      <c r="S3876" s="3">
        <f t="shared" si="242"/>
        <v>42027.791666666672</v>
      </c>
      <c r="T3876" s="3">
        <f t="shared" si="243"/>
        <v>42006.766458333332</v>
      </c>
    </row>
    <row r="3877" spans="1:20">
      <c r="A3877">
        <v>3875</v>
      </c>
      <c r="B3877" t="s">
        <v>7842</v>
      </c>
      <c r="C3877" t="s">
        <v>7843</v>
      </c>
      <c r="D3877">
        <v>30000</v>
      </c>
      <c r="E3877">
        <v>0</v>
      </c>
      <c r="F3877" t="s">
        <v>278</v>
      </c>
      <c r="G3877" t="s">
        <v>315</v>
      </c>
      <c r="H3877" t="s">
        <v>316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5937</v>
      </c>
      <c r="O3877" s="8">
        <f>Data!$E3877/Data!$D3877</f>
        <v>0</v>
      </c>
      <c r="P3877" s="2">
        <f>IFERROR(Data!$E3877/Data!$L3877,0)</f>
        <v>0</v>
      </c>
      <c r="Q3877" t="str">
        <f t="shared" si="240"/>
        <v>theater</v>
      </c>
      <c r="R3877" t="str">
        <f t="shared" si="241"/>
        <v>musical</v>
      </c>
      <c r="S3877" s="3">
        <f t="shared" si="242"/>
        <v>42616.166666666672</v>
      </c>
      <c r="T3877" s="3">
        <f t="shared" si="243"/>
        <v>42615.096817129626</v>
      </c>
    </row>
    <row r="3878" spans="1:20">
      <c r="A3878">
        <v>3876</v>
      </c>
      <c r="B3878" t="s">
        <v>7844</v>
      </c>
      <c r="C3878" t="s">
        <v>7845</v>
      </c>
      <c r="D3878">
        <v>3900</v>
      </c>
      <c r="E3878">
        <v>2059</v>
      </c>
      <c r="F3878" t="s">
        <v>278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5937</v>
      </c>
      <c r="O3878" s="8">
        <f>Data!$E3878/Data!$D3878</f>
        <v>0.52794871794871789</v>
      </c>
      <c r="P3878" s="2">
        <f>IFERROR(Data!$E3878/Data!$L3878,0)</f>
        <v>44.760869565217391</v>
      </c>
      <c r="Q3878" t="str">
        <f t="shared" si="240"/>
        <v>theater</v>
      </c>
      <c r="R3878" t="str">
        <f t="shared" si="241"/>
        <v>musical</v>
      </c>
      <c r="S3878" s="3">
        <f t="shared" si="242"/>
        <v>42402.374166666668</v>
      </c>
      <c r="T3878" s="3">
        <f t="shared" si="243"/>
        <v>42372.374166666668</v>
      </c>
    </row>
    <row r="3879" spans="1:20">
      <c r="A3879">
        <v>3877</v>
      </c>
      <c r="B3879" t="s">
        <v>7846</v>
      </c>
      <c r="C3879" t="s">
        <v>7847</v>
      </c>
      <c r="D3879">
        <v>25000</v>
      </c>
      <c r="E3879">
        <v>1241</v>
      </c>
      <c r="F3879" t="s">
        <v>278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5937</v>
      </c>
      <c r="O3879" s="8">
        <f>Data!$E3879/Data!$D3879</f>
        <v>4.9639999999999997E-2</v>
      </c>
      <c r="P3879" s="2">
        <f>IFERROR(Data!$E3879/Data!$L3879,0)</f>
        <v>88.642857142857139</v>
      </c>
      <c r="Q3879" t="str">
        <f t="shared" si="240"/>
        <v>theater</v>
      </c>
      <c r="R3879" t="str">
        <f t="shared" si="241"/>
        <v>musical</v>
      </c>
      <c r="S3879" s="3">
        <f t="shared" si="242"/>
        <v>42712.42768518519</v>
      </c>
      <c r="T3879" s="3">
        <f t="shared" si="243"/>
        <v>42682.42768518519</v>
      </c>
    </row>
    <row r="3880" spans="1:20">
      <c r="A3880">
        <v>3878</v>
      </c>
      <c r="B3880" t="s">
        <v>7848</v>
      </c>
      <c r="C3880" t="s">
        <v>7849</v>
      </c>
      <c r="D3880">
        <v>18000</v>
      </c>
      <c r="E3880">
        <v>10</v>
      </c>
      <c r="F3880" t="s">
        <v>278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5937</v>
      </c>
      <c r="O3880" s="8">
        <f>Data!$E3880/Data!$D3880</f>
        <v>5.5555555555555556E-4</v>
      </c>
      <c r="P3880" s="2">
        <f>IFERROR(Data!$E3880/Data!$L3880,0)</f>
        <v>10</v>
      </c>
      <c r="Q3880" t="str">
        <f t="shared" si="240"/>
        <v>theater</v>
      </c>
      <c r="R3880" t="str">
        <f t="shared" si="241"/>
        <v>musical</v>
      </c>
      <c r="S3880" s="3">
        <f t="shared" si="242"/>
        <v>42184.915972222225</v>
      </c>
      <c r="T3880" s="3">
        <f t="shared" si="243"/>
        <v>42154.568819444445</v>
      </c>
    </row>
    <row r="3881" spans="1:20">
      <c r="A3881">
        <v>3879</v>
      </c>
      <c r="B3881" t="s">
        <v>7850</v>
      </c>
      <c r="C3881" t="s">
        <v>7851</v>
      </c>
      <c r="D3881">
        <v>15000</v>
      </c>
      <c r="E3881">
        <v>0</v>
      </c>
      <c r="F3881" t="s">
        <v>278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5937</v>
      </c>
      <c r="O3881" s="8">
        <f>Data!$E3881/Data!$D3881</f>
        <v>0</v>
      </c>
      <c r="P3881" s="2">
        <f>IFERROR(Data!$E3881/Data!$L3881,0)</f>
        <v>0</v>
      </c>
      <c r="Q3881" t="str">
        <f t="shared" si="240"/>
        <v>theater</v>
      </c>
      <c r="R3881" t="str">
        <f t="shared" si="241"/>
        <v>musical</v>
      </c>
      <c r="S3881" s="3">
        <f t="shared" si="242"/>
        <v>42029.611064814817</v>
      </c>
      <c r="T3881" s="3">
        <f t="shared" si="243"/>
        <v>41999.611064814817</v>
      </c>
    </row>
    <row r="3882" spans="1:20">
      <c r="A3882">
        <v>3880</v>
      </c>
      <c r="B3882" t="s">
        <v>7852</v>
      </c>
      <c r="C3882" t="s">
        <v>7853</v>
      </c>
      <c r="D3882">
        <v>7500</v>
      </c>
      <c r="E3882">
        <v>980</v>
      </c>
      <c r="F3882" t="s">
        <v>278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5937</v>
      </c>
      <c r="O3882" s="8">
        <f>Data!$E3882/Data!$D3882</f>
        <v>0.13066666666666665</v>
      </c>
      <c r="P3882" s="2">
        <f>IFERROR(Data!$E3882/Data!$L3882,0)</f>
        <v>57.647058823529413</v>
      </c>
      <c r="Q3882" t="str">
        <f t="shared" si="240"/>
        <v>theater</v>
      </c>
      <c r="R3882" t="str">
        <f t="shared" si="241"/>
        <v>musical</v>
      </c>
      <c r="S3882" s="3">
        <f t="shared" si="242"/>
        <v>41850.708333333336</v>
      </c>
      <c r="T3882" s="3">
        <f t="shared" si="243"/>
        <v>41815.565046296295</v>
      </c>
    </row>
    <row r="3883" spans="1:20">
      <c r="A3883">
        <v>3881</v>
      </c>
      <c r="B3883" t="s">
        <v>7854</v>
      </c>
      <c r="C3883" t="s">
        <v>7855</v>
      </c>
      <c r="D3883">
        <v>500</v>
      </c>
      <c r="E3883">
        <v>25</v>
      </c>
      <c r="F3883" t="s">
        <v>278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5937</v>
      </c>
      <c r="O3883" s="8">
        <f>Data!$E3883/Data!$D3883</f>
        <v>0.05</v>
      </c>
      <c r="P3883" s="2">
        <f>IFERROR(Data!$E3883/Data!$L3883,0)</f>
        <v>25</v>
      </c>
      <c r="Q3883" t="str">
        <f t="shared" si="240"/>
        <v>theater</v>
      </c>
      <c r="R3883" t="str">
        <f t="shared" si="241"/>
        <v>musical</v>
      </c>
      <c r="S3883" s="3">
        <f t="shared" si="242"/>
        <v>42785.768506944441</v>
      </c>
      <c r="T3883" s="3">
        <f t="shared" si="243"/>
        <v>42755.768506944441</v>
      </c>
    </row>
    <row r="3884" spans="1:20">
      <c r="A3884">
        <v>3882</v>
      </c>
      <c r="B3884" t="s">
        <v>7856</v>
      </c>
      <c r="C3884" t="s">
        <v>7857</v>
      </c>
      <c r="D3884">
        <v>30000</v>
      </c>
      <c r="E3884">
        <v>0</v>
      </c>
      <c r="F3884" t="s">
        <v>278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5937</v>
      </c>
      <c r="O3884" s="8">
        <f>Data!$E3884/Data!$D3884</f>
        <v>0</v>
      </c>
      <c r="P3884" s="2">
        <f>IFERROR(Data!$E3884/Data!$L3884,0)</f>
        <v>0</v>
      </c>
      <c r="Q3884" t="str">
        <f t="shared" si="240"/>
        <v>theater</v>
      </c>
      <c r="R3884" t="str">
        <f t="shared" si="241"/>
        <v>musical</v>
      </c>
      <c r="S3884" s="3">
        <f t="shared" si="242"/>
        <v>42400.710416666669</v>
      </c>
      <c r="T3884" s="3">
        <f t="shared" si="243"/>
        <v>42373.733449074076</v>
      </c>
    </row>
    <row r="3885" spans="1:20">
      <c r="A3885">
        <v>3883</v>
      </c>
      <c r="B3885" t="s">
        <v>7858</v>
      </c>
      <c r="C3885" t="s">
        <v>7859</v>
      </c>
      <c r="D3885">
        <v>15000</v>
      </c>
      <c r="E3885">
        <v>0</v>
      </c>
      <c r="F3885" t="s">
        <v>278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5937</v>
      </c>
      <c r="O3885" s="8">
        <f>Data!$E3885/Data!$D3885</f>
        <v>0</v>
      </c>
      <c r="P3885" s="2">
        <f>IFERROR(Data!$E3885/Data!$L3885,0)</f>
        <v>0</v>
      </c>
      <c r="Q3885" t="str">
        <f t="shared" si="240"/>
        <v>theater</v>
      </c>
      <c r="R3885" t="str">
        <f t="shared" si="241"/>
        <v>musical</v>
      </c>
      <c r="S3885" s="3">
        <f t="shared" si="242"/>
        <v>41884.352650462963</v>
      </c>
      <c r="T3885" s="3">
        <f t="shared" si="243"/>
        <v>41854.352650462963</v>
      </c>
    </row>
    <row r="3886" spans="1:20">
      <c r="A3886">
        <v>3884</v>
      </c>
      <c r="B3886" t="s">
        <v>7860</v>
      </c>
      <c r="C3886" t="s">
        <v>7861</v>
      </c>
      <c r="D3886">
        <v>10000</v>
      </c>
      <c r="E3886">
        <v>0</v>
      </c>
      <c r="F3886" t="s">
        <v>278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5937</v>
      </c>
      <c r="O3886" s="8">
        <f>Data!$E3886/Data!$D3886</f>
        <v>0</v>
      </c>
      <c r="P3886" s="2">
        <f>IFERROR(Data!$E3886/Data!$L3886,0)</f>
        <v>0</v>
      </c>
      <c r="Q3886" t="str">
        <f t="shared" si="240"/>
        <v>theater</v>
      </c>
      <c r="R3886" t="str">
        <f t="shared" si="241"/>
        <v>musical</v>
      </c>
      <c r="S3886" s="3">
        <f t="shared" si="242"/>
        <v>42090.499907407408</v>
      </c>
      <c r="T3886" s="3">
        <f t="shared" si="243"/>
        <v>42065.541574074072</v>
      </c>
    </row>
    <row r="3887" spans="1:20">
      <c r="A3887">
        <v>3885</v>
      </c>
      <c r="B3887" t="s">
        <v>7862</v>
      </c>
      <c r="C3887" t="s">
        <v>7863</v>
      </c>
      <c r="D3887">
        <v>375000</v>
      </c>
      <c r="E3887">
        <v>0</v>
      </c>
      <c r="F3887" t="s">
        <v>278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5937</v>
      </c>
      <c r="O3887" s="8">
        <f>Data!$E3887/Data!$D3887</f>
        <v>0</v>
      </c>
      <c r="P3887" s="2">
        <f>IFERROR(Data!$E3887/Data!$L3887,0)</f>
        <v>0</v>
      </c>
      <c r="Q3887" t="str">
        <f t="shared" si="240"/>
        <v>theater</v>
      </c>
      <c r="R3887" t="str">
        <f t="shared" si="241"/>
        <v>musical</v>
      </c>
      <c r="S3887" s="3">
        <f t="shared" si="242"/>
        <v>42499.701284722221</v>
      </c>
      <c r="T3887" s="3">
        <f t="shared" si="243"/>
        <v>42469.701284722221</v>
      </c>
    </row>
    <row r="3888" spans="1:20">
      <c r="A3888">
        <v>3886</v>
      </c>
      <c r="B3888" t="s">
        <v>7864</v>
      </c>
      <c r="C3888">
        <v>1</v>
      </c>
      <c r="D3888">
        <v>10000</v>
      </c>
      <c r="E3888">
        <v>0</v>
      </c>
      <c r="F3888" t="s">
        <v>278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5937</v>
      </c>
      <c r="O3888" s="8">
        <f>Data!$E3888/Data!$D3888</f>
        <v>0</v>
      </c>
      <c r="P3888" s="2">
        <f>IFERROR(Data!$E3888/Data!$L3888,0)</f>
        <v>0</v>
      </c>
      <c r="Q3888" t="str">
        <f t="shared" si="240"/>
        <v>theater</v>
      </c>
      <c r="R3888" t="str">
        <f t="shared" si="241"/>
        <v>musical</v>
      </c>
      <c r="S3888" s="3">
        <f t="shared" si="242"/>
        <v>41983.978032407409</v>
      </c>
      <c r="T3888" s="3">
        <f t="shared" si="243"/>
        <v>41953.978032407409</v>
      </c>
    </row>
    <row r="3889" spans="1:20">
      <c r="A3889">
        <v>3887</v>
      </c>
      <c r="B3889" t="s">
        <v>7865</v>
      </c>
      <c r="C3889" t="s">
        <v>7866</v>
      </c>
      <c r="D3889">
        <v>2000</v>
      </c>
      <c r="E3889">
        <v>35</v>
      </c>
      <c r="F3889" t="s">
        <v>278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5937</v>
      </c>
      <c r="O3889" s="8">
        <f>Data!$E3889/Data!$D3889</f>
        <v>1.7500000000000002E-2</v>
      </c>
      <c r="P3889" s="2">
        <f>IFERROR(Data!$E3889/Data!$L3889,0)</f>
        <v>17.5</v>
      </c>
      <c r="Q3889" t="str">
        <f t="shared" si="240"/>
        <v>theater</v>
      </c>
      <c r="R3889" t="str">
        <f t="shared" si="241"/>
        <v>musical</v>
      </c>
      <c r="S3889" s="3">
        <f t="shared" si="242"/>
        <v>42125.666666666672</v>
      </c>
      <c r="T3889" s="3">
        <f t="shared" si="243"/>
        <v>42079.607974537037</v>
      </c>
    </row>
    <row r="3890" spans="1:20">
      <c r="A3890">
        <v>3888</v>
      </c>
      <c r="B3890" t="s">
        <v>7867</v>
      </c>
      <c r="C3890" t="s">
        <v>7868</v>
      </c>
      <c r="D3890">
        <v>2000</v>
      </c>
      <c r="E3890">
        <v>542</v>
      </c>
      <c r="F3890" t="s">
        <v>363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1092</v>
      </c>
      <c r="O3890" s="8">
        <f>Data!$E3890/Data!$D3890</f>
        <v>0.27100000000000002</v>
      </c>
      <c r="P3890" s="2">
        <f>IFERROR(Data!$E3890/Data!$L3890,0)</f>
        <v>38.714285714285715</v>
      </c>
      <c r="Q3890" t="str">
        <f t="shared" si="240"/>
        <v>theater</v>
      </c>
      <c r="R3890" t="str">
        <f t="shared" si="241"/>
        <v>plays</v>
      </c>
      <c r="S3890" s="3">
        <f t="shared" si="242"/>
        <v>42792.295810185184</v>
      </c>
      <c r="T3890" s="3">
        <f t="shared" si="243"/>
        <v>42762.295810185184</v>
      </c>
    </row>
    <row r="3891" spans="1:20">
      <c r="A3891">
        <v>3889</v>
      </c>
      <c r="B3891" t="s">
        <v>7869</v>
      </c>
      <c r="C3891" t="s">
        <v>7870</v>
      </c>
      <c r="D3891">
        <v>8000</v>
      </c>
      <c r="E3891">
        <v>118</v>
      </c>
      <c r="F3891" t="s">
        <v>363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1092</v>
      </c>
      <c r="O3891" s="8">
        <f>Data!$E3891/Data!$D3891</f>
        <v>1.4749999999999999E-2</v>
      </c>
      <c r="P3891" s="2">
        <f>IFERROR(Data!$E3891/Data!$L3891,0)</f>
        <v>13.111111111111111</v>
      </c>
      <c r="Q3891" t="str">
        <f t="shared" si="240"/>
        <v>theater</v>
      </c>
      <c r="R3891" t="str">
        <f t="shared" si="241"/>
        <v>plays</v>
      </c>
      <c r="S3891" s="3">
        <f t="shared" si="242"/>
        <v>42008.726388888885</v>
      </c>
      <c r="T3891" s="3">
        <f t="shared" si="243"/>
        <v>41976.754976851851</v>
      </c>
    </row>
    <row r="3892" spans="1:20">
      <c r="A3892">
        <v>3890</v>
      </c>
      <c r="B3892" t="s">
        <v>7871</v>
      </c>
      <c r="C3892" t="s">
        <v>7872</v>
      </c>
      <c r="D3892">
        <v>15000</v>
      </c>
      <c r="E3892">
        <v>2524</v>
      </c>
      <c r="F3892" t="s">
        <v>363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1092</v>
      </c>
      <c r="O3892" s="8">
        <f>Data!$E3892/Data!$D3892</f>
        <v>0.16826666666666668</v>
      </c>
      <c r="P3892" s="2">
        <f>IFERROR(Data!$E3892/Data!$L3892,0)</f>
        <v>315.5</v>
      </c>
      <c r="Q3892" t="str">
        <f t="shared" si="240"/>
        <v>theater</v>
      </c>
      <c r="R3892" t="str">
        <f t="shared" si="241"/>
        <v>plays</v>
      </c>
      <c r="S3892" s="3">
        <f t="shared" si="242"/>
        <v>42231.508611111116</v>
      </c>
      <c r="T3892" s="3">
        <f t="shared" si="243"/>
        <v>42171.508611111116</v>
      </c>
    </row>
    <row r="3893" spans="1:20">
      <c r="A3893">
        <v>3891</v>
      </c>
      <c r="B3893" t="s">
        <v>7873</v>
      </c>
      <c r="C3893" t="s">
        <v>7874</v>
      </c>
      <c r="D3893">
        <v>800</v>
      </c>
      <c r="E3893">
        <v>260</v>
      </c>
      <c r="F3893" t="s">
        <v>363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1092</v>
      </c>
      <c r="O3893" s="8">
        <f>Data!$E3893/Data!$D3893</f>
        <v>0.32500000000000001</v>
      </c>
      <c r="P3893" s="2">
        <f>IFERROR(Data!$E3893/Data!$L3893,0)</f>
        <v>37.142857142857146</v>
      </c>
      <c r="Q3893" t="str">
        <f t="shared" si="240"/>
        <v>theater</v>
      </c>
      <c r="R3893" t="str">
        <f t="shared" si="241"/>
        <v>plays</v>
      </c>
      <c r="S3893" s="3">
        <f t="shared" si="242"/>
        <v>42085.957638888889</v>
      </c>
      <c r="T3893" s="3">
        <f t="shared" si="243"/>
        <v>42055.8824537037</v>
      </c>
    </row>
    <row r="3894" spans="1:20">
      <c r="A3894">
        <v>3892</v>
      </c>
      <c r="B3894" t="s">
        <v>7875</v>
      </c>
      <c r="C3894" t="s">
        <v>7876</v>
      </c>
      <c r="D3894">
        <v>1000</v>
      </c>
      <c r="E3894">
        <v>0</v>
      </c>
      <c r="F3894" t="s">
        <v>363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1092</v>
      </c>
      <c r="O3894" s="8">
        <f>Data!$E3894/Data!$D3894</f>
        <v>0</v>
      </c>
      <c r="P3894" s="2">
        <f>IFERROR(Data!$E3894/Data!$L3894,0)</f>
        <v>0</v>
      </c>
      <c r="Q3894" t="str">
        <f t="shared" si="240"/>
        <v>theater</v>
      </c>
      <c r="R3894" t="str">
        <f t="shared" si="241"/>
        <v>plays</v>
      </c>
      <c r="S3894" s="3">
        <f t="shared" si="242"/>
        <v>41875.041666666664</v>
      </c>
      <c r="T3894" s="3">
        <f t="shared" si="243"/>
        <v>41867.402280092596</v>
      </c>
    </row>
    <row r="3895" spans="1:20">
      <c r="A3895">
        <v>3893</v>
      </c>
      <c r="B3895" t="s">
        <v>7877</v>
      </c>
      <c r="C3895" t="s">
        <v>7878</v>
      </c>
      <c r="D3895">
        <v>50000</v>
      </c>
      <c r="E3895">
        <v>10775</v>
      </c>
      <c r="F3895" t="s">
        <v>363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1092</v>
      </c>
      <c r="O3895" s="8">
        <f>Data!$E3895/Data!$D3895</f>
        <v>0.2155</v>
      </c>
      <c r="P3895" s="2">
        <f>IFERROR(Data!$E3895/Data!$L3895,0)</f>
        <v>128.27380952380952</v>
      </c>
      <c r="Q3895" t="str">
        <f t="shared" si="240"/>
        <v>theater</v>
      </c>
      <c r="R3895" t="str">
        <f t="shared" si="241"/>
        <v>plays</v>
      </c>
      <c r="S3895" s="3">
        <f t="shared" si="242"/>
        <v>41821</v>
      </c>
      <c r="T3895" s="3">
        <f t="shared" si="243"/>
        <v>41779.407870370371</v>
      </c>
    </row>
    <row r="3896" spans="1:20">
      <c r="A3896">
        <v>3894</v>
      </c>
      <c r="B3896" t="s">
        <v>7879</v>
      </c>
      <c r="C3896" t="s">
        <v>7880</v>
      </c>
      <c r="D3896">
        <v>15000</v>
      </c>
      <c r="E3896">
        <v>520</v>
      </c>
      <c r="F3896" t="s">
        <v>363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1092</v>
      </c>
      <c r="O3896" s="8">
        <f>Data!$E3896/Data!$D3896</f>
        <v>3.4666666666666665E-2</v>
      </c>
      <c r="P3896" s="2">
        <f>IFERROR(Data!$E3896/Data!$L3896,0)</f>
        <v>47.272727272727273</v>
      </c>
      <c r="Q3896" t="str">
        <f t="shared" si="240"/>
        <v>theater</v>
      </c>
      <c r="R3896" t="str">
        <f t="shared" si="241"/>
        <v>plays</v>
      </c>
      <c r="S3896" s="3">
        <f t="shared" si="242"/>
        <v>42709.957638888889</v>
      </c>
      <c r="T3896" s="3">
        <f t="shared" si="243"/>
        <v>42679.708472222221</v>
      </c>
    </row>
    <row r="3897" spans="1:20">
      <c r="A3897">
        <v>3895</v>
      </c>
      <c r="B3897" t="s">
        <v>7881</v>
      </c>
      <c r="C3897" t="s">
        <v>7882</v>
      </c>
      <c r="D3897">
        <v>1000</v>
      </c>
      <c r="E3897">
        <v>50</v>
      </c>
      <c r="F3897" t="s">
        <v>363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1092</v>
      </c>
      <c r="O3897" s="8">
        <f>Data!$E3897/Data!$D3897</f>
        <v>0.05</v>
      </c>
      <c r="P3897" s="2">
        <f>IFERROR(Data!$E3897/Data!$L3897,0)</f>
        <v>50</v>
      </c>
      <c r="Q3897" t="str">
        <f t="shared" si="240"/>
        <v>theater</v>
      </c>
      <c r="R3897" t="str">
        <f t="shared" si="241"/>
        <v>plays</v>
      </c>
      <c r="S3897" s="3">
        <f t="shared" si="242"/>
        <v>42063.000208333338</v>
      </c>
      <c r="T3897" s="3">
        <f t="shared" si="243"/>
        <v>42032.000208333338</v>
      </c>
    </row>
    <row r="3898" spans="1:20">
      <c r="A3898">
        <v>3896</v>
      </c>
      <c r="B3898" t="s">
        <v>7883</v>
      </c>
      <c r="C3898" t="s">
        <v>7884</v>
      </c>
      <c r="D3898">
        <v>1600</v>
      </c>
      <c r="E3898">
        <v>170</v>
      </c>
      <c r="F3898" t="s">
        <v>363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1092</v>
      </c>
      <c r="O3898" s="8">
        <f>Data!$E3898/Data!$D3898</f>
        <v>0.10625</v>
      </c>
      <c r="P3898" s="2">
        <f>IFERROR(Data!$E3898/Data!$L3898,0)</f>
        <v>42.5</v>
      </c>
      <c r="Q3898" t="str">
        <f t="shared" si="240"/>
        <v>theater</v>
      </c>
      <c r="R3898" t="str">
        <f t="shared" si="241"/>
        <v>plays</v>
      </c>
      <c r="S3898" s="3">
        <f t="shared" si="242"/>
        <v>41806.941875000004</v>
      </c>
      <c r="T3898" s="3">
        <f t="shared" si="243"/>
        <v>41792.941875000004</v>
      </c>
    </row>
    <row r="3899" spans="1:20">
      <c r="A3899">
        <v>3897</v>
      </c>
      <c r="B3899" t="s">
        <v>7885</v>
      </c>
      <c r="C3899" t="s">
        <v>7886</v>
      </c>
      <c r="D3899">
        <v>2500</v>
      </c>
      <c r="E3899">
        <v>440</v>
      </c>
      <c r="F3899" t="s">
        <v>363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1092</v>
      </c>
      <c r="O3899" s="8">
        <f>Data!$E3899/Data!$D3899</f>
        <v>0.17599999999999999</v>
      </c>
      <c r="P3899" s="2">
        <f>IFERROR(Data!$E3899/Data!$L3899,0)</f>
        <v>44</v>
      </c>
      <c r="Q3899" t="str">
        <f t="shared" si="240"/>
        <v>theater</v>
      </c>
      <c r="R3899" t="str">
        <f t="shared" si="241"/>
        <v>plays</v>
      </c>
      <c r="S3899" s="3">
        <f t="shared" si="242"/>
        <v>42012.62364583333</v>
      </c>
      <c r="T3899" s="3">
        <f t="shared" si="243"/>
        <v>41982.62364583333</v>
      </c>
    </row>
    <row r="3900" spans="1:20">
      <c r="A3900">
        <v>3898</v>
      </c>
      <c r="B3900" t="s">
        <v>7887</v>
      </c>
      <c r="C3900" t="s">
        <v>7888</v>
      </c>
      <c r="D3900">
        <v>2500</v>
      </c>
      <c r="E3900">
        <v>814</v>
      </c>
      <c r="F3900" t="s">
        <v>363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1092</v>
      </c>
      <c r="O3900" s="8">
        <f>Data!$E3900/Data!$D3900</f>
        <v>0.3256</v>
      </c>
      <c r="P3900" s="2">
        <f>IFERROR(Data!$E3900/Data!$L3900,0)</f>
        <v>50.875</v>
      </c>
      <c r="Q3900" t="str">
        <f t="shared" si="240"/>
        <v>theater</v>
      </c>
      <c r="R3900" t="str">
        <f t="shared" si="241"/>
        <v>plays</v>
      </c>
      <c r="S3900" s="3">
        <f t="shared" si="242"/>
        <v>42233.416666666672</v>
      </c>
      <c r="T3900" s="3">
        <f t="shared" si="243"/>
        <v>42193.232291666667</v>
      </c>
    </row>
    <row r="3901" spans="1:20">
      <c r="A3901">
        <v>3899</v>
      </c>
      <c r="B3901" t="s">
        <v>7889</v>
      </c>
      <c r="C3901" t="s">
        <v>7890</v>
      </c>
      <c r="D3901">
        <v>10000</v>
      </c>
      <c r="E3901">
        <v>125</v>
      </c>
      <c r="F3901" t="s">
        <v>363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1092</v>
      </c>
      <c r="O3901" s="8">
        <f>Data!$E3901/Data!$D3901</f>
        <v>1.2500000000000001E-2</v>
      </c>
      <c r="P3901" s="2">
        <f>IFERROR(Data!$E3901/Data!$L3901,0)</f>
        <v>62.5</v>
      </c>
      <c r="Q3901" t="str">
        <f t="shared" si="240"/>
        <v>theater</v>
      </c>
      <c r="R3901" t="str">
        <f t="shared" si="241"/>
        <v>plays</v>
      </c>
      <c r="S3901" s="3">
        <f t="shared" si="242"/>
        <v>41863.525011574071</v>
      </c>
      <c r="T3901" s="3">
        <f t="shared" si="243"/>
        <v>41843.525011574071</v>
      </c>
    </row>
    <row r="3902" spans="1:20">
      <c r="A3902">
        <v>3900</v>
      </c>
      <c r="B3902" t="s">
        <v>7891</v>
      </c>
      <c r="C3902" t="s">
        <v>7892</v>
      </c>
      <c r="D3902">
        <v>2500</v>
      </c>
      <c r="E3902">
        <v>135</v>
      </c>
      <c r="F3902" t="s">
        <v>363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1092</v>
      </c>
      <c r="O3902" s="8">
        <f>Data!$E3902/Data!$D3902</f>
        <v>5.3999999999999999E-2</v>
      </c>
      <c r="P3902" s="2">
        <f>IFERROR(Data!$E3902/Data!$L3902,0)</f>
        <v>27</v>
      </c>
      <c r="Q3902" t="str">
        <f t="shared" si="240"/>
        <v>theater</v>
      </c>
      <c r="R3902" t="str">
        <f t="shared" si="241"/>
        <v>plays</v>
      </c>
      <c r="S3902" s="3">
        <f t="shared" si="242"/>
        <v>42165.842488425929</v>
      </c>
      <c r="T3902" s="3">
        <f t="shared" si="243"/>
        <v>42135.842488425929</v>
      </c>
    </row>
    <row r="3903" spans="1:20">
      <c r="A3903">
        <v>3901</v>
      </c>
      <c r="B3903" t="s">
        <v>7893</v>
      </c>
      <c r="C3903" t="s">
        <v>7894</v>
      </c>
      <c r="D3903">
        <v>3000</v>
      </c>
      <c r="E3903">
        <v>25</v>
      </c>
      <c r="F3903" t="s">
        <v>363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1092</v>
      </c>
      <c r="O3903" s="8">
        <f>Data!$E3903/Data!$D3903</f>
        <v>8.3333333333333332E-3</v>
      </c>
      <c r="P3903" s="2">
        <f>IFERROR(Data!$E3903/Data!$L3903,0)</f>
        <v>25</v>
      </c>
      <c r="Q3903" t="str">
        <f t="shared" si="240"/>
        <v>theater</v>
      </c>
      <c r="R3903" t="str">
        <f t="shared" si="241"/>
        <v>plays</v>
      </c>
      <c r="S3903" s="3">
        <f t="shared" si="242"/>
        <v>42357.576377314821</v>
      </c>
      <c r="T3903" s="3">
        <f t="shared" si="243"/>
        <v>42317.576377314821</v>
      </c>
    </row>
    <row r="3904" spans="1:20">
      <c r="A3904">
        <v>3902</v>
      </c>
      <c r="B3904" t="s">
        <v>7895</v>
      </c>
      <c r="C3904" t="s">
        <v>7896</v>
      </c>
      <c r="D3904">
        <v>3000</v>
      </c>
      <c r="E3904">
        <v>1465</v>
      </c>
      <c r="F3904" t="s">
        <v>363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1092</v>
      </c>
      <c r="O3904" s="8">
        <f>Data!$E3904/Data!$D3904</f>
        <v>0.48833333333333334</v>
      </c>
      <c r="P3904" s="2">
        <f>IFERROR(Data!$E3904/Data!$L3904,0)</f>
        <v>47.258064516129032</v>
      </c>
      <c r="Q3904" t="str">
        <f t="shared" si="240"/>
        <v>theater</v>
      </c>
      <c r="R3904" t="str">
        <f t="shared" si="241"/>
        <v>plays</v>
      </c>
      <c r="S3904" s="3">
        <f t="shared" si="242"/>
        <v>42688.259745370371</v>
      </c>
      <c r="T3904" s="3">
        <f t="shared" si="243"/>
        <v>42663.218078703707</v>
      </c>
    </row>
    <row r="3905" spans="1:20">
      <c r="A3905">
        <v>3903</v>
      </c>
      <c r="B3905" t="s">
        <v>7897</v>
      </c>
      <c r="C3905" t="s">
        <v>7898</v>
      </c>
      <c r="D3905">
        <v>1500</v>
      </c>
      <c r="E3905">
        <v>0</v>
      </c>
      <c r="F3905" t="s">
        <v>363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1092</v>
      </c>
      <c r="O3905" s="8">
        <f>Data!$E3905/Data!$D3905</f>
        <v>0</v>
      </c>
      <c r="P3905" s="2">
        <f>IFERROR(Data!$E3905/Data!$L3905,0)</f>
        <v>0</v>
      </c>
      <c r="Q3905" t="str">
        <f t="shared" si="240"/>
        <v>theater</v>
      </c>
      <c r="R3905" t="str">
        <f t="shared" si="241"/>
        <v>plays</v>
      </c>
      <c r="S3905" s="3">
        <f t="shared" si="242"/>
        <v>42230.568055555559</v>
      </c>
      <c r="T3905" s="3">
        <f t="shared" si="243"/>
        <v>42185.76116898148</v>
      </c>
    </row>
    <row r="3906" spans="1:20">
      <c r="A3906">
        <v>3904</v>
      </c>
      <c r="B3906" t="s">
        <v>7899</v>
      </c>
      <c r="C3906" t="s">
        <v>7900</v>
      </c>
      <c r="D3906">
        <v>10000</v>
      </c>
      <c r="E3906">
        <v>3</v>
      </c>
      <c r="F3906" t="s">
        <v>363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1092</v>
      </c>
      <c r="O3906" s="8">
        <f>Data!$E3906/Data!$D3906</f>
        <v>2.9999999999999997E-4</v>
      </c>
      <c r="P3906" s="2">
        <f>IFERROR(Data!$E3906/Data!$L3906,0)</f>
        <v>1.5</v>
      </c>
      <c r="Q3906" t="str">
        <f t="shared" si="240"/>
        <v>theater</v>
      </c>
      <c r="R3906" t="str">
        <f t="shared" si="241"/>
        <v>plays</v>
      </c>
      <c r="S3906" s="3">
        <f t="shared" si="242"/>
        <v>42108.961111111115</v>
      </c>
      <c r="T3906" s="3">
        <f t="shared" si="243"/>
        <v>42094.979166666672</v>
      </c>
    </row>
    <row r="3907" spans="1:20">
      <c r="A3907">
        <v>3905</v>
      </c>
      <c r="B3907" t="s">
        <v>7901</v>
      </c>
      <c r="C3907" t="s">
        <v>7902</v>
      </c>
      <c r="D3907">
        <v>1500</v>
      </c>
      <c r="E3907">
        <v>173</v>
      </c>
      <c r="F3907" t="s">
        <v>363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1092</v>
      </c>
      <c r="O3907" s="8">
        <f>Data!$E3907/Data!$D3907</f>
        <v>0.11533333333333333</v>
      </c>
      <c r="P3907" s="2">
        <f>IFERROR(Data!$E3907/Data!$L3907,0)</f>
        <v>24.714285714285715</v>
      </c>
      <c r="Q3907" t="str">
        <f t="shared" ref="Q3907:Q3970" si="244">LEFT(N3907,SEARCH("/",N3907,1)-1)</f>
        <v>theater</v>
      </c>
      <c r="R3907" t="str">
        <f t="shared" ref="R3907:R3970" si="245">RIGHT(N3907,LEN(N3907)-SEARCH("/",N3907,1))</f>
        <v>plays</v>
      </c>
      <c r="S3907" s="3">
        <f t="shared" ref="S3907:S3970" si="246">(((I3907/60)/60)/24)+DATE(1970,1,1)+(-6/24)</f>
        <v>42166.708333333328</v>
      </c>
      <c r="T3907" s="3">
        <f t="shared" ref="T3907:T3970" si="247">(((J3907/60)/60)/24)+DATE(1970,1,1)+(-6/24)</f>
        <v>42124.373877314814</v>
      </c>
    </row>
    <row r="3908" spans="1:20">
      <c r="A3908">
        <v>3906</v>
      </c>
      <c r="B3908" t="s">
        <v>7903</v>
      </c>
      <c r="C3908" t="s">
        <v>7904</v>
      </c>
      <c r="D3908">
        <v>1500</v>
      </c>
      <c r="E3908">
        <v>1010</v>
      </c>
      <c r="F3908" t="s">
        <v>363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1092</v>
      </c>
      <c r="O3908" s="8">
        <f>Data!$E3908/Data!$D3908</f>
        <v>0.67333333333333334</v>
      </c>
      <c r="P3908" s="2">
        <f>IFERROR(Data!$E3908/Data!$L3908,0)</f>
        <v>63.125</v>
      </c>
      <c r="Q3908" t="str">
        <f t="shared" si="244"/>
        <v>theater</v>
      </c>
      <c r="R3908" t="str">
        <f t="shared" si="245"/>
        <v>plays</v>
      </c>
      <c r="S3908" s="3">
        <f t="shared" si="246"/>
        <v>42181.309027777781</v>
      </c>
      <c r="T3908" s="3">
        <f t="shared" si="247"/>
        <v>42143.667743055557</v>
      </c>
    </row>
    <row r="3909" spans="1:20">
      <c r="A3909">
        <v>3907</v>
      </c>
      <c r="B3909" t="s">
        <v>7905</v>
      </c>
      <c r="C3909" t="s">
        <v>7906</v>
      </c>
      <c r="D3909">
        <v>1000</v>
      </c>
      <c r="E3909">
        <v>153</v>
      </c>
      <c r="F3909" t="s">
        <v>363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1092</v>
      </c>
      <c r="O3909" s="8">
        <f>Data!$E3909/Data!$D3909</f>
        <v>0.153</v>
      </c>
      <c r="P3909" s="2">
        <f>IFERROR(Data!$E3909/Data!$L3909,0)</f>
        <v>38.25</v>
      </c>
      <c r="Q3909" t="str">
        <f t="shared" si="244"/>
        <v>theater</v>
      </c>
      <c r="R3909" t="str">
        <f t="shared" si="245"/>
        <v>plays</v>
      </c>
      <c r="S3909" s="3">
        <f t="shared" si="246"/>
        <v>41938.588888888888</v>
      </c>
      <c r="T3909" s="3">
        <f t="shared" si="247"/>
        <v>41906.569513888891</v>
      </c>
    </row>
    <row r="3910" spans="1:20">
      <c r="A3910">
        <v>3908</v>
      </c>
      <c r="B3910" t="s">
        <v>7907</v>
      </c>
      <c r="C3910" t="s">
        <v>7908</v>
      </c>
      <c r="D3910">
        <v>750</v>
      </c>
      <c r="E3910">
        <v>65</v>
      </c>
      <c r="F3910" t="s">
        <v>363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1092</v>
      </c>
      <c r="O3910" s="8">
        <f>Data!$E3910/Data!$D3910</f>
        <v>8.666666666666667E-2</v>
      </c>
      <c r="P3910" s="2">
        <f>IFERROR(Data!$E3910/Data!$L3910,0)</f>
        <v>16.25</v>
      </c>
      <c r="Q3910" t="str">
        <f t="shared" si="244"/>
        <v>theater</v>
      </c>
      <c r="R3910" t="str">
        <f t="shared" si="245"/>
        <v>plays</v>
      </c>
      <c r="S3910" s="3">
        <f t="shared" si="246"/>
        <v>41848.885370370372</v>
      </c>
      <c r="T3910" s="3">
        <f t="shared" si="247"/>
        <v>41833.885370370372</v>
      </c>
    </row>
    <row r="3911" spans="1:20">
      <c r="A3911">
        <v>3909</v>
      </c>
      <c r="B3911" t="s">
        <v>7909</v>
      </c>
      <c r="C3911" t="s">
        <v>7910</v>
      </c>
      <c r="D3911">
        <v>60000</v>
      </c>
      <c r="E3911">
        <v>135</v>
      </c>
      <c r="F3911" t="s">
        <v>363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1092</v>
      </c>
      <c r="O3911" s="8">
        <f>Data!$E3911/Data!$D3911</f>
        <v>2.2499999999999998E-3</v>
      </c>
      <c r="P3911" s="2">
        <f>IFERROR(Data!$E3911/Data!$L3911,0)</f>
        <v>33.75</v>
      </c>
      <c r="Q3911" t="str">
        <f t="shared" si="244"/>
        <v>theater</v>
      </c>
      <c r="R3911" t="str">
        <f t="shared" si="245"/>
        <v>plays</v>
      </c>
      <c r="S3911" s="3">
        <f t="shared" si="246"/>
        <v>41893.109282407408</v>
      </c>
      <c r="T3911" s="3">
        <f t="shared" si="247"/>
        <v>41863.109282407408</v>
      </c>
    </row>
    <row r="3912" spans="1:20">
      <c r="A3912">
        <v>3910</v>
      </c>
      <c r="B3912" t="s">
        <v>7911</v>
      </c>
      <c r="C3912" t="s">
        <v>7912</v>
      </c>
      <c r="D3912">
        <v>6000</v>
      </c>
      <c r="E3912">
        <v>185</v>
      </c>
      <c r="F3912" t="s">
        <v>363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1092</v>
      </c>
      <c r="O3912" s="8">
        <f>Data!$E3912/Data!$D3912</f>
        <v>3.0833333333333334E-2</v>
      </c>
      <c r="P3912" s="2">
        <f>IFERROR(Data!$E3912/Data!$L3912,0)</f>
        <v>61.666666666666664</v>
      </c>
      <c r="Q3912" t="str">
        <f t="shared" si="244"/>
        <v>theater</v>
      </c>
      <c r="R3912" t="str">
        <f t="shared" si="245"/>
        <v>plays</v>
      </c>
      <c r="S3912" s="3">
        <f t="shared" si="246"/>
        <v>42254.506909722222</v>
      </c>
      <c r="T3912" s="3">
        <f t="shared" si="247"/>
        <v>42224.506909722222</v>
      </c>
    </row>
    <row r="3913" spans="1:20">
      <c r="A3913">
        <v>3911</v>
      </c>
      <c r="B3913" t="s">
        <v>7913</v>
      </c>
      <c r="C3913" t="s">
        <v>7914</v>
      </c>
      <c r="D3913">
        <v>8000</v>
      </c>
      <c r="E3913">
        <v>2993</v>
      </c>
      <c r="F3913" t="s">
        <v>363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1092</v>
      </c>
      <c r="O3913" s="8">
        <f>Data!$E3913/Data!$D3913</f>
        <v>0.37412499999999999</v>
      </c>
      <c r="P3913" s="2">
        <f>IFERROR(Data!$E3913/Data!$L3913,0)</f>
        <v>83.138888888888886</v>
      </c>
      <c r="Q3913" t="str">
        <f t="shared" si="244"/>
        <v>theater</v>
      </c>
      <c r="R3913" t="str">
        <f t="shared" si="245"/>
        <v>plays</v>
      </c>
      <c r="S3913" s="3">
        <f t="shared" si="246"/>
        <v>41969.603900462964</v>
      </c>
      <c r="T3913" s="3">
        <f t="shared" si="247"/>
        <v>41939.5622337963</v>
      </c>
    </row>
    <row r="3914" spans="1:20">
      <c r="A3914">
        <v>3912</v>
      </c>
      <c r="B3914" t="s">
        <v>7915</v>
      </c>
      <c r="C3914" t="s">
        <v>7916</v>
      </c>
      <c r="D3914">
        <v>15000</v>
      </c>
      <c r="E3914">
        <v>1</v>
      </c>
      <c r="F3914" t="s">
        <v>363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1092</v>
      </c>
      <c r="O3914" s="8">
        <f>Data!$E3914/Data!$D3914</f>
        <v>6.666666666666667E-5</v>
      </c>
      <c r="P3914" s="2">
        <f>IFERROR(Data!$E3914/Data!$L3914,0)</f>
        <v>1</v>
      </c>
      <c r="Q3914" t="str">
        <f t="shared" si="244"/>
        <v>theater</v>
      </c>
      <c r="R3914" t="str">
        <f t="shared" si="245"/>
        <v>plays</v>
      </c>
      <c r="S3914" s="3">
        <f t="shared" si="246"/>
        <v>42118.940972222219</v>
      </c>
      <c r="T3914" s="3">
        <f t="shared" si="247"/>
        <v>42059.020023148143</v>
      </c>
    </row>
    <row r="3915" spans="1:20">
      <c r="A3915">
        <v>3913</v>
      </c>
      <c r="B3915" t="s">
        <v>7917</v>
      </c>
      <c r="C3915" t="s">
        <v>7918</v>
      </c>
      <c r="D3915">
        <v>10000</v>
      </c>
      <c r="E3915">
        <v>1000</v>
      </c>
      <c r="F3915" t="s">
        <v>363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1092</v>
      </c>
      <c r="O3915" s="8">
        <f>Data!$E3915/Data!$D3915</f>
        <v>0.1</v>
      </c>
      <c r="P3915" s="2">
        <f>IFERROR(Data!$E3915/Data!$L3915,0)</f>
        <v>142.85714285714286</v>
      </c>
      <c r="Q3915" t="str">
        <f t="shared" si="244"/>
        <v>theater</v>
      </c>
      <c r="R3915" t="str">
        <f t="shared" si="245"/>
        <v>plays</v>
      </c>
      <c r="S3915" s="3">
        <f t="shared" si="246"/>
        <v>42338.002881944441</v>
      </c>
      <c r="T3915" s="3">
        <f t="shared" si="247"/>
        <v>42307.961215277777</v>
      </c>
    </row>
    <row r="3916" spans="1:20">
      <c r="A3916">
        <v>3914</v>
      </c>
      <c r="B3916" t="s">
        <v>7919</v>
      </c>
      <c r="C3916" t="s">
        <v>7920</v>
      </c>
      <c r="D3916">
        <v>2500</v>
      </c>
      <c r="E3916">
        <v>909</v>
      </c>
      <c r="F3916" t="s">
        <v>363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1092</v>
      </c>
      <c r="O3916" s="8">
        <f>Data!$E3916/Data!$D3916</f>
        <v>0.36359999999999998</v>
      </c>
      <c r="P3916" s="2">
        <f>IFERROR(Data!$E3916/Data!$L3916,0)</f>
        <v>33.666666666666664</v>
      </c>
      <c r="Q3916" t="str">
        <f t="shared" si="244"/>
        <v>theater</v>
      </c>
      <c r="R3916" t="str">
        <f t="shared" si="245"/>
        <v>plays</v>
      </c>
      <c r="S3916" s="3">
        <f t="shared" si="246"/>
        <v>42134.707638888889</v>
      </c>
      <c r="T3916" s="3">
        <f t="shared" si="247"/>
        <v>42114.568935185183</v>
      </c>
    </row>
    <row r="3917" spans="1:20">
      <c r="A3917">
        <v>3915</v>
      </c>
      <c r="B3917" t="s">
        <v>7921</v>
      </c>
      <c r="C3917" t="s">
        <v>7922</v>
      </c>
      <c r="D3917">
        <v>1500</v>
      </c>
      <c r="E3917">
        <v>5</v>
      </c>
      <c r="F3917" t="s">
        <v>363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1092</v>
      </c>
      <c r="O3917" s="8">
        <f>Data!$E3917/Data!$D3917</f>
        <v>3.3333333333333335E-3</v>
      </c>
      <c r="P3917" s="2">
        <f>IFERROR(Data!$E3917/Data!$L3917,0)</f>
        <v>5</v>
      </c>
      <c r="Q3917" t="str">
        <f t="shared" si="244"/>
        <v>theater</v>
      </c>
      <c r="R3917" t="str">
        <f t="shared" si="245"/>
        <v>plays</v>
      </c>
      <c r="S3917" s="3">
        <f t="shared" si="246"/>
        <v>42522.73505787037</v>
      </c>
      <c r="T3917" s="3">
        <f t="shared" si="247"/>
        <v>42492.73505787037</v>
      </c>
    </row>
    <row r="3918" spans="1:20">
      <c r="A3918">
        <v>3916</v>
      </c>
      <c r="B3918" t="s">
        <v>7923</v>
      </c>
      <c r="C3918" t="s">
        <v>7924</v>
      </c>
      <c r="D3918">
        <v>2000</v>
      </c>
      <c r="E3918">
        <v>0</v>
      </c>
      <c r="F3918" t="s">
        <v>363</v>
      </c>
      <c r="G3918" t="s">
        <v>315</v>
      </c>
      <c r="H3918" t="s">
        <v>316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1092</v>
      </c>
      <c r="O3918" s="8">
        <f>Data!$E3918/Data!$D3918</f>
        <v>0</v>
      </c>
      <c r="P3918" s="2">
        <f>IFERROR(Data!$E3918/Data!$L3918,0)</f>
        <v>0</v>
      </c>
      <c r="Q3918" t="str">
        <f t="shared" si="244"/>
        <v>theater</v>
      </c>
      <c r="R3918" t="str">
        <f t="shared" si="245"/>
        <v>plays</v>
      </c>
      <c r="S3918" s="3">
        <f t="shared" si="246"/>
        <v>42524.221666666665</v>
      </c>
      <c r="T3918" s="3">
        <f t="shared" si="247"/>
        <v>42494.221666666665</v>
      </c>
    </row>
    <row r="3919" spans="1:20">
      <c r="A3919">
        <v>3917</v>
      </c>
      <c r="B3919" t="s">
        <v>7925</v>
      </c>
      <c r="C3919" t="s">
        <v>7926</v>
      </c>
      <c r="D3919">
        <v>3500</v>
      </c>
      <c r="E3919">
        <v>10</v>
      </c>
      <c r="F3919" t="s">
        <v>363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1092</v>
      </c>
      <c r="O3919" s="8">
        <f>Data!$E3919/Data!$D3919</f>
        <v>2.8571428571428571E-3</v>
      </c>
      <c r="P3919" s="2">
        <f>IFERROR(Data!$E3919/Data!$L3919,0)</f>
        <v>10</v>
      </c>
      <c r="Q3919" t="str">
        <f t="shared" si="244"/>
        <v>theater</v>
      </c>
      <c r="R3919" t="str">
        <f t="shared" si="245"/>
        <v>plays</v>
      </c>
      <c r="S3919" s="3">
        <f t="shared" si="246"/>
        <v>41893.277326388888</v>
      </c>
      <c r="T3919" s="3">
        <f t="shared" si="247"/>
        <v>41863.277326388888</v>
      </c>
    </row>
    <row r="3920" spans="1:20">
      <c r="A3920">
        <v>3918</v>
      </c>
      <c r="B3920" t="s">
        <v>7927</v>
      </c>
      <c r="C3920" t="s">
        <v>7928</v>
      </c>
      <c r="D3920">
        <v>60000</v>
      </c>
      <c r="E3920">
        <v>120</v>
      </c>
      <c r="F3920" t="s">
        <v>363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1092</v>
      </c>
      <c r="O3920" s="8">
        <f>Data!$E3920/Data!$D3920</f>
        <v>2E-3</v>
      </c>
      <c r="P3920" s="2">
        <f>IFERROR(Data!$E3920/Data!$L3920,0)</f>
        <v>40</v>
      </c>
      <c r="Q3920" t="str">
        <f t="shared" si="244"/>
        <v>theater</v>
      </c>
      <c r="R3920" t="str">
        <f t="shared" si="245"/>
        <v>plays</v>
      </c>
      <c r="S3920" s="3">
        <f t="shared" si="246"/>
        <v>41855.416666666664</v>
      </c>
      <c r="T3920" s="3">
        <f t="shared" si="247"/>
        <v>41843.414618055554</v>
      </c>
    </row>
    <row r="3921" spans="1:20">
      <c r="A3921">
        <v>3919</v>
      </c>
      <c r="B3921" t="s">
        <v>7929</v>
      </c>
      <c r="C3921" t="s">
        <v>7930</v>
      </c>
      <c r="D3921">
        <v>5000</v>
      </c>
      <c r="E3921">
        <v>90</v>
      </c>
      <c r="F3921" t="s">
        <v>363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1092</v>
      </c>
      <c r="O3921" s="8">
        <f>Data!$E3921/Data!$D3921</f>
        <v>1.7999999999999999E-2</v>
      </c>
      <c r="P3921" s="2">
        <f>IFERROR(Data!$E3921/Data!$L3921,0)</f>
        <v>30</v>
      </c>
      <c r="Q3921" t="str">
        <f t="shared" si="244"/>
        <v>theater</v>
      </c>
      <c r="R3921" t="str">
        <f t="shared" si="245"/>
        <v>plays</v>
      </c>
      <c r="S3921" s="3">
        <f t="shared" si="246"/>
        <v>42386.75</v>
      </c>
      <c r="T3921" s="3">
        <f t="shared" si="247"/>
        <v>42358.434872685189</v>
      </c>
    </row>
    <row r="3922" spans="1:20">
      <c r="A3922">
        <v>3920</v>
      </c>
      <c r="B3922" t="s">
        <v>7931</v>
      </c>
      <c r="C3922" t="s">
        <v>7932</v>
      </c>
      <c r="D3922">
        <v>2500</v>
      </c>
      <c r="E3922">
        <v>135</v>
      </c>
      <c r="F3922" t="s">
        <v>363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1092</v>
      </c>
      <c r="O3922" s="8">
        <f>Data!$E3922/Data!$D3922</f>
        <v>5.3999999999999999E-2</v>
      </c>
      <c r="P3922" s="2">
        <f>IFERROR(Data!$E3922/Data!$L3922,0)</f>
        <v>45</v>
      </c>
      <c r="Q3922" t="str">
        <f t="shared" si="244"/>
        <v>theater</v>
      </c>
      <c r="R3922" t="str">
        <f t="shared" si="245"/>
        <v>plays</v>
      </c>
      <c r="S3922" s="3">
        <f t="shared" si="246"/>
        <v>42687.178935185191</v>
      </c>
      <c r="T3922" s="3">
        <f t="shared" si="247"/>
        <v>42657.13726851852</v>
      </c>
    </row>
    <row r="3923" spans="1:20">
      <c r="A3923">
        <v>3921</v>
      </c>
      <c r="B3923" t="s">
        <v>7933</v>
      </c>
      <c r="C3923" t="s">
        <v>7934</v>
      </c>
      <c r="D3923">
        <v>3000</v>
      </c>
      <c r="E3923">
        <v>0</v>
      </c>
      <c r="F3923" t="s">
        <v>363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1092</v>
      </c>
      <c r="O3923" s="8">
        <f>Data!$E3923/Data!$D3923</f>
        <v>0</v>
      </c>
      <c r="P3923" s="2">
        <f>IFERROR(Data!$E3923/Data!$L3923,0)</f>
        <v>0</v>
      </c>
      <c r="Q3923" t="str">
        <f t="shared" si="244"/>
        <v>theater</v>
      </c>
      <c r="R3923" t="str">
        <f t="shared" si="245"/>
        <v>plays</v>
      </c>
      <c r="S3923" s="3">
        <f t="shared" si="246"/>
        <v>41938.5</v>
      </c>
      <c r="T3923" s="3">
        <f t="shared" si="247"/>
        <v>41926.292303240742</v>
      </c>
    </row>
    <row r="3924" spans="1:20">
      <c r="A3924">
        <v>3922</v>
      </c>
      <c r="B3924" t="s">
        <v>7935</v>
      </c>
      <c r="C3924" t="s">
        <v>7936</v>
      </c>
      <c r="D3924">
        <v>750</v>
      </c>
      <c r="E3924">
        <v>61</v>
      </c>
      <c r="F3924" t="s">
        <v>363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1092</v>
      </c>
      <c r="O3924" s="8">
        <f>Data!$E3924/Data!$D3924</f>
        <v>8.1333333333333327E-2</v>
      </c>
      <c r="P3924" s="2">
        <f>IFERROR(Data!$E3924/Data!$L3924,0)</f>
        <v>10.166666666666666</v>
      </c>
      <c r="Q3924" t="str">
        <f t="shared" si="244"/>
        <v>theater</v>
      </c>
      <c r="R3924" t="str">
        <f t="shared" si="245"/>
        <v>plays</v>
      </c>
      <c r="S3924" s="3">
        <f t="shared" si="246"/>
        <v>42065.708333333328</v>
      </c>
      <c r="T3924" s="3">
        <f t="shared" si="247"/>
        <v>42020.518634259264</v>
      </c>
    </row>
    <row r="3925" spans="1:20">
      <c r="A3925">
        <v>3923</v>
      </c>
      <c r="B3925" t="s">
        <v>7937</v>
      </c>
      <c r="C3925" t="s">
        <v>7938</v>
      </c>
      <c r="D3925">
        <v>11500</v>
      </c>
      <c r="E3925">
        <v>1384</v>
      </c>
      <c r="F3925" t="s">
        <v>363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1092</v>
      </c>
      <c r="O3925" s="8">
        <f>Data!$E3925/Data!$D3925</f>
        <v>0.12034782608695652</v>
      </c>
      <c r="P3925" s="2">
        <f>IFERROR(Data!$E3925/Data!$L3925,0)</f>
        <v>81.411764705882348</v>
      </c>
      <c r="Q3925" t="str">
        <f t="shared" si="244"/>
        <v>theater</v>
      </c>
      <c r="R3925" t="str">
        <f t="shared" si="245"/>
        <v>plays</v>
      </c>
      <c r="S3925" s="3">
        <f t="shared" si="246"/>
        <v>42103.729988425926</v>
      </c>
      <c r="T3925" s="3">
        <f t="shared" si="247"/>
        <v>42075.729988425926</v>
      </c>
    </row>
    <row r="3926" spans="1:20">
      <c r="A3926">
        <v>3924</v>
      </c>
      <c r="B3926" t="s">
        <v>7939</v>
      </c>
      <c r="C3926" t="s">
        <v>7940</v>
      </c>
      <c r="D3926">
        <v>15000</v>
      </c>
      <c r="E3926">
        <v>2290</v>
      </c>
      <c r="F3926" t="s">
        <v>363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1092</v>
      </c>
      <c r="O3926" s="8">
        <f>Data!$E3926/Data!$D3926</f>
        <v>0.15266666666666667</v>
      </c>
      <c r="P3926" s="2">
        <f>IFERROR(Data!$E3926/Data!$L3926,0)</f>
        <v>57.25</v>
      </c>
      <c r="Q3926" t="str">
        <f t="shared" si="244"/>
        <v>theater</v>
      </c>
      <c r="R3926" t="str">
        <f t="shared" si="245"/>
        <v>plays</v>
      </c>
      <c r="S3926" s="3">
        <f t="shared" si="246"/>
        <v>41816.709745370368</v>
      </c>
      <c r="T3926" s="3">
        <f t="shared" si="247"/>
        <v>41786.709745370368</v>
      </c>
    </row>
    <row r="3927" spans="1:20">
      <c r="A3927">
        <v>3925</v>
      </c>
      <c r="B3927" t="s">
        <v>7941</v>
      </c>
      <c r="C3927" t="s">
        <v>7942</v>
      </c>
      <c r="D3927">
        <v>150</v>
      </c>
      <c r="E3927">
        <v>15</v>
      </c>
      <c r="F3927" t="s">
        <v>363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1092</v>
      </c>
      <c r="O3927" s="8">
        <f>Data!$E3927/Data!$D3927</f>
        <v>0.1</v>
      </c>
      <c r="P3927" s="2">
        <f>IFERROR(Data!$E3927/Data!$L3927,0)</f>
        <v>5</v>
      </c>
      <c r="Q3927" t="str">
        <f t="shared" si="244"/>
        <v>theater</v>
      </c>
      <c r="R3927" t="str">
        <f t="shared" si="245"/>
        <v>plays</v>
      </c>
      <c r="S3927" s="3">
        <f t="shared" si="246"/>
        <v>41850.620821759258</v>
      </c>
      <c r="T3927" s="3">
        <f t="shared" si="247"/>
        <v>41820.620821759258</v>
      </c>
    </row>
    <row r="3928" spans="1:20">
      <c r="A3928">
        <v>3926</v>
      </c>
      <c r="B3928" t="s">
        <v>7943</v>
      </c>
      <c r="C3928" t="s">
        <v>7944</v>
      </c>
      <c r="D3928">
        <v>5000</v>
      </c>
      <c r="E3928">
        <v>15</v>
      </c>
      <c r="F3928" t="s">
        <v>363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1092</v>
      </c>
      <c r="O3928" s="8">
        <f>Data!$E3928/Data!$D3928</f>
        <v>3.0000000000000001E-3</v>
      </c>
      <c r="P3928" s="2">
        <f>IFERROR(Data!$E3928/Data!$L3928,0)</f>
        <v>15</v>
      </c>
      <c r="Q3928" t="str">
        <f t="shared" si="244"/>
        <v>theater</v>
      </c>
      <c r="R3928" t="str">
        <f t="shared" si="245"/>
        <v>plays</v>
      </c>
      <c r="S3928" s="3">
        <f t="shared" si="246"/>
        <v>41999.835046296299</v>
      </c>
      <c r="T3928" s="3">
        <f t="shared" si="247"/>
        <v>41969.835046296299</v>
      </c>
    </row>
    <row r="3929" spans="1:20">
      <c r="A3929">
        <v>3927</v>
      </c>
      <c r="B3929" t="s">
        <v>7945</v>
      </c>
      <c r="C3929" t="s">
        <v>7946</v>
      </c>
      <c r="D3929">
        <v>2500</v>
      </c>
      <c r="E3929">
        <v>25</v>
      </c>
      <c r="F3929" t="s">
        <v>363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1092</v>
      </c>
      <c r="O3929" s="8">
        <f>Data!$E3929/Data!$D3929</f>
        <v>0.01</v>
      </c>
      <c r="P3929" s="2">
        <f>IFERROR(Data!$E3929/Data!$L3929,0)</f>
        <v>12.5</v>
      </c>
      <c r="Q3929" t="str">
        <f t="shared" si="244"/>
        <v>theater</v>
      </c>
      <c r="R3929" t="str">
        <f t="shared" si="245"/>
        <v>plays</v>
      </c>
      <c r="S3929" s="3">
        <f t="shared" si="246"/>
        <v>41860.017407407409</v>
      </c>
      <c r="T3929" s="3">
        <f t="shared" si="247"/>
        <v>41830.017407407409</v>
      </c>
    </row>
    <row r="3930" spans="1:20">
      <c r="A3930">
        <v>3928</v>
      </c>
      <c r="B3930" t="s">
        <v>7947</v>
      </c>
      <c r="C3930" t="s">
        <v>7948</v>
      </c>
      <c r="D3930">
        <v>5000</v>
      </c>
      <c r="E3930">
        <v>651</v>
      </c>
      <c r="F3930" t="s">
        <v>363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1092</v>
      </c>
      <c r="O3930" s="8">
        <f>Data!$E3930/Data!$D3930</f>
        <v>0.13020000000000001</v>
      </c>
      <c r="P3930" s="2">
        <f>IFERROR(Data!$E3930/Data!$L3930,0)</f>
        <v>93</v>
      </c>
      <c r="Q3930" t="str">
        <f t="shared" si="244"/>
        <v>theater</v>
      </c>
      <c r="R3930" t="str">
        <f t="shared" si="245"/>
        <v>plays</v>
      </c>
      <c r="S3930" s="3">
        <f t="shared" si="246"/>
        <v>42292.957638888889</v>
      </c>
      <c r="T3930" s="3">
        <f t="shared" si="247"/>
        <v>42265.433182870373</v>
      </c>
    </row>
    <row r="3931" spans="1:20">
      <c r="A3931">
        <v>3929</v>
      </c>
      <c r="B3931" t="s">
        <v>7949</v>
      </c>
      <c r="C3931" t="s">
        <v>7950</v>
      </c>
      <c r="D3931">
        <v>20000</v>
      </c>
      <c r="E3931">
        <v>453</v>
      </c>
      <c r="F3931" t="s">
        <v>363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1092</v>
      </c>
      <c r="O3931" s="8">
        <f>Data!$E3931/Data!$D3931</f>
        <v>2.265E-2</v>
      </c>
      <c r="P3931" s="2">
        <f>IFERROR(Data!$E3931/Data!$L3931,0)</f>
        <v>32.357142857142854</v>
      </c>
      <c r="Q3931" t="str">
        <f t="shared" si="244"/>
        <v>theater</v>
      </c>
      <c r="R3931" t="str">
        <f t="shared" si="245"/>
        <v>plays</v>
      </c>
      <c r="S3931" s="3">
        <f t="shared" si="246"/>
        <v>42631.577141203699</v>
      </c>
      <c r="T3931" s="3">
        <f t="shared" si="247"/>
        <v>42601.577141203699</v>
      </c>
    </row>
    <row r="3932" spans="1:20">
      <c r="A3932">
        <v>3930</v>
      </c>
      <c r="B3932" t="s">
        <v>7951</v>
      </c>
      <c r="C3932" t="s">
        <v>7952</v>
      </c>
      <c r="D3932">
        <v>10000</v>
      </c>
      <c r="E3932">
        <v>0</v>
      </c>
      <c r="F3932" t="s">
        <v>363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1092</v>
      </c>
      <c r="O3932" s="8">
        <f>Data!$E3932/Data!$D3932</f>
        <v>0</v>
      </c>
      <c r="P3932" s="2">
        <f>IFERROR(Data!$E3932/Data!$L3932,0)</f>
        <v>0</v>
      </c>
      <c r="Q3932" t="str">
        <f t="shared" si="244"/>
        <v>theater</v>
      </c>
      <c r="R3932" t="str">
        <f t="shared" si="245"/>
        <v>plays</v>
      </c>
      <c r="S3932" s="3">
        <f t="shared" si="246"/>
        <v>42461</v>
      </c>
      <c r="T3932" s="3">
        <f t="shared" si="247"/>
        <v>42433.088749999995</v>
      </c>
    </row>
    <row r="3933" spans="1:20">
      <c r="A3933">
        <v>3931</v>
      </c>
      <c r="B3933" t="s">
        <v>7953</v>
      </c>
      <c r="C3933" t="s">
        <v>7954</v>
      </c>
      <c r="D3933">
        <v>8000</v>
      </c>
      <c r="E3933">
        <v>0</v>
      </c>
      <c r="F3933" t="s">
        <v>363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1092</v>
      </c>
      <c r="O3933" s="8">
        <f>Data!$E3933/Data!$D3933</f>
        <v>0</v>
      </c>
      <c r="P3933" s="2">
        <f>IFERROR(Data!$E3933/Data!$L3933,0)</f>
        <v>0</v>
      </c>
      <c r="Q3933" t="str">
        <f t="shared" si="244"/>
        <v>theater</v>
      </c>
      <c r="R3933" t="str">
        <f t="shared" si="245"/>
        <v>plays</v>
      </c>
      <c r="S3933" s="3">
        <f t="shared" si="246"/>
        <v>42252.901701388888</v>
      </c>
      <c r="T3933" s="3">
        <f t="shared" si="247"/>
        <v>42227.901701388888</v>
      </c>
    </row>
    <row r="3934" spans="1:20">
      <c r="A3934">
        <v>3932</v>
      </c>
      <c r="B3934" t="s">
        <v>7955</v>
      </c>
      <c r="C3934" t="s">
        <v>7956</v>
      </c>
      <c r="D3934">
        <v>12000</v>
      </c>
      <c r="E3934">
        <v>1</v>
      </c>
      <c r="F3934" t="s">
        <v>363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1092</v>
      </c>
      <c r="O3934" s="8">
        <f>Data!$E3934/Data!$D3934</f>
        <v>8.3333333333333331E-5</v>
      </c>
      <c r="P3934" s="2">
        <f>IFERROR(Data!$E3934/Data!$L3934,0)</f>
        <v>1</v>
      </c>
      <c r="Q3934" t="str">
        <f t="shared" si="244"/>
        <v>theater</v>
      </c>
      <c r="R3934" t="str">
        <f t="shared" si="245"/>
        <v>plays</v>
      </c>
      <c r="S3934" s="3">
        <f t="shared" si="246"/>
        <v>42444.876898148148</v>
      </c>
      <c r="T3934" s="3">
        <f t="shared" si="247"/>
        <v>42414.918564814812</v>
      </c>
    </row>
    <row r="3935" spans="1:20">
      <c r="A3935">
        <v>3933</v>
      </c>
      <c r="B3935" t="s">
        <v>7957</v>
      </c>
      <c r="C3935" t="s">
        <v>7958</v>
      </c>
      <c r="D3935">
        <v>7000</v>
      </c>
      <c r="E3935">
        <v>1102</v>
      </c>
      <c r="F3935" t="s">
        <v>363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1092</v>
      </c>
      <c r="O3935" s="8">
        <f>Data!$E3935/Data!$D3935</f>
        <v>0.15742857142857142</v>
      </c>
      <c r="P3935" s="2">
        <f>IFERROR(Data!$E3935/Data!$L3935,0)</f>
        <v>91.833333333333329</v>
      </c>
      <c r="Q3935" t="str">
        <f t="shared" si="244"/>
        <v>theater</v>
      </c>
      <c r="R3935" t="str">
        <f t="shared" si="245"/>
        <v>plays</v>
      </c>
      <c r="S3935" s="3">
        <f t="shared" si="246"/>
        <v>42567.779861111107</v>
      </c>
      <c r="T3935" s="3">
        <f t="shared" si="247"/>
        <v>42538.718310185184</v>
      </c>
    </row>
    <row r="3936" spans="1:20">
      <c r="A3936">
        <v>3934</v>
      </c>
      <c r="B3936" t="s">
        <v>7959</v>
      </c>
      <c r="C3936" t="s">
        <v>7960</v>
      </c>
      <c r="D3936">
        <v>5000</v>
      </c>
      <c r="E3936">
        <v>550</v>
      </c>
      <c r="F3936" t="s">
        <v>363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1092</v>
      </c>
      <c r="O3936" s="8">
        <f>Data!$E3936/Data!$D3936</f>
        <v>0.11</v>
      </c>
      <c r="P3936" s="2">
        <f>IFERROR(Data!$E3936/Data!$L3936,0)</f>
        <v>45.833333333333336</v>
      </c>
      <c r="Q3936" t="str">
        <f t="shared" si="244"/>
        <v>theater</v>
      </c>
      <c r="R3936" t="str">
        <f t="shared" si="245"/>
        <v>plays</v>
      </c>
      <c r="S3936" s="3">
        <f t="shared" si="246"/>
        <v>42278.291666666672</v>
      </c>
      <c r="T3936" s="3">
        <f t="shared" si="247"/>
        <v>42233.421747685185</v>
      </c>
    </row>
    <row r="3937" spans="1:20">
      <c r="A3937">
        <v>3935</v>
      </c>
      <c r="B3937" t="s">
        <v>7961</v>
      </c>
      <c r="C3937" t="s">
        <v>7962</v>
      </c>
      <c r="D3937">
        <v>3000</v>
      </c>
      <c r="E3937">
        <v>1315</v>
      </c>
      <c r="F3937" t="s">
        <v>363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1092</v>
      </c>
      <c r="O3937" s="8">
        <f>Data!$E3937/Data!$D3937</f>
        <v>0.43833333333333335</v>
      </c>
      <c r="P3937" s="2">
        <f>IFERROR(Data!$E3937/Data!$L3937,0)</f>
        <v>57.173913043478258</v>
      </c>
      <c r="Q3937" t="str">
        <f t="shared" si="244"/>
        <v>theater</v>
      </c>
      <c r="R3937" t="str">
        <f t="shared" si="245"/>
        <v>plays</v>
      </c>
      <c r="S3937" s="3">
        <f t="shared" si="246"/>
        <v>42281.406782407401</v>
      </c>
      <c r="T3937" s="3">
        <f t="shared" si="247"/>
        <v>42221.406782407401</v>
      </c>
    </row>
    <row r="3938" spans="1:20">
      <c r="A3938">
        <v>3936</v>
      </c>
      <c r="B3938" t="s">
        <v>7963</v>
      </c>
      <c r="C3938" t="s">
        <v>7964</v>
      </c>
      <c r="D3938">
        <v>20000</v>
      </c>
      <c r="E3938">
        <v>0</v>
      </c>
      <c r="F3938" t="s">
        <v>363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1092</v>
      </c>
      <c r="O3938" s="8">
        <f>Data!$E3938/Data!$D3938</f>
        <v>0</v>
      </c>
      <c r="P3938" s="2">
        <f>IFERROR(Data!$E3938/Data!$L3938,0)</f>
        <v>0</v>
      </c>
      <c r="Q3938" t="str">
        <f t="shared" si="244"/>
        <v>theater</v>
      </c>
      <c r="R3938" t="str">
        <f t="shared" si="245"/>
        <v>plays</v>
      </c>
      <c r="S3938" s="3">
        <f t="shared" si="246"/>
        <v>42705.054629629631</v>
      </c>
      <c r="T3938" s="3">
        <f t="shared" si="247"/>
        <v>42675.012962962966</v>
      </c>
    </row>
    <row r="3939" spans="1:20">
      <c r="A3939">
        <v>3937</v>
      </c>
      <c r="B3939" t="s">
        <v>7965</v>
      </c>
      <c r="C3939" t="s">
        <v>7966</v>
      </c>
      <c r="D3939">
        <v>2885</v>
      </c>
      <c r="E3939">
        <v>2485</v>
      </c>
      <c r="F3939" t="s">
        <v>363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1092</v>
      </c>
      <c r="O3939" s="8">
        <f>Data!$E3939/Data!$D3939</f>
        <v>0.86135181975736563</v>
      </c>
      <c r="P3939" s="2">
        <f>IFERROR(Data!$E3939/Data!$L3939,0)</f>
        <v>248.5</v>
      </c>
      <c r="Q3939" t="str">
        <f t="shared" si="244"/>
        <v>theater</v>
      </c>
      <c r="R3939" t="str">
        <f t="shared" si="245"/>
        <v>plays</v>
      </c>
      <c r="S3939" s="3">
        <f t="shared" si="246"/>
        <v>42562.381481481483</v>
      </c>
      <c r="T3939" s="3">
        <f t="shared" si="247"/>
        <v>42534.381481481483</v>
      </c>
    </row>
    <row r="3940" spans="1:20">
      <c r="A3940">
        <v>3938</v>
      </c>
      <c r="B3940" t="s">
        <v>7967</v>
      </c>
      <c r="C3940" t="s">
        <v>7968</v>
      </c>
      <c r="D3940">
        <v>3255</v>
      </c>
      <c r="E3940">
        <v>397</v>
      </c>
      <c r="F3940" t="s">
        <v>363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1092</v>
      </c>
      <c r="O3940" s="8">
        <f>Data!$E3940/Data!$D3940</f>
        <v>0.12196620583717357</v>
      </c>
      <c r="P3940" s="2">
        <f>IFERROR(Data!$E3940/Data!$L3940,0)</f>
        <v>79.400000000000006</v>
      </c>
      <c r="Q3940" t="str">
        <f t="shared" si="244"/>
        <v>theater</v>
      </c>
      <c r="R3940" t="str">
        <f t="shared" si="245"/>
        <v>plays</v>
      </c>
      <c r="S3940" s="3">
        <f t="shared" si="246"/>
        <v>42182.655717592599</v>
      </c>
      <c r="T3940" s="3">
        <f t="shared" si="247"/>
        <v>42151.655717592599</v>
      </c>
    </row>
    <row r="3941" spans="1:20">
      <c r="A3941">
        <v>3939</v>
      </c>
      <c r="B3941" t="s">
        <v>7969</v>
      </c>
      <c r="C3941" t="s">
        <v>7970</v>
      </c>
      <c r="D3941">
        <v>5000</v>
      </c>
      <c r="E3941">
        <v>5</v>
      </c>
      <c r="F3941" t="s">
        <v>363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1092</v>
      </c>
      <c r="O3941" s="8">
        <f>Data!$E3941/Data!$D3941</f>
        <v>1E-3</v>
      </c>
      <c r="P3941" s="2">
        <f>IFERROR(Data!$E3941/Data!$L3941,0)</f>
        <v>5</v>
      </c>
      <c r="Q3941" t="str">
        <f t="shared" si="244"/>
        <v>theater</v>
      </c>
      <c r="R3941" t="str">
        <f t="shared" si="245"/>
        <v>plays</v>
      </c>
      <c r="S3941" s="3">
        <f t="shared" si="246"/>
        <v>41918.9375</v>
      </c>
      <c r="T3941" s="3">
        <f t="shared" si="247"/>
        <v>41915.150219907409</v>
      </c>
    </row>
    <row r="3942" spans="1:20">
      <c r="A3942">
        <v>3940</v>
      </c>
      <c r="B3942" t="s">
        <v>7971</v>
      </c>
      <c r="C3942" t="s">
        <v>7972</v>
      </c>
      <c r="D3942">
        <v>5000</v>
      </c>
      <c r="E3942">
        <v>11</v>
      </c>
      <c r="F3942" t="s">
        <v>363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1092</v>
      </c>
      <c r="O3942" s="8">
        <f>Data!$E3942/Data!$D3942</f>
        <v>2.2000000000000001E-3</v>
      </c>
      <c r="P3942" s="2">
        <f>IFERROR(Data!$E3942/Data!$L3942,0)</f>
        <v>5.5</v>
      </c>
      <c r="Q3942" t="str">
        <f t="shared" si="244"/>
        <v>theater</v>
      </c>
      <c r="R3942" t="str">
        <f t="shared" si="245"/>
        <v>plays</v>
      </c>
      <c r="S3942" s="3">
        <f t="shared" si="246"/>
        <v>42006.242488425924</v>
      </c>
      <c r="T3942" s="3">
        <f t="shared" si="247"/>
        <v>41961.242488425924</v>
      </c>
    </row>
    <row r="3943" spans="1:20">
      <c r="A3943">
        <v>3941</v>
      </c>
      <c r="B3943" t="s">
        <v>7973</v>
      </c>
      <c r="C3943" t="s">
        <v>7974</v>
      </c>
      <c r="D3943">
        <v>5500</v>
      </c>
      <c r="E3943">
        <v>50</v>
      </c>
      <c r="F3943" t="s">
        <v>363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1092</v>
      </c>
      <c r="O3943" s="8">
        <f>Data!$E3943/Data!$D3943</f>
        <v>9.0909090909090905E-3</v>
      </c>
      <c r="P3943" s="2">
        <f>IFERROR(Data!$E3943/Data!$L3943,0)</f>
        <v>25</v>
      </c>
      <c r="Q3943" t="str">
        <f t="shared" si="244"/>
        <v>theater</v>
      </c>
      <c r="R3943" t="str">
        <f t="shared" si="245"/>
        <v>plays</v>
      </c>
      <c r="S3943" s="3">
        <f t="shared" si="246"/>
        <v>41967.791666666672</v>
      </c>
      <c r="T3943" s="3">
        <f t="shared" si="247"/>
        <v>41940.337233796294</v>
      </c>
    </row>
    <row r="3944" spans="1:20">
      <c r="A3944">
        <v>3942</v>
      </c>
      <c r="B3944" t="s">
        <v>7975</v>
      </c>
      <c r="C3944" t="s">
        <v>7976</v>
      </c>
      <c r="D3944">
        <v>1200</v>
      </c>
      <c r="E3944">
        <v>0</v>
      </c>
      <c r="F3944" t="s">
        <v>363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1092</v>
      </c>
      <c r="O3944" s="8">
        <f>Data!$E3944/Data!$D3944</f>
        <v>0</v>
      </c>
      <c r="P3944" s="2">
        <f>IFERROR(Data!$E3944/Data!$L3944,0)</f>
        <v>0</v>
      </c>
      <c r="Q3944" t="str">
        <f t="shared" si="244"/>
        <v>theater</v>
      </c>
      <c r="R3944" t="str">
        <f t="shared" si="245"/>
        <v>plays</v>
      </c>
      <c r="S3944" s="3">
        <f t="shared" si="246"/>
        <v>42171.654097222221</v>
      </c>
      <c r="T3944" s="3">
        <f t="shared" si="247"/>
        <v>42111.654097222221</v>
      </c>
    </row>
    <row r="3945" spans="1:20">
      <c r="A3945">
        <v>3943</v>
      </c>
      <c r="B3945" t="s">
        <v>7977</v>
      </c>
      <c r="C3945" t="s">
        <v>7978</v>
      </c>
      <c r="D3945">
        <v>5000</v>
      </c>
      <c r="E3945">
        <v>1782</v>
      </c>
      <c r="F3945" t="s">
        <v>363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1092</v>
      </c>
      <c r="O3945" s="8">
        <f>Data!$E3945/Data!$D3945</f>
        <v>0.35639999999999999</v>
      </c>
      <c r="P3945" s="2">
        <f>IFERROR(Data!$E3945/Data!$L3945,0)</f>
        <v>137.07692307692307</v>
      </c>
      <c r="Q3945" t="str">
        <f t="shared" si="244"/>
        <v>theater</v>
      </c>
      <c r="R3945" t="str">
        <f t="shared" si="245"/>
        <v>plays</v>
      </c>
      <c r="S3945" s="3">
        <f t="shared" si="246"/>
        <v>42310.451388888891</v>
      </c>
      <c r="T3945" s="3">
        <f t="shared" si="247"/>
        <v>42279.528564814813</v>
      </c>
    </row>
    <row r="3946" spans="1:20">
      <c r="A3946">
        <v>3944</v>
      </c>
      <c r="B3946" t="s">
        <v>7979</v>
      </c>
      <c r="C3946" t="s">
        <v>7980</v>
      </c>
      <c r="D3946">
        <v>5000</v>
      </c>
      <c r="E3946">
        <v>0</v>
      </c>
      <c r="F3946" t="s">
        <v>363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1092</v>
      </c>
      <c r="O3946" s="8">
        <f>Data!$E3946/Data!$D3946</f>
        <v>0</v>
      </c>
      <c r="P3946" s="2">
        <f>IFERROR(Data!$E3946/Data!$L3946,0)</f>
        <v>0</v>
      </c>
      <c r="Q3946" t="str">
        <f t="shared" si="244"/>
        <v>theater</v>
      </c>
      <c r="R3946" t="str">
        <f t="shared" si="245"/>
        <v>plays</v>
      </c>
      <c r="S3946" s="3">
        <f t="shared" si="246"/>
        <v>42243.412905092591</v>
      </c>
      <c r="T3946" s="3">
        <f t="shared" si="247"/>
        <v>42213.412905092591</v>
      </c>
    </row>
    <row r="3947" spans="1:20">
      <c r="A3947">
        <v>3945</v>
      </c>
      <c r="B3947" t="s">
        <v>7981</v>
      </c>
      <c r="C3947" t="s">
        <v>7982</v>
      </c>
      <c r="D3947">
        <v>2000</v>
      </c>
      <c r="E3947">
        <v>5</v>
      </c>
      <c r="F3947" t="s">
        <v>363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1092</v>
      </c>
      <c r="O3947" s="8">
        <f>Data!$E3947/Data!$D3947</f>
        <v>2.5000000000000001E-3</v>
      </c>
      <c r="P3947" s="2">
        <f>IFERROR(Data!$E3947/Data!$L3947,0)</f>
        <v>5</v>
      </c>
      <c r="Q3947" t="str">
        <f t="shared" si="244"/>
        <v>theater</v>
      </c>
      <c r="R3947" t="str">
        <f t="shared" si="245"/>
        <v>plays</v>
      </c>
      <c r="S3947" s="3">
        <f t="shared" si="246"/>
        <v>42139.551712962959</v>
      </c>
      <c r="T3947" s="3">
        <f t="shared" si="247"/>
        <v>42109.551712962959</v>
      </c>
    </row>
    <row r="3948" spans="1:20">
      <c r="A3948">
        <v>3946</v>
      </c>
      <c r="B3948" t="s">
        <v>7983</v>
      </c>
      <c r="C3948" t="s">
        <v>7984</v>
      </c>
      <c r="D3948">
        <v>6000</v>
      </c>
      <c r="E3948">
        <v>195</v>
      </c>
      <c r="F3948" t="s">
        <v>363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1092</v>
      </c>
      <c r="O3948" s="8">
        <f>Data!$E3948/Data!$D3948</f>
        <v>3.2500000000000001E-2</v>
      </c>
      <c r="P3948" s="2">
        <f>IFERROR(Data!$E3948/Data!$L3948,0)</f>
        <v>39</v>
      </c>
      <c r="Q3948" t="str">
        <f t="shared" si="244"/>
        <v>theater</v>
      </c>
      <c r="R3948" t="str">
        <f t="shared" si="245"/>
        <v>plays</v>
      </c>
      <c r="S3948" s="3">
        <f t="shared" si="246"/>
        <v>42063.083333333328</v>
      </c>
      <c r="T3948" s="3">
        <f t="shared" si="247"/>
        <v>42031.583587962959</v>
      </c>
    </row>
    <row r="3949" spans="1:20">
      <c r="A3949">
        <v>3947</v>
      </c>
      <c r="B3949" t="s">
        <v>7985</v>
      </c>
      <c r="C3949" t="s">
        <v>7986</v>
      </c>
      <c r="D3949">
        <v>3000</v>
      </c>
      <c r="E3949">
        <v>101</v>
      </c>
      <c r="F3949" t="s">
        <v>363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1092</v>
      </c>
      <c r="O3949" s="8">
        <f>Data!$E3949/Data!$D3949</f>
        <v>3.3666666666666664E-2</v>
      </c>
      <c r="P3949" s="2">
        <f>IFERROR(Data!$E3949/Data!$L3949,0)</f>
        <v>50.5</v>
      </c>
      <c r="Q3949" t="str">
        <f t="shared" si="244"/>
        <v>theater</v>
      </c>
      <c r="R3949" t="str">
        <f t="shared" si="245"/>
        <v>plays</v>
      </c>
      <c r="S3949" s="3">
        <f t="shared" si="246"/>
        <v>42644.892870370371</v>
      </c>
      <c r="T3949" s="3">
        <f t="shared" si="247"/>
        <v>42614.892870370371</v>
      </c>
    </row>
    <row r="3950" spans="1:20">
      <c r="A3950">
        <v>3948</v>
      </c>
      <c r="B3950" t="s">
        <v>7987</v>
      </c>
      <c r="C3950" t="s">
        <v>7988</v>
      </c>
      <c r="D3950">
        <v>30000</v>
      </c>
      <c r="E3950">
        <v>0</v>
      </c>
      <c r="F3950" t="s">
        <v>363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1092</v>
      </c>
      <c r="O3950" s="8">
        <f>Data!$E3950/Data!$D3950</f>
        <v>0</v>
      </c>
      <c r="P3950" s="2">
        <f>IFERROR(Data!$E3950/Data!$L3950,0)</f>
        <v>0</v>
      </c>
      <c r="Q3950" t="str">
        <f t="shared" si="244"/>
        <v>theater</v>
      </c>
      <c r="R3950" t="str">
        <f t="shared" si="245"/>
        <v>plays</v>
      </c>
      <c r="S3950" s="3">
        <f t="shared" si="246"/>
        <v>41889.075497685182</v>
      </c>
      <c r="T3950" s="3">
        <f t="shared" si="247"/>
        <v>41829.075497685182</v>
      </c>
    </row>
    <row r="3951" spans="1:20">
      <c r="A3951">
        <v>3949</v>
      </c>
      <c r="B3951" t="s">
        <v>7989</v>
      </c>
      <c r="C3951" t="s">
        <v>7990</v>
      </c>
      <c r="D3951">
        <v>10000</v>
      </c>
      <c r="E3951">
        <v>1577</v>
      </c>
      <c r="F3951" t="s">
        <v>363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1092</v>
      </c>
      <c r="O3951" s="8">
        <f>Data!$E3951/Data!$D3951</f>
        <v>0.15770000000000001</v>
      </c>
      <c r="P3951" s="2">
        <f>IFERROR(Data!$E3951/Data!$L3951,0)</f>
        <v>49.28125</v>
      </c>
      <c r="Q3951" t="str">
        <f t="shared" si="244"/>
        <v>theater</v>
      </c>
      <c r="R3951" t="str">
        <f t="shared" si="245"/>
        <v>plays</v>
      </c>
      <c r="S3951" s="3">
        <f t="shared" si="246"/>
        <v>42045.870613425926</v>
      </c>
      <c r="T3951" s="3">
        <f t="shared" si="247"/>
        <v>42015.870613425926</v>
      </c>
    </row>
    <row r="3952" spans="1:20">
      <c r="A3952">
        <v>3950</v>
      </c>
      <c r="B3952" t="s">
        <v>7991</v>
      </c>
      <c r="C3952" t="s">
        <v>7992</v>
      </c>
      <c r="D3952">
        <v>4000</v>
      </c>
      <c r="E3952">
        <v>25</v>
      </c>
      <c r="F3952" t="s">
        <v>363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1092</v>
      </c>
      <c r="O3952" s="8">
        <f>Data!$E3952/Data!$D3952</f>
        <v>6.2500000000000003E-3</v>
      </c>
      <c r="P3952" s="2">
        <f>IFERROR(Data!$E3952/Data!$L3952,0)</f>
        <v>25</v>
      </c>
      <c r="Q3952" t="str">
        <f t="shared" si="244"/>
        <v>theater</v>
      </c>
      <c r="R3952" t="str">
        <f t="shared" si="245"/>
        <v>plays</v>
      </c>
      <c r="S3952" s="3">
        <f t="shared" si="246"/>
        <v>42468.524305555555</v>
      </c>
      <c r="T3952" s="3">
        <f t="shared" si="247"/>
        <v>42439.452314814815</v>
      </c>
    </row>
    <row r="3953" spans="1:20">
      <c r="A3953">
        <v>3951</v>
      </c>
      <c r="B3953" t="s">
        <v>7993</v>
      </c>
      <c r="C3953" t="s">
        <v>5796</v>
      </c>
      <c r="D3953">
        <v>200000</v>
      </c>
      <c r="E3953">
        <v>1</v>
      </c>
      <c r="F3953" t="s">
        <v>363</v>
      </c>
      <c r="G3953" t="s">
        <v>2461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1092</v>
      </c>
      <c r="O3953" s="8">
        <f>Data!$E3953/Data!$D3953</f>
        <v>5.0000000000000004E-6</v>
      </c>
      <c r="P3953" s="2">
        <f>IFERROR(Data!$E3953/Data!$L3953,0)</f>
        <v>1</v>
      </c>
      <c r="Q3953" t="str">
        <f t="shared" si="244"/>
        <v>theater</v>
      </c>
      <c r="R3953" t="str">
        <f t="shared" si="245"/>
        <v>plays</v>
      </c>
      <c r="S3953" s="3">
        <f t="shared" si="246"/>
        <v>42493.534050925926</v>
      </c>
      <c r="T3953" s="3">
        <f t="shared" si="247"/>
        <v>42433.575717592597</v>
      </c>
    </row>
    <row r="3954" spans="1:20">
      <c r="A3954">
        <v>3952</v>
      </c>
      <c r="B3954" t="s">
        <v>7994</v>
      </c>
      <c r="C3954" t="s">
        <v>7995</v>
      </c>
      <c r="D3954">
        <v>26000</v>
      </c>
      <c r="E3954">
        <v>25</v>
      </c>
      <c r="F3954" t="s">
        <v>363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1092</v>
      </c>
      <c r="O3954" s="8">
        <f>Data!$E3954/Data!$D3954</f>
        <v>9.6153846153846159E-4</v>
      </c>
      <c r="P3954" s="2">
        <f>IFERROR(Data!$E3954/Data!$L3954,0)</f>
        <v>25</v>
      </c>
      <c r="Q3954" t="str">
        <f t="shared" si="244"/>
        <v>theater</v>
      </c>
      <c r="R3954" t="str">
        <f t="shared" si="245"/>
        <v>plays</v>
      </c>
      <c r="S3954" s="3">
        <f t="shared" si="246"/>
        <v>42303.540393518517</v>
      </c>
      <c r="T3954" s="3">
        <f t="shared" si="247"/>
        <v>42243.540393518517</v>
      </c>
    </row>
    <row r="3955" spans="1:20">
      <c r="A3955">
        <v>3953</v>
      </c>
      <c r="B3955" t="s">
        <v>7996</v>
      </c>
      <c r="C3955" t="s">
        <v>7997</v>
      </c>
      <c r="D3955">
        <v>17600</v>
      </c>
      <c r="E3955">
        <v>0</v>
      </c>
      <c r="F3955" t="s">
        <v>363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1092</v>
      </c>
      <c r="O3955" s="8">
        <f>Data!$E3955/Data!$D3955</f>
        <v>0</v>
      </c>
      <c r="P3955" s="2">
        <f>IFERROR(Data!$E3955/Data!$L3955,0)</f>
        <v>0</v>
      </c>
      <c r="Q3955" t="str">
        <f t="shared" si="244"/>
        <v>theater</v>
      </c>
      <c r="R3955" t="str">
        <f t="shared" si="245"/>
        <v>plays</v>
      </c>
      <c r="S3955" s="3">
        <f t="shared" si="246"/>
        <v>42580.728472222225</v>
      </c>
      <c r="T3955" s="3">
        <f t="shared" si="247"/>
        <v>42549.798449074078</v>
      </c>
    </row>
    <row r="3956" spans="1:20">
      <c r="A3956">
        <v>3954</v>
      </c>
      <c r="B3956" t="s">
        <v>7998</v>
      </c>
      <c r="C3956" t="s">
        <v>7999</v>
      </c>
      <c r="D3956">
        <v>25000</v>
      </c>
      <c r="E3956">
        <v>0</v>
      </c>
      <c r="F3956" t="s">
        <v>363</v>
      </c>
      <c r="G3956" t="s">
        <v>165</v>
      </c>
      <c r="H3956" t="s">
        <v>166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1092</v>
      </c>
      <c r="O3956" s="8">
        <f>Data!$E3956/Data!$D3956</f>
        <v>0</v>
      </c>
      <c r="P3956" s="2">
        <f>IFERROR(Data!$E3956/Data!$L3956,0)</f>
        <v>0</v>
      </c>
      <c r="Q3956" t="str">
        <f t="shared" si="244"/>
        <v>theater</v>
      </c>
      <c r="R3956" t="str">
        <f t="shared" si="245"/>
        <v>plays</v>
      </c>
      <c r="S3956" s="3">
        <f t="shared" si="246"/>
        <v>41834.401203703703</v>
      </c>
      <c r="T3956" s="3">
        <f t="shared" si="247"/>
        <v>41774.401203703703</v>
      </c>
    </row>
    <row r="3957" spans="1:20">
      <c r="A3957">
        <v>3955</v>
      </c>
      <c r="B3957" t="s">
        <v>8000</v>
      </c>
      <c r="C3957" t="s">
        <v>8001</v>
      </c>
      <c r="D3957">
        <v>1750</v>
      </c>
      <c r="E3957">
        <v>425</v>
      </c>
      <c r="F3957" t="s">
        <v>363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1092</v>
      </c>
      <c r="O3957" s="8">
        <f>Data!$E3957/Data!$D3957</f>
        <v>0.24285714285714285</v>
      </c>
      <c r="P3957" s="2">
        <f>IFERROR(Data!$E3957/Data!$L3957,0)</f>
        <v>53.125</v>
      </c>
      <c r="Q3957" t="str">
        <f t="shared" si="244"/>
        <v>theater</v>
      </c>
      <c r="R3957" t="str">
        <f t="shared" si="245"/>
        <v>plays</v>
      </c>
      <c r="S3957" s="3">
        <f t="shared" si="246"/>
        <v>42336.640520833331</v>
      </c>
      <c r="T3957" s="3">
        <f t="shared" si="247"/>
        <v>42306.598854166667</v>
      </c>
    </row>
    <row r="3958" spans="1:20">
      <c r="A3958">
        <v>3956</v>
      </c>
      <c r="B3958" t="s">
        <v>8002</v>
      </c>
      <c r="C3958" t="s">
        <v>8003</v>
      </c>
      <c r="D3958">
        <v>5500</v>
      </c>
      <c r="E3958">
        <v>0</v>
      </c>
      <c r="F3958" t="s">
        <v>363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1092</v>
      </c>
      <c r="O3958" s="8">
        <f>Data!$E3958/Data!$D3958</f>
        <v>0</v>
      </c>
      <c r="P3958" s="2">
        <f>IFERROR(Data!$E3958/Data!$L3958,0)</f>
        <v>0</v>
      </c>
      <c r="Q3958" t="str">
        <f t="shared" si="244"/>
        <v>theater</v>
      </c>
      <c r="R3958" t="str">
        <f t="shared" si="245"/>
        <v>plays</v>
      </c>
      <c r="S3958" s="3">
        <f t="shared" si="246"/>
        <v>42484.763888888891</v>
      </c>
      <c r="T3958" s="3">
        <f t="shared" si="247"/>
        <v>42457.682025462964</v>
      </c>
    </row>
    <row r="3959" spans="1:20">
      <c r="A3959">
        <v>3957</v>
      </c>
      <c r="B3959" t="s">
        <v>8004</v>
      </c>
      <c r="C3959" t="s">
        <v>8005</v>
      </c>
      <c r="D3959">
        <v>28000</v>
      </c>
      <c r="E3959">
        <v>7</v>
      </c>
      <c r="F3959" t="s">
        <v>363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1092</v>
      </c>
      <c r="O3959" s="8">
        <f>Data!$E3959/Data!$D3959</f>
        <v>2.5000000000000001E-4</v>
      </c>
      <c r="P3959" s="2">
        <f>IFERROR(Data!$E3959/Data!$L3959,0)</f>
        <v>7</v>
      </c>
      <c r="Q3959" t="str">
        <f t="shared" si="244"/>
        <v>theater</v>
      </c>
      <c r="R3959" t="str">
        <f t="shared" si="245"/>
        <v>plays</v>
      </c>
      <c r="S3959" s="3">
        <f t="shared" si="246"/>
        <v>42559.726319444439</v>
      </c>
      <c r="T3959" s="3">
        <f t="shared" si="247"/>
        <v>42513.726319444439</v>
      </c>
    </row>
    <row r="3960" spans="1:20">
      <c r="A3960">
        <v>3958</v>
      </c>
      <c r="B3960" t="s">
        <v>8006</v>
      </c>
      <c r="C3960" t="s">
        <v>8007</v>
      </c>
      <c r="D3960">
        <v>2000</v>
      </c>
      <c r="E3960">
        <v>641</v>
      </c>
      <c r="F3960" t="s">
        <v>363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1092</v>
      </c>
      <c r="O3960" s="8">
        <f>Data!$E3960/Data!$D3960</f>
        <v>0.32050000000000001</v>
      </c>
      <c r="P3960" s="2">
        <f>IFERROR(Data!$E3960/Data!$L3960,0)</f>
        <v>40.0625</v>
      </c>
      <c r="Q3960" t="str">
        <f t="shared" si="244"/>
        <v>theater</v>
      </c>
      <c r="R3960" t="str">
        <f t="shared" si="245"/>
        <v>plays</v>
      </c>
      <c r="S3960" s="3">
        <f t="shared" si="246"/>
        <v>41853.333333333336</v>
      </c>
      <c r="T3960" s="3">
        <f t="shared" si="247"/>
        <v>41816.700370370374</v>
      </c>
    </row>
    <row r="3961" spans="1:20">
      <c r="A3961">
        <v>3959</v>
      </c>
      <c r="B3961" t="s">
        <v>8008</v>
      </c>
      <c r="C3961" t="s">
        <v>8009</v>
      </c>
      <c r="D3961">
        <v>1200</v>
      </c>
      <c r="E3961">
        <v>292</v>
      </c>
      <c r="F3961" t="s">
        <v>363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1092</v>
      </c>
      <c r="O3961" s="8">
        <f>Data!$E3961/Data!$D3961</f>
        <v>0.24333333333333335</v>
      </c>
      <c r="P3961" s="2">
        <f>IFERROR(Data!$E3961/Data!$L3961,0)</f>
        <v>24.333333333333332</v>
      </c>
      <c r="Q3961" t="str">
        <f t="shared" si="244"/>
        <v>theater</v>
      </c>
      <c r="R3961" t="str">
        <f t="shared" si="245"/>
        <v>plays</v>
      </c>
      <c r="S3961" s="3">
        <f t="shared" si="246"/>
        <v>41910.538842592592</v>
      </c>
      <c r="T3961" s="3">
        <f t="shared" si="247"/>
        <v>41880.538842592592</v>
      </c>
    </row>
    <row r="3962" spans="1:20">
      <c r="A3962">
        <v>3960</v>
      </c>
      <c r="B3962" t="s">
        <v>8010</v>
      </c>
      <c r="C3962" t="s">
        <v>8011</v>
      </c>
      <c r="D3962">
        <v>3000</v>
      </c>
      <c r="E3962">
        <v>45</v>
      </c>
      <c r="F3962" t="s">
        <v>363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1092</v>
      </c>
      <c r="O3962" s="8">
        <f>Data!$E3962/Data!$D3962</f>
        <v>1.4999999999999999E-2</v>
      </c>
      <c r="P3962" s="2">
        <f>IFERROR(Data!$E3962/Data!$L3962,0)</f>
        <v>11.25</v>
      </c>
      <c r="Q3962" t="str">
        <f t="shared" si="244"/>
        <v>theater</v>
      </c>
      <c r="R3962" t="str">
        <f t="shared" si="245"/>
        <v>plays</v>
      </c>
      <c r="S3962" s="3">
        <f t="shared" si="246"/>
        <v>42372.595555555556</v>
      </c>
      <c r="T3962" s="3">
        <f t="shared" si="247"/>
        <v>42342.595555555556</v>
      </c>
    </row>
    <row r="3963" spans="1:20">
      <c r="A3963">
        <v>3961</v>
      </c>
      <c r="B3963" t="s">
        <v>8012</v>
      </c>
      <c r="C3963" t="s">
        <v>8013</v>
      </c>
      <c r="D3963">
        <v>5000</v>
      </c>
      <c r="E3963">
        <v>21</v>
      </c>
      <c r="F3963" t="s">
        <v>363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1092</v>
      </c>
      <c r="O3963" s="8">
        <f>Data!$E3963/Data!$D3963</f>
        <v>4.1999999999999997E-3</v>
      </c>
      <c r="P3963" s="2">
        <f>IFERROR(Data!$E3963/Data!$L3963,0)</f>
        <v>10.5</v>
      </c>
      <c r="Q3963" t="str">
        <f t="shared" si="244"/>
        <v>theater</v>
      </c>
      <c r="R3963" t="str">
        <f t="shared" si="245"/>
        <v>plays</v>
      </c>
      <c r="S3963" s="3">
        <f t="shared" si="246"/>
        <v>41767.641319444447</v>
      </c>
      <c r="T3963" s="3">
        <f t="shared" si="247"/>
        <v>41745.641319444447</v>
      </c>
    </row>
    <row r="3964" spans="1:20">
      <c r="A3964">
        <v>3962</v>
      </c>
      <c r="B3964" t="s">
        <v>8014</v>
      </c>
      <c r="C3964" t="s">
        <v>8015</v>
      </c>
      <c r="D3964">
        <v>1400</v>
      </c>
      <c r="E3964">
        <v>45</v>
      </c>
      <c r="F3964" t="s">
        <v>363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1092</v>
      </c>
      <c r="O3964" s="8">
        <f>Data!$E3964/Data!$D3964</f>
        <v>3.214285714285714E-2</v>
      </c>
      <c r="P3964" s="2">
        <f>IFERROR(Data!$E3964/Data!$L3964,0)</f>
        <v>15</v>
      </c>
      <c r="Q3964" t="str">
        <f t="shared" si="244"/>
        <v>theater</v>
      </c>
      <c r="R3964" t="str">
        <f t="shared" si="245"/>
        <v>plays</v>
      </c>
      <c r="S3964" s="3">
        <f t="shared" si="246"/>
        <v>42336.371458333335</v>
      </c>
      <c r="T3964" s="3">
        <f t="shared" si="247"/>
        <v>42311.371458333335</v>
      </c>
    </row>
    <row r="3965" spans="1:20">
      <c r="A3965">
        <v>3963</v>
      </c>
      <c r="B3965" t="s">
        <v>8016</v>
      </c>
      <c r="C3965" t="s">
        <v>8017</v>
      </c>
      <c r="D3965">
        <v>10000</v>
      </c>
      <c r="E3965">
        <v>0</v>
      </c>
      <c r="F3965" t="s">
        <v>363</v>
      </c>
      <c r="G3965" t="s">
        <v>165</v>
      </c>
      <c r="H3965" t="s">
        <v>166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1092</v>
      </c>
      <c r="O3965" s="8">
        <f>Data!$E3965/Data!$D3965</f>
        <v>0</v>
      </c>
      <c r="P3965" s="2">
        <f>IFERROR(Data!$E3965/Data!$L3965,0)</f>
        <v>0</v>
      </c>
      <c r="Q3965" t="str">
        <f t="shared" si="244"/>
        <v>theater</v>
      </c>
      <c r="R3965" t="str">
        <f t="shared" si="245"/>
        <v>plays</v>
      </c>
      <c r="S3965" s="3">
        <f t="shared" si="246"/>
        <v>42325.945798611108</v>
      </c>
      <c r="T3965" s="3">
        <f t="shared" si="247"/>
        <v>42295.904131944444</v>
      </c>
    </row>
    <row r="3966" spans="1:20">
      <c r="A3966">
        <v>3964</v>
      </c>
      <c r="B3966" t="s">
        <v>8018</v>
      </c>
      <c r="C3966" t="s">
        <v>8019</v>
      </c>
      <c r="D3966">
        <v>2000</v>
      </c>
      <c r="E3966">
        <v>126</v>
      </c>
      <c r="F3966" t="s">
        <v>363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1092</v>
      </c>
      <c r="O3966" s="8">
        <f>Data!$E3966/Data!$D3966</f>
        <v>6.3E-2</v>
      </c>
      <c r="P3966" s="2">
        <f>IFERROR(Data!$E3966/Data!$L3966,0)</f>
        <v>42</v>
      </c>
      <c r="Q3966" t="str">
        <f t="shared" si="244"/>
        <v>theater</v>
      </c>
      <c r="R3966" t="str">
        <f t="shared" si="245"/>
        <v>plays</v>
      </c>
      <c r="S3966" s="3">
        <f t="shared" si="246"/>
        <v>42113.430393518516</v>
      </c>
      <c r="T3966" s="3">
        <f t="shared" si="247"/>
        <v>42053.472060185188</v>
      </c>
    </row>
    <row r="3967" spans="1:20">
      <c r="A3967">
        <v>3965</v>
      </c>
      <c r="B3967" t="s">
        <v>8020</v>
      </c>
      <c r="C3967" t="s">
        <v>8021</v>
      </c>
      <c r="D3967">
        <v>2000</v>
      </c>
      <c r="E3967">
        <v>285</v>
      </c>
      <c r="F3967" t="s">
        <v>363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1092</v>
      </c>
      <c r="O3967" s="8">
        <f>Data!$E3967/Data!$D3967</f>
        <v>0.14249999999999999</v>
      </c>
      <c r="P3967" s="2">
        <f>IFERROR(Data!$E3967/Data!$L3967,0)</f>
        <v>71.25</v>
      </c>
      <c r="Q3967" t="str">
        <f t="shared" si="244"/>
        <v>theater</v>
      </c>
      <c r="R3967" t="str">
        <f t="shared" si="245"/>
        <v>plays</v>
      </c>
      <c r="S3967" s="3">
        <f t="shared" si="246"/>
        <v>42473.944212962961</v>
      </c>
      <c r="T3967" s="3">
        <f t="shared" si="247"/>
        <v>42413.985879629632</v>
      </c>
    </row>
    <row r="3968" spans="1:20">
      <c r="A3968">
        <v>3966</v>
      </c>
      <c r="B3968" t="s">
        <v>8022</v>
      </c>
      <c r="C3968" t="s">
        <v>8023</v>
      </c>
      <c r="D3968">
        <v>7500</v>
      </c>
      <c r="E3968">
        <v>45</v>
      </c>
      <c r="F3968" t="s">
        <v>363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1092</v>
      </c>
      <c r="O3968" s="8">
        <f>Data!$E3968/Data!$D3968</f>
        <v>6.0000000000000001E-3</v>
      </c>
      <c r="P3968" s="2">
        <f>IFERROR(Data!$E3968/Data!$L3968,0)</f>
        <v>22.5</v>
      </c>
      <c r="Q3968" t="str">
        <f t="shared" si="244"/>
        <v>theater</v>
      </c>
      <c r="R3968" t="str">
        <f t="shared" si="245"/>
        <v>plays</v>
      </c>
      <c r="S3968" s="3">
        <f t="shared" si="246"/>
        <v>41843.874305555553</v>
      </c>
      <c r="T3968" s="3">
        <f t="shared" si="247"/>
        <v>41801.461550925924</v>
      </c>
    </row>
    <row r="3969" spans="1:20">
      <c r="A3969">
        <v>3967</v>
      </c>
      <c r="B3969" t="s">
        <v>8024</v>
      </c>
      <c r="C3969" t="s">
        <v>8025</v>
      </c>
      <c r="D3969">
        <v>1700</v>
      </c>
      <c r="E3969">
        <v>410</v>
      </c>
      <c r="F3969" t="s">
        <v>363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1092</v>
      </c>
      <c r="O3969" s="8">
        <f>Data!$E3969/Data!$D3969</f>
        <v>0.2411764705882353</v>
      </c>
      <c r="P3969" s="2">
        <f>IFERROR(Data!$E3969/Data!$L3969,0)</f>
        <v>41</v>
      </c>
      <c r="Q3969" t="str">
        <f t="shared" si="244"/>
        <v>theater</v>
      </c>
      <c r="R3969" t="str">
        <f t="shared" si="245"/>
        <v>plays</v>
      </c>
      <c r="S3969" s="3">
        <f t="shared" si="246"/>
        <v>42800.040590277778</v>
      </c>
      <c r="T3969" s="3">
        <f t="shared" si="247"/>
        <v>42770.040590277778</v>
      </c>
    </row>
    <row r="3970" spans="1:20">
      <c r="A3970">
        <v>3968</v>
      </c>
      <c r="B3970" t="s">
        <v>8026</v>
      </c>
      <c r="C3970" t="s">
        <v>8027</v>
      </c>
      <c r="D3970">
        <v>5000</v>
      </c>
      <c r="E3970">
        <v>527</v>
      </c>
      <c r="F3970" t="s">
        <v>363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1092</v>
      </c>
      <c r="O3970" s="8">
        <f>Data!$E3970/Data!$D3970</f>
        <v>0.10539999999999999</v>
      </c>
      <c r="P3970" s="2">
        <f>IFERROR(Data!$E3970/Data!$L3970,0)</f>
        <v>47.909090909090907</v>
      </c>
      <c r="Q3970" t="str">
        <f t="shared" si="244"/>
        <v>theater</v>
      </c>
      <c r="R3970" t="str">
        <f t="shared" si="245"/>
        <v>plays</v>
      </c>
      <c r="S3970" s="3">
        <f t="shared" si="246"/>
        <v>42512.565659722226</v>
      </c>
      <c r="T3970" s="3">
        <f t="shared" si="247"/>
        <v>42452.565659722226</v>
      </c>
    </row>
    <row r="3971" spans="1:20">
      <c r="A3971">
        <v>3969</v>
      </c>
      <c r="B3971" t="s">
        <v>8028</v>
      </c>
      <c r="C3971" t="s">
        <v>8029</v>
      </c>
      <c r="D3971">
        <v>2825</v>
      </c>
      <c r="E3971">
        <v>211</v>
      </c>
      <c r="F3971" t="s">
        <v>363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1092</v>
      </c>
      <c r="O3971" s="8">
        <f>Data!$E3971/Data!$D3971</f>
        <v>7.4690265486725665E-2</v>
      </c>
      <c r="P3971" s="2">
        <f>IFERROR(Data!$E3971/Data!$L3971,0)</f>
        <v>35.166666666666664</v>
      </c>
      <c r="Q3971" t="str">
        <f t="shared" ref="Q3971:Q4034" si="248">LEFT(N3971,SEARCH("/",N3971,1)-1)</f>
        <v>theater</v>
      </c>
      <c r="R3971" t="str">
        <f t="shared" ref="R3971:R4034" si="249">RIGHT(N3971,LEN(N3971)-SEARCH("/",N3971,1))</f>
        <v>plays</v>
      </c>
      <c r="S3971" s="3">
        <f t="shared" ref="S3971:S4034" si="250">(((I3971/60)/60)/24)+DATE(1970,1,1)+(-6/24)</f>
        <v>42610.913194444445</v>
      </c>
      <c r="T3971" s="3">
        <f t="shared" ref="T3971:T4034" si="251">(((J3971/60)/60)/24)+DATE(1970,1,1)+(-6/24)</f>
        <v>42601.604699074072</v>
      </c>
    </row>
    <row r="3972" spans="1:20">
      <c r="A3972">
        <v>3970</v>
      </c>
      <c r="B3972" t="s">
        <v>8030</v>
      </c>
      <c r="C3972" t="s">
        <v>8031</v>
      </c>
      <c r="D3972">
        <v>15000</v>
      </c>
      <c r="E3972">
        <v>11</v>
      </c>
      <c r="F3972" t="s">
        <v>363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1092</v>
      </c>
      <c r="O3972" s="8">
        <f>Data!$E3972/Data!$D3972</f>
        <v>7.3333333333333334E-4</v>
      </c>
      <c r="P3972" s="2">
        <f>IFERROR(Data!$E3972/Data!$L3972,0)</f>
        <v>5.5</v>
      </c>
      <c r="Q3972" t="str">
        <f t="shared" si="248"/>
        <v>theater</v>
      </c>
      <c r="R3972" t="str">
        <f t="shared" si="249"/>
        <v>plays</v>
      </c>
      <c r="S3972" s="3">
        <f t="shared" si="250"/>
        <v>42477.613553240735</v>
      </c>
      <c r="T3972" s="3">
        <f t="shared" si="251"/>
        <v>42447.613553240735</v>
      </c>
    </row>
    <row r="3973" spans="1:20">
      <c r="A3973">
        <v>3971</v>
      </c>
      <c r="B3973" t="s">
        <v>8032</v>
      </c>
      <c r="C3973" t="s">
        <v>8033</v>
      </c>
      <c r="D3973">
        <v>14000</v>
      </c>
      <c r="E3973">
        <v>136</v>
      </c>
      <c r="F3973" t="s">
        <v>363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1092</v>
      </c>
      <c r="O3973" s="8">
        <f>Data!$E3973/Data!$D3973</f>
        <v>9.7142857142857135E-3</v>
      </c>
      <c r="P3973" s="2">
        <f>IFERROR(Data!$E3973/Data!$L3973,0)</f>
        <v>22.666666666666668</v>
      </c>
      <c r="Q3973" t="str">
        <f t="shared" si="248"/>
        <v>theater</v>
      </c>
      <c r="R3973" t="str">
        <f t="shared" si="249"/>
        <v>plays</v>
      </c>
      <c r="S3973" s="3">
        <f t="shared" si="250"/>
        <v>41841.286180555559</v>
      </c>
      <c r="T3973" s="3">
        <f t="shared" si="251"/>
        <v>41811.286180555559</v>
      </c>
    </row>
    <row r="3974" spans="1:20">
      <c r="A3974">
        <v>3972</v>
      </c>
      <c r="B3974" t="s">
        <v>8034</v>
      </c>
      <c r="C3974" t="s">
        <v>8035</v>
      </c>
      <c r="D3974">
        <v>1000</v>
      </c>
      <c r="E3974">
        <v>211</v>
      </c>
      <c r="F3974" t="s">
        <v>363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1092</v>
      </c>
      <c r="O3974" s="8">
        <f>Data!$E3974/Data!$D3974</f>
        <v>0.21099999999999999</v>
      </c>
      <c r="P3974" s="2">
        <f>IFERROR(Data!$E3974/Data!$L3974,0)</f>
        <v>26.375</v>
      </c>
      <c r="Q3974" t="str">
        <f t="shared" si="248"/>
        <v>theater</v>
      </c>
      <c r="R3974" t="str">
        <f t="shared" si="249"/>
        <v>plays</v>
      </c>
      <c r="S3974" s="3">
        <f t="shared" si="250"/>
        <v>42040.817523148144</v>
      </c>
      <c r="T3974" s="3">
        <f t="shared" si="251"/>
        <v>41980.817523148144</v>
      </c>
    </row>
    <row r="3975" spans="1:20">
      <c r="A3975">
        <v>3973</v>
      </c>
      <c r="B3975" t="s">
        <v>8036</v>
      </c>
      <c r="C3975" t="s">
        <v>8037</v>
      </c>
      <c r="D3975">
        <v>5000</v>
      </c>
      <c r="E3975">
        <v>3905</v>
      </c>
      <c r="F3975" t="s">
        <v>363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1092</v>
      </c>
      <c r="O3975" s="8">
        <f>Data!$E3975/Data!$D3975</f>
        <v>0.78100000000000003</v>
      </c>
      <c r="P3975" s="2">
        <f>IFERROR(Data!$E3975/Data!$L3975,0)</f>
        <v>105.54054054054055</v>
      </c>
      <c r="Q3975" t="str">
        <f t="shared" si="248"/>
        <v>theater</v>
      </c>
      <c r="R3975" t="str">
        <f t="shared" si="249"/>
        <v>plays</v>
      </c>
      <c r="S3975" s="3">
        <f t="shared" si="250"/>
        <v>42498.916666666672</v>
      </c>
      <c r="T3975" s="3">
        <f t="shared" si="251"/>
        <v>42469.43414351852</v>
      </c>
    </row>
    <row r="3976" spans="1:20">
      <c r="A3976">
        <v>3974</v>
      </c>
      <c r="B3976" t="s">
        <v>8038</v>
      </c>
      <c r="C3976" t="s">
        <v>8039</v>
      </c>
      <c r="D3976">
        <v>1000</v>
      </c>
      <c r="E3976">
        <v>320</v>
      </c>
      <c r="F3976" t="s">
        <v>363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1092</v>
      </c>
      <c r="O3976" s="8">
        <f>Data!$E3976/Data!$D3976</f>
        <v>0.32</v>
      </c>
      <c r="P3976" s="2">
        <f>IFERROR(Data!$E3976/Data!$L3976,0)</f>
        <v>29.09090909090909</v>
      </c>
      <c r="Q3976" t="str">
        <f t="shared" si="248"/>
        <v>theater</v>
      </c>
      <c r="R3976" t="str">
        <f t="shared" si="249"/>
        <v>plays</v>
      </c>
      <c r="S3976" s="3">
        <f t="shared" si="250"/>
        <v>42523.296851851846</v>
      </c>
      <c r="T3976" s="3">
        <f t="shared" si="251"/>
        <v>42493.296851851846</v>
      </c>
    </row>
    <row r="3977" spans="1:20">
      <c r="A3977">
        <v>3975</v>
      </c>
      <c r="B3977" t="s">
        <v>8040</v>
      </c>
      <c r="C3977" t="s">
        <v>8041</v>
      </c>
      <c r="D3977">
        <v>678</v>
      </c>
      <c r="E3977">
        <v>0</v>
      </c>
      <c r="F3977" t="s">
        <v>363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1092</v>
      </c>
      <c r="O3977" s="8">
        <f>Data!$E3977/Data!$D3977</f>
        <v>0</v>
      </c>
      <c r="P3977" s="2">
        <f>IFERROR(Data!$E3977/Data!$L3977,0)</f>
        <v>0</v>
      </c>
      <c r="Q3977" t="str">
        <f t="shared" si="248"/>
        <v>theater</v>
      </c>
      <c r="R3977" t="str">
        <f t="shared" si="249"/>
        <v>plays</v>
      </c>
      <c r="S3977" s="3">
        <f t="shared" si="250"/>
        <v>42564.616875</v>
      </c>
      <c r="T3977" s="3">
        <f t="shared" si="251"/>
        <v>42534.616875</v>
      </c>
    </row>
    <row r="3978" spans="1:20">
      <c r="A3978">
        <v>3976</v>
      </c>
      <c r="B3978" t="s">
        <v>8042</v>
      </c>
      <c r="C3978" t="s">
        <v>8043</v>
      </c>
      <c r="D3978">
        <v>1300</v>
      </c>
      <c r="E3978">
        <v>620</v>
      </c>
      <c r="F3978" t="s">
        <v>363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1092</v>
      </c>
      <c r="O3978" s="8">
        <f>Data!$E3978/Data!$D3978</f>
        <v>0.47692307692307695</v>
      </c>
      <c r="P3978" s="2">
        <f>IFERROR(Data!$E3978/Data!$L3978,0)</f>
        <v>62</v>
      </c>
      <c r="Q3978" t="str">
        <f t="shared" si="248"/>
        <v>theater</v>
      </c>
      <c r="R3978" t="str">
        <f t="shared" si="249"/>
        <v>plays</v>
      </c>
      <c r="S3978" s="3">
        <f t="shared" si="250"/>
        <v>41852.041666666664</v>
      </c>
      <c r="T3978" s="3">
        <f t="shared" si="251"/>
        <v>41830.608344907407</v>
      </c>
    </row>
    <row r="3979" spans="1:20">
      <c r="A3979">
        <v>3977</v>
      </c>
      <c r="B3979" t="s">
        <v>8044</v>
      </c>
      <c r="C3979" t="s">
        <v>8045</v>
      </c>
      <c r="D3979">
        <v>90000</v>
      </c>
      <c r="E3979">
        <v>1305</v>
      </c>
      <c r="F3979" t="s">
        <v>363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1092</v>
      </c>
      <c r="O3979" s="8">
        <f>Data!$E3979/Data!$D3979</f>
        <v>1.4500000000000001E-2</v>
      </c>
      <c r="P3979" s="2">
        <f>IFERROR(Data!$E3979/Data!$L3979,0)</f>
        <v>217.5</v>
      </c>
      <c r="Q3979" t="str">
        <f t="shared" si="248"/>
        <v>theater</v>
      </c>
      <c r="R3979" t="str">
        <f t="shared" si="249"/>
        <v>plays</v>
      </c>
      <c r="S3979" s="3">
        <f t="shared" si="250"/>
        <v>42573.538564814815</v>
      </c>
      <c r="T3979" s="3">
        <f t="shared" si="251"/>
        <v>42543.538564814815</v>
      </c>
    </row>
    <row r="3980" spans="1:20">
      <c r="A3980">
        <v>3978</v>
      </c>
      <c r="B3980" t="s">
        <v>8046</v>
      </c>
      <c r="C3980" t="s">
        <v>8047</v>
      </c>
      <c r="D3980">
        <v>2000</v>
      </c>
      <c r="E3980">
        <v>214</v>
      </c>
      <c r="F3980" t="s">
        <v>363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1092</v>
      </c>
      <c r="O3980" s="8">
        <f>Data!$E3980/Data!$D3980</f>
        <v>0.107</v>
      </c>
      <c r="P3980" s="2">
        <f>IFERROR(Data!$E3980/Data!$L3980,0)</f>
        <v>26.75</v>
      </c>
      <c r="Q3980" t="str">
        <f t="shared" si="248"/>
        <v>theater</v>
      </c>
      <c r="R3980" t="str">
        <f t="shared" si="249"/>
        <v>plays</v>
      </c>
      <c r="S3980" s="3">
        <f t="shared" si="250"/>
        <v>42035.392974537041</v>
      </c>
      <c r="T3980" s="3">
        <f t="shared" si="251"/>
        <v>41975.392974537041</v>
      </c>
    </row>
    <row r="3981" spans="1:20">
      <c r="A3981">
        <v>3979</v>
      </c>
      <c r="B3981" t="s">
        <v>8048</v>
      </c>
      <c r="C3981" t="s">
        <v>8049</v>
      </c>
      <c r="D3981">
        <v>6000</v>
      </c>
      <c r="E3981">
        <v>110</v>
      </c>
      <c r="F3981" t="s">
        <v>363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1092</v>
      </c>
      <c r="O3981" s="8">
        <f>Data!$E3981/Data!$D3981</f>
        <v>1.8333333333333333E-2</v>
      </c>
      <c r="P3981" s="2">
        <f>IFERROR(Data!$E3981/Data!$L3981,0)</f>
        <v>18.333333333333332</v>
      </c>
      <c r="Q3981" t="str">
        <f t="shared" si="248"/>
        <v>theater</v>
      </c>
      <c r="R3981" t="str">
        <f t="shared" si="249"/>
        <v>plays</v>
      </c>
      <c r="S3981" s="3">
        <f t="shared" si="250"/>
        <v>42092.583333333328</v>
      </c>
      <c r="T3981" s="3">
        <f t="shared" si="251"/>
        <v>42069.653437500005</v>
      </c>
    </row>
    <row r="3982" spans="1:20">
      <c r="A3982">
        <v>3980</v>
      </c>
      <c r="B3982" t="s">
        <v>8050</v>
      </c>
      <c r="C3982" t="s">
        <v>8051</v>
      </c>
      <c r="D3982">
        <v>2500</v>
      </c>
      <c r="E3982">
        <v>450</v>
      </c>
      <c r="F3982" t="s">
        <v>363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1092</v>
      </c>
      <c r="O3982" s="8">
        <f>Data!$E3982/Data!$D3982</f>
        <v>0.18</v>
      </c>
      <c r="P3982" s="2">
        <f>IFERROR(Data!$E3982/Data!$L3982,0)</f>
        <v>64.285714285714292</v>
      </c>
      <c r="Q3982" t="str">
        <f t="shared" si="248"/>
        <v>theater</v>
      </c>
      <c r="R3982" t="str">
        <f t="shared" si="249"/>
        <v>plays</v>
      </c>
      <c r="S3982" s="3">
        <f t="shared" si="250"/>
        <v>41825.348923611113</v>
      </c>
      <c r="T3982" s="3">
        <f t="shared" si="251"/>
        <v>41795.348923611113</v>
      </c>
    </row>
    <row r="3983" spans="1:20">
      <c r="A3983">
        <v>3981</v>
      </c>
      <c r="B3983" t="s">
        <v>6811</v>
      </c>
      <c r="C3983" t="s">
        <v>6812</v>
      </c>
      <c r="D3983">
        <v>30000</v>
      </c>
      <c r="E3983">
        <v>1225</v>
      </c>
      <c r="F3983" t="s">
        <v>363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1092</v>
      </c>
      <c r="O3983" s="8">
        <f>Data!$E3983/Data!$D3983</f>
        <v>4.0833333333333333E-2</v>
      </c>
      <c r="P3983" s="2">
        <f>IFERROR(Data!$E3983/Data!$L3983,0)</f>
        <v>175</v>
      </c>
      <c r="Q3983" t="str">
        <f t="shared" si="248"/>
        <v>theater</v>
      </c>
      <c r="R3983" t="str">
        <f t="shared" si="249"/>
        <v>plays</v>
      </c>
      <c r="S3983" s="3">
        <f t="shared" si="250"/>
        <v>42567.929965277777</v>
      </c>
      <c r="T3983" s="3">
        <f t="shared" si="251"/>
        <v>42507.929965277777</v>
      </c>
    </row>
    <row r="3984" spans="1:20">
      <c r="A3984">
        <v>3982</v>
      </c>
      <c r="B3984" t="s">
        <v>8052</v>
      </c>
      <c r="C3984" t="s">
        <v>8053</v>
      </c>
      <c r="D3984">
        <v>850</v>
      </c>
      <c r="E3984">
        <v>170</v>
      </c>
      <c r="F3984" t="s">
        <v>363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1092</v>
      </c>
      <c r="O3984" s="8">
        <f>Data!$E3984/Data!$D3984</f>
        <v>0.2</v>
      </c>
      <c r="P3984" s="2">
        <f>IFERROR(Data!$E3984/Data!$L3984,0)</f>
        <v>34</v>
      </c>
      <c r="Q3984" t="str">
        <f t="shared" si="248"/>
        <v>theater</v>
      </c>
      <c r="R3984" t="str">
        <f t="shared" si="249"/>
        <v>plays</v>
      </c>
      <c r="S3984" s="3">
        <f t="shared" si="250"/>
        <v>42192.559953703705</v>
      </c>
      <c r="T3984" s="3">
        <f t="shared" si="251"/>
        <v>42132.559953703705</v>
      </c>
    </row>
    <row r="3985" spans="1:20">
      <c r="A3985">
        <v>3983</v>
      </c>
      <c r="B3985" t="s">
        <v>8054</v>
      </c>
      <c r="C3985" t="s">
        <v>8055</v>
      </c>
      <c r="D3985">
        <v>11140</v>
      </c>
      <c r="E3985">
        <v>3877</v>
      </c>
      <c r="F3985" t="s">
        <v>363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1092</v>
      </c>
      <c r="O3985" s="8">
        <f>Data!$E3985/Data!$D3985</f>
        <v>0.34802513464991025</v>
      </c>
      <c r="P3985" s="2">
        <f>IFERROR(Data!$E3985/Data!$L3985,0)</f>
        <v>84.282608695652172</v>
      </c>
      <c r="Q3985" t="str">
        <f t="shared" si="248"/>
        <v>theater</v>
      </c>
      <c r="R3985" t="str">
        <f t="shared" si="249"/>
        <v>plays</v>
      </c>
      <c r="S3985" s="3">
        <f t="shared" si="250"/>
        <v>41779.040972222225</v>
      </c>
      <c r="T3985" s="3">
        <f t="shared" si="251"/>
        <v>41747.61986111111</v>
      </c>
    </row>
    <row r="3986" spans="1:20">
      <c r="A3986">
        <v>3984</v>
      </c>
      <c r="B3986" t="s">
        <v>8056</v>
      </c>
      <c r="C3986" t="s">
        <v>8057</v>
      </c>
      <c r="D3986">
        <v>1500</v>
      </c>
      <c r="E3986">
        <v>95</v>
      </c>
      <c r="F3986" t="s">
        <v>363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1092</v>
      </c>
      <c r="O3986" s="8">
        <f>Data!$E3986/Data!$D3986</f>
        <v>6.3333333333333339E-2</v>
      </c>
      <c r="P3986" s="2">
        <f>IFERROR(Data!$E3986/Data!$L3986,0)</f>
        <v>9.5</v>
      </c>
      <c r="Q3986" t="str">
        <f t="shared" si="248"/>
        <v>theater</v>
      </c>
      <c r="R3986" t="str">
        <f t="shared" si="249"/>
        <v>plays</v>
      </c>
      <c r="S3986" s="3">
        <f t="shared" si="250"/>
        <v>41950.75</v>
      </c>
      <c r="T3986" s="3">
        <f t="shared" si="251"/>
        <v>41920.713472222218</v>
      </c>
    </row>
    <row r="3987" spans="1:20">
      <c r="A3987">
        <v>3985</v>
      </c>
      <c r="B3987" t="s">
        <v>8058</v>
      </c>
      <c r="C3987" t="s">
        <v>8059</v>
      </c>
      <c r="D3987">
        <v>2000</v>
      </c>
      <c r="E3987">
        <v>641</v>
      </c>
      <c r="F3987" t="s">
        <v>363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1092</v>
      </c>
      <c r="O3987" s="8">
        <f>Data!$E3987/Data!$D3987</f>
        <v>0.32050000000000001</v>
      </c>
      <c r="P3987" s="2">
        <f>IFERROR(Data!$E3987/Data!$L3987,0)</f>
        <v>33.736842105263158</v>
      </c>
      <c r="Q3987" t="str">
        <f t="shared" si="248"/>
        <v>theater</v>
      </c>
      <c r="R3987" t="str">
        <f t="shared" si="249"/>
        <v>plays</v>
      </c>
      <c r="S3987" s="3">
        <f t="shared" si="250"/>
        <v>42420.628472222219</v>
      </c>
      <c r="T3987" s="3">
        <f t="shared" si="251"/>
        <v>42399.457407407404</v>
      </c>
    </row>
    <row r="3988" spans="1:20">
      <c r="A3988">
        <v>3986</v>
      </c>
      <c r="B3988" t="s">
        <v>8060</v>
      </c>
      <c r="C3988" t="s">
        <v>8061</v>
      </c>
      <c r="D3988">
        <v>5000</v>
      </c>
      <c r="E3988">
        <v>488</v>
      </c>
      <c r="F3988" t="s">
        <v>363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1092</v>
      </c>
      <c r="O3988" s="8">
        <f>Data!$E3988/Data!$D3988</f>
        <v>9.7600000000000006E-2</v>
      </c>
      <c r="P3988" s="2">
        <f>IFERROR(Data!$E3988/Data!$L3988,0)</f>
        <v>37.53846153846154</v>
      </c>
      <c r="Q3988" t="str">
        <f t="shared" si="248"/>
        <v>theater</v>
      </c>
      <c r="R3988" t="str">
        <f t="shared" si="249"/>
        <v>plays</v>
      </c>
      <c r="S3988" s="3">
        <f t="shared" si="250"/>
        <v>42496.294444444444</v>
      </c>
      <c r="T3988" s="3">
        <f t="shared" si="251"/>
        <v>42467.298541666663</v>
      </c>
    </row>
    <row r="3989" spans="1:20">
      <c r="A3989">
        <v>3987</v>
      </c>
      <c r="B3989" t="s">
        <v>8062</v>
      </c>
      <c r="C3989" t="s">
        <v>8063</v>
      </c>
      <c r="D3989">
        <v>400</v>
      </c>
      <c r="E3989">
        <v>151</v>
      </c>
      <c r="F3989" t="s">
        <v>363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1092</v>
      </c>
      <c r="O3989" s="8">
        <f>Data!$E3989/Data!$D3989</f>
        <v>0.3775</v>
      </c>
      <c r="P3989" s="2">
        <f>IFERROR(Data!$E3989/Data!$L3989,0)</f>
        <v>11.615384615384615</v>
      </c>
      <c r="Q3989" t="str">
        <f t="shared" si="248"/>
        <v>theater</v>
      </c>
      <c r="R3989" t="str">
        <f t="shared" si="249"/>
        <v>plays</v>
      </c>
      <c r="S3989" s="3">
        <f t="shared" si="250"/>
        <v>41775.67465277778</v>
      </c>
      <c r="T3989" s="3">
        <f t="shared" si="251"/>
        <v>41765.67465277778</v>
      </c>
    </row>
    <row r="3990" spans="1:20">
      <c r="A3990">
        <v>3988</v>
      </c>
      <c r="B3990" t="s">
        <v>8064</v>
      </c>
      <c r="C3990" t="s">
        <v>8065</v>
      </c>
      <c r="D3990">
        <v>1500</v>
      </c>
      <c r="E3990">
        <v>32</v>
      </c>
      <c r="F3990" t="s">
        <v>363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1092</v>
      </c>
      <c r="O3990" s="8">
        <f>Data!$E3990/Data!$D3990</f>
        <v>2.1333333333333333E-2</v>
      </c>
      <c r="P3990" s="2">
        <f>IFERROR(Data!$E3990/Data!$L3990,0)</f>
        <v>8</v>
      </c>
      <c r="Q3990" t="str">
        <f t="shared" si="248"/>
        <v>theater</v>
      </c>
      <c r="R3990" t="str">
        <f t="shared" si="249"/>
        <v>plays</v>
      </c>
      <c r="S3990" s="3">
        <f t="shared" si="250"/>
        <v>42244.83116898148</v>
      </c>
      <c r="T3990" s="3">
        <f t="shared" si="251"/>
        <v>42229.83116898148</v>
      </c>
    </row>
    <row r="3991" spans="1:20">
      <c r="A3991">
        <v>3989</v>
      </c>
      <c r="B3991" t="s">
        <v>8066</v>
      </c>
      <c r="C3991" t="s">
        <v>8067</v>
      </c>
      <c r="D3991">
        <v>3000</v>
      </c>
      <c r="E3991">
        <v>0</v>
      </c>
      <c r="F3991" t="s">
        <v>363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1092</v>
      </c>
      <c r="O3991" s="8">
        <f>Data!$E3991/Data!$D3991</f>
        <v>0</v>
      </c>
      <c r="P3991" s="2">
        <f>IFERROR(Data!$E3991/Data!$L3991,0)</f>
        <v>0</v>
      </c>
      <c r="Q3991" t="str">
        <f t="shared" si="248"/>
        <v>theater</v>
      </c>
      <c r="R3991" t="str">
        <f t="shared" si="249"/>
        <v>plays</v>
      </c>
      <c r="S3991" s="3">
        <f t="shared" si="250"/>
        <v>42316.541446759264</v>
      </c>
      <c r="T3991" s="3">
        <f t="shared" si="251"/>
        <v>42286.499780092592</v>
      </c>
    </row>
    <row r="3992" spans="1:20">
      <c r="A3992">
        <v>3990</v>
      </c>
      <c r="B3992" t="s">
        <v>8068</v>
      </c>
      <c r="C3992" t="s">
        <v>8069</v>
      </c>
      <c r="D3992">
        <v>1650</v>
      </c>
      <c r="E3992">
        <v>69</v>
      </c>
      <c r="F3992" t="s">
        <v>363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1092</v>
      </c>
      <c r="O3992" s="8">
        <f>Data!$E3992/Data!$D3992</f>
        <v>4.1818181818181817E-2</v>
      </c>
      <c r="P3992" s="2">
        <f>IFERROR(Data!$E3992/Data!$L3992,0)</f>
        <v>23</v>
      </c>
      <c r="Q3992" t="str">
        <f t="shared" si="248"/>
        <v>theater</v>
      </c>
      <c r="R3992" t="str">
        <f t="shared" si="249"/>
        <v>plays</v>
      </c>
      <c r="S3992" s="3">
        <f t="shared" si="250"/>
        <v>42431.422372685185</v>
      </c>
      <c r="T3992" s="3">
        <f t="shared" si="251"/>
        <v>42401.422372685185</v>
      </c>
    </row>
    <row r="3993" spans="1:20">
      <c r="A3993">
        <v>3991</v>
      </c>
      <c r="B3993" t="s">
        <v>8070</v>
      </c>
      <c r="C3993" t="s">
        <v>8071</v>
      </c>
      <c r="D3993">
        <v>500</v>
      </c>
      <c r="E3993">
        <v>100</v>
      </c>
      <c r="F3993" t="s">
        <v>363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1092</v>
      </c>
      <c r="O3993" s="8">
        <f>Data!$E3993/Data!$D3993</f>
        <v>0.2</v>
      </c>
      <c r="P3993" s="2">
        <f>IFERROR(Data!$E3993/Data!$L3993,0)</f>
        <v>100</v>
      </c>
      <c r="Q3993" t="str">
        <f t="shared" si="248"/>
        <v>theater</v>
      </c>
      <c r="R3993" t="str">
        <f t="shared" si="249"/>
        <v>plays</v>
      </c>
      <c r="S3993" s="3">
        <f t="shared" si="250"/>
        <v>42155.394467592589</v>
      </c>
      <c r="T3993" s="3">
        <f t="shared" si="251"/>
        <v>42125.394467592589</v>
      </c>
    </row>
    <row r="3994" spans="1:20">
      <c r="A3994">
        <v>3992</v>
      </c>
      <c r="B3994" t="s">
        <v>8072</v>
      </c>
      <c r="C3994" t="s">
        <v>8073</v>
      </c>
      <c r="D3994">
        <v>10000</v>
      </c>
      <c r="E3994">
        <v>541</v>
      </c>
      <c r="F3994" t="s">
        <v>363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1092</v>
      </c>
      <c r="O3994" s="8">
        <f>Data!$E3994/Data!$D3994</f>
        <v>5.4100000000000002E-2</v>
      </c>
      <c r="P3994" s="2">
        <f>IFERROR(Data!$E3994/Data!$L3994,0)</f>
        <v>60.111111111111114</v>
      </c>
      <c r="Q3994" t="str">
        <f t="shared" si="248"/>
        <v>theater</v>
      </c>
      <c r="R3994" t="str">
        <f t="shared" si="249"/>
        <v>plays</v>
      </c>
      <c r="S3994" s="3">
        <f t="shared" si="250"/>
        <v>42349.732164351852</v>
      </c>
      <c r="T3994" s="3">
        <f t="shared" si="251"/>
        <v>42289.69049768518</v>
      </c>
    </row>
    <row r="3995" spans="1:20">
      <c r="A3995">
        <v>3993</v>
      </c>
      <c r="B3995" t="s">
        <v>8074</v>
      </c>
      <c r="C3995" t="s">
        <v>8075</v>
      </c>
      <c r="D3995">
        <v>50000</v>
      </c>
      <c r="E3995">
        <v>3</v>
      </c>
      <c r="F3995" t="s">
        <v>363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1092</v>
      </c>
      <c r="O3995" s="8">
        <f>Data!$E3995/Data!$D3995</f>
        <v>6.0000000000000002E-5</v>
      </c>
      <c r="P3995" s="2">
        <f>IFERROR(Data!$E3995/Data!$L3995,0)</f>
        <v>3</v>
      </c>
      <c r="Q3995" t="str">
        <f t="shared" si="248"/>
        <v>theater</v>
      </c>
      <c r="R3995" t="str">
        <f t="shared" si="249"/>
        <v>plays</v>
      </c>
      <c r="S3995" s="3">
        <f t="shared" si="250"/>
        <v>42137.614722222221</v>
      </c>
      <c r="T3995" s="3">
        <f t="shared" si="251"/>
        <v>42107.614722222221</v>
      </c>
    </row>
    <row r="3996" spans="1:20">
      <c r="A3996">
        <v>3994</v>
      </c>
      <c r="B3996" t="s">
        <v>8076</v>
      </c>
      <c r="C3996" t="s">
        <v>8077</v>
      </c>
      <c r="D3996">
        <v>2000</v>
      </c>
      <c r="E3996">
        <v>5</v>
      </c>
      <c r="F3996" t="s">
        <v>363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1092</v>
      </c>
      <c r="O3996" s="8">
        <f>Data!$E3996/Data!$D3996</f>
        <v>2.5000000000000001E-3</v>
      </c>
      <c r="P3996" s="2">
        <f>IFERROR(Data!$E3996/Data!$L3996,0)</f>
        <v>5</v>
      </c>
      <c r="Q3996" t="str">
        <f t="shared" si="248"/>
        <v>theater</v>
      </c>
      <c r="R3996" t="str">
        <f t="shared" si="249"/>
        <v>plays</v>
      </c>
      <c r="S3996" s="3">
        <f t="shared" si="250"/>
        <v>41839.139930555553</v>
      </c>
      <c r="T3996" s="3">
        <f t="shared" si="251"/>
        <v>41809.139930555553</v>
      </c>
    </row>
    <row r="3997" spans="1:20">
      <c r="A3997">
        <v>3995</v>
      </c>
      <c r="B3997" t="s">
        <v>8078</v>
      </c>
      <c r="C3997" t="s">
        <v>8079</v>
      </c>
      <c r="D3997">
        <v>200</v>
      </c>
      <c r="E3997">
        <v>70</v>
      </c>
      <c r="F3997" t="s">
        <v>363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1092</v>
      </c>
      <c r="O3997" s="8">
        <f>Data!$E3997/Data!$D3997</f>
        <v>0.35</v>
      </c>
      <c r="P3997" s="2">
        <f>IFERROR(Data!$E3997/Data!$L3997,0)</f>
        <v>17.5</v>
      </c>
      <c r="Q3997" t="str">
        <f t="shared" si="248"/>
        <v>theater</v>
      </c>
      <c r="R3997" t="str">
        <f t="shared" si="249"/>
        <v>plays</v>
      </c>
      <c r="S3997" s="3">
        <f t="shared" si="250"/>
        <v>42049.227083333331</v>
      </c>
      <c r="T3997" s="3">
        <f t="shared" si="251"/>
        <v>42019.433761574073</v>
      </c>
    </row>
    <row r="3998" spans="1:20">
      <c r="A3998">
        <v>3996</v>
      </c>
      <c r="B3998" t="s">
        <v>8080</v>
      </c>
      <c r="C3998" t="s">
        <v>8081</v>
      </c>
      <c r="D3998">
        <v>3000</v>
      </c>
      <c r="E3998">
        <v>497</v>
      </c>
      <c r="F3998" t="s">
        <v>363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1092</v>
      </c>
      <c r="O3998" s="8">
        <f>Data!$E3998/Data!$D3998</f>
        <v>0.16566666666666666</v>
      </c>
      <c r="P3998" s="2">
        <f>IFERROR(Data!$E3998/Data!$L3998,0)</f>
        <v>29.235294117647058</v>
      </c>
      <c r="Q3998" t="str">
        <f t="shared" si="248"/>
        <v>theater</v>
      </c>
      <c r="R3998" t="str">
        <f t="shared" si="249"/>
        <v>plays</v>
      </c>
      <c r="S3998" s="3">
        <f t="shared" si="250"/>
        <v>41963.419444444444</v>
      </c>
      <c r="T3998" s="3">
        <f t="shared" si="251"/>
        <v>41950.01694444444</v>
      </c>
    </row>
    <row r="3999" spans="1:20">
      <c r="A3999">
        <v>3997</v>
      </c>
      <c r="B3999" t="s">
        <v>8082</v>
      </c>
      <c r="C3999" t="s">
        <v>8083</v>
      </c>
      <c r="D3999">
        <v>3000</v>
      </c>
      <c r="E3999">
        <v>0</v>
      </c>
      <c r="F3999" t="s">
        <v>363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1092</v>
      </c>
      <c r="O3999" s="8">
        <f>Data!$E3999/Data!$D3999</f>
        <v>0</v>
      </c>
      <c r="P3999" s="2">
        <f>IFERROR(Data!$E3999/Data!$L3999,0)</f>
        <v>0</v>
      </c>
      <c r="Q3999" t="str">
        <f t="shared" si="248"/>
        <v>theater</v>
      </c>
      <c r="R3999" t="str">
        <f t="shared" si="249"/>
        <v>plays</v>
      </c>
      <c r="S3999" s="3">
        <f t="shared" si="250"/>
        <v>42099.099780092598</v>
      </c>
      <c r="T3999" s="3">
        <f t="shared" si="251"/>
        <v>42069.141446759255</v>
      </c>
    </row>
    <row r="4000" spans="1:20">
      <c r="A4000">
        <v>3998</v>
      </c>
      <c r="B4000" t="s">
        <v>8084</v>
      </c>
      <c r="C4000" t="s">
        <v>8085</v>
      </c>
      <c r="D4000">
        <v>1250</v>
      </c>
      <c r="E4000">
        <v>715</v>
      </c>
      <c r="F4000" t="s">
        <v>363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1092</v>
      </c>
      <c r="O4000" s="8">
        <f>Data!$E4000/Data!$D4000</f>
        <v>0.57199999999999995</v>
      </c>
      <c r="P4000" s="2">
        <f>IFERROR(Data!$E4000/Data!$L4000,0)</f>
        <v>59.583333333333336</v>
      </c>
      <c r="Q4000" t="str">
        <f t="shared" si="248"/>
        <v>theater</v>
      </c>
      <c r="R4000" t="str">
        <f t="shared" si="249"/>
        <v>plays</v>
      </c>
      <c r="S4000" s="3">
        <f t="shared" si="250"/>
        <v>42091.671597222223</v>
      </c>
      <c r="T4000" s="3">
        <f t="shared" si="251"/>
        <v>42061.713263888887</v>
      </c>
    </row>
    <row r="4001" spans="1:20">
      <c r="A4001">
        <v>3999</v>
      </c>
      <c r="B4001" t="s">
        <v>8086</v>
      </c>
      <c r="C4001" t="s">
        <v>8087</v>
      </c>
      <c r="D4001">
        <v>7000</v>
      </c>
      <c r="E4001">
        <v>1156</v>
      </c>
      <c r="F4001" t="s">
        <v>363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1092</v>
      </c>
      <c r="O4001" s="8">
        <f>Data!$E4001/Data!$D4001</f>
        <v>0.16514285714285715</v>
      </c>
      <c r="P4001" s="2">
        <f>IFERROR(Data!$E4001/Data!$L4001,0)</f>
        <v>82.571428571428569</v>
      </c>
      <c r="Q4001" t="str">
        <f t="shared" si="248"/>
        <v>theater</v>
      </c>
      <c r="R4001" t="str">
        <f t="shared" si="249"/>
        <v>plays</v>
      </c>
      <c r="S4001" s="3">
        <f t="shared" si="250"/>
        <v>41882.577650462961</v>
      </c>
      <c r="T4001" s="3">
        <f t="shared" si="251"/>
        <v>41842.578680555554</v>
      </c>
    </row>
    <row r="4002" spans="1:20">
      <c r="A4002">
        <v>4000</v>
      </c>
      <c r="B4002" t="s">
        <v>8088</v>
      </c>
      <c r="C4002" t="s">
        <v>8089</v>
      </c>
      <c r="D4002">
        <v>8000</v>
      </c>
      <c r="E4002">
        <v>10</v>
      </c>
      <c r="F4002" t="s">
        <v>363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1092</v>
      </c>
      <c r="O4002" s="8">
        <f>Data!$E4002/Data!$D4002</f>
        <v>1.25E-3</v>
      </c>
      <c r="P4002" s="2">
        <f>IFERROR(Data!$E4002/Data!$L4002,0)</f>
        <v>10</v>
      </c>
      <c r="Q4002" t="str">
        <f t="shared" si="248"/>
        <v>theater</v>
      </c>
      <c r="R4002" t="str">
        <f t="shared" si="249"/>
        <v>plays</v>
      </c>
      <c r="S4002" s="3">
        <f t="shared" si="250"/>
        <v>42497.353680555556</v>
      </c>
      <c r="T4002" s="3">
        <f t="shared" si="251"/>
        <v>42437.39534722222</v>
      </c>
    </row>
    <row r="4003" spans="1:20">
      <c r="A4003">
        <v>4001</v>
      </c>
      <c r="B4003" t="s">
        <v>8090</v>
      </c>
      <c r="C4003" t="s">
        <v>8091</v>
      </c>
      <c r="D4003">
        <v>1200</v>
      </c>
      <c r="E4003">
        <v>453</v>
      </c>
      <c r="F4003" t="s">
        <v>363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1092</v>
      </c>
      <c r="O4003" s="8">
        <f>Data!$E4003/Data!$D4003</f>
        <v>0.3775</v>
      </c>
      <c r="P4003" s="2">
        <f>IFERROR(Data!$E4003/Data!$L4003,0)</f>
        <v>32.357142857142854</v>
      </c>
      <c r="Q4003" t="str">
        <f t="shared" si="248"/>
        <v>theater</v>
      </c>
      <c r="R4003" t="str">
        <f t="shared" si="249"/>
        <v>plays</v>
      </c>
      <c r="S4003" s="3">
        <f t="shared" si="250"/>
        <v>42795.541666666672</v>
      </c>
      <c r="T4003" s="3">
        <f t="shared" si="251"/>
        <v>42775.714212962965</v>
      </c>
    </row>
    <row r="4004" spans="1:20">
      <c r="A4004">
        <v>4002</v>
      </c>
      <c r="B4004" t="s">
        <v>8092</v>
      </c>
      <c r="C4004" t="s">
        <v>8093</v>
      </c>
      <c r="D4004">
        <v>1250</v>
      </c>
      <c r="E4004">
        <v>23</v>
      </c>
      <c r="F4004" t="s">
        <v>363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1092</v>
      </c>
      <c r="O4004" s="8">
        <f>Data!$E4004/Data!$D4004</f>
        <v>1.84E-2</v>
      </c>
      <c r="P4004" s="2">
        <f>IFERROR(Data!$E4004/Data!$L4004,0)</f>
        <v>5.75</v>
      </c>
      <c r="Q4004" t="str">
        <f t="shared" si="248"/>
        <v>theater</v>
      </c>
      <c r="R4004" t="str">
        <f t="shared" si="249"/>
        <v>plays</v>
      </c>
      <c r="S4004" s="3">
        <f t="shared" si="250"/>
        <v>41908.793530092589</v>
      </c>
      <c r="T4004" s="3">
        <f t="shared" si="251"/>
        <v>41878.793530092589</v>
      </c>
    </row>
    <row r="4005" spans="1:20">
      <c r="A4005">
        <v>4003</v>
      </c>
      <c r="B4005" t="s">
        <v>8094</v>
      </c>
      <c r="C4005" t="s">
        <v>8019</v>
      </c>
      <c r="D4005">
        <v>2000</v>
      </c>
      <c r="E4005">
        <v>201</v>
      </c>
      <c r="F4005" t="s">
        <v>363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1092</v>
      </c>
      <c r="O4005" s="8">
        <f>Data!$E4005/Data!$D4005</f>
        <v>0.10050000000000001</v>
      </c>
      <c r="P4005" s="2">
        <f>IFERROR(Data!$E4005/Data!$L4005,0)</f>
        <v>100.5</v>
      </c>
      <c r="Q4005" t="str">
        <f t="shared" si="248"/>
        <v>theater</v>
      </c>
      <c r="R4005" t="str">
        <f t="shared" si="249"/>
        <v>plays</v>
      </c>
      <c r="S4005" s="3">
        <f t="shared" si="250"/>
        <v>42050.337349537032</v>
      </c>
      <c r="T4005" s="3">
        <f t="shared" si="251"/>
        <v>42020.337349537032</v>
      </c>
    </row>
    <row r="4006" spans="1:20">
      <c r="A4006">
        <v>4004</v>
      </c>
      <c r="B4006" t="s">
        <v>8095</v>
      </c>
      <c r="C4006" t="s">
        <v>8096</v>
      </c>
      <c r="D4006">
        <v>500</v>
      </c>
      <c r="E4006">
        <v>1</v>
      </c>
      <c r="F4006" t="s">
        <v>363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1092</v>
      </c>
      <c r="O4006" s="8">
        <f>Data!$E4006/Data!$D4006</f>
        <v>2E-3</v>
      </c>
      <c r="P4006" s="2">
        <f>IFERROR(Data!$E4006/Data!$L4006,0)</f>
        <v>1</v>
      </c>
      <c r="Q4006" t="str">
        <f t="shared" si="248"/>
        <v>theater</v>
      </c>
      <c r="R4006" t="str">
        <f t="shared" si="249"/>
        <v>plays</v>
      </c>
      <c r="S4006" s="3">
        <f t="shared" si="250"/>
        <v>41919.91269675926</v>
      </c>
      <c r="T4006" s="3">
        <f t="shared" si="251"/>
        <v>41889.91269675926</v>
      </c>
    </row>
    <row r="4007" spans="1:20">
      <c r="A4007">
        <v>4005</v>
      </c>
      <c r="B4007" t="s">
        <v>8097</v>
      </c>
      <c r="C4007" t="s">
        <v>8098</v>
      </c>
      <c r="D4007">
        <v>3000</v>
      </c>
      <c r="E4007">
        <v>40</v>
      </c>
      <c r="F4007" t="s">
        <v>363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1092</v>
      </c>
      <c r="O4007" s="8">
        <f>Data!$E4007/Data!$D4007</f>
        <v>1.3333333333333334E-2</v>
      </c>
      <c r="P4007" s="2">
        <f>IFERROR(Data!$E4007/Data!$L4007,0)</f>
        <v>20</v>
      </c>
      <c r="Q4007" t="str">
        <f t="shared" si="248"/>
        <v>theater</v>
      </c>
      <c r="R4007" t="str">
        <f t="shared" si="249"/>
        <v>plays</v>
      </c>
      <c r="S4007" s="3">
        <f t="shared" si="250"/>
        <v>41932.557696759257</v>
      </c>
      <c r="T4007" s="3">
        <f t="shared" si="251"/>
        <v>41872.557696759257</v>
      </c>
    </row>
    <row r="4008" spans="1:20">
      <c r="A4008">
        <v>4006</v>
      </c>
      <c r="B4008" t="s">
        <v>8099</v>
      </c>
      <c r="C4008" t="s">
        <v>8100</v>
      </c>
      <c r="D4008">
        <v>30000</v>
      </c>
      <c r="E4008">
        <v>2</v>
      </c>
      <c r="F4008" t="s">
        <v>363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1092</v>
      </c>
      <c r="O4008" s="8">
        <f>Data!$E4008/Data!$D4008</f>
        <v>6.666666666666667E-5</v>
      </c>
      <c r="P4008" s="2">
        <f>IFERROR(Data!$E4008/Data!$L4008,0)</f>
        <v>2</v>
      </c>
      <c r="Q4008" t="str">
        <f t="shared" si="248"/>
        <v>theater</v>
      </c>
      <c r="R4008" t="str">
        <f t="shared" si="249"/>
        <v>plays</v>
      </c>
      <c r="S4008" s="3">
        <f t="shared" si="250"/>
        <v>42416.522997685184</v>
      </c>
      <c r="T4008" s="3">
        <f t="shared" si="251"/>
        <v>42391.522997685184</v>
      </c>
    </row>
    <row r="4009" spans="1:20">
      <c r="A4009">
        <v>4007</v>
      </c>
      <c r="B4009" t="s">
        <v>8101</v>
      </c>
      <c r="C4009" t="s">
        <v>8102</v>
      </c>
      <c r="D4009">
        <v>2000</v>
      </c>
      <c r="E4009">
        <v>5</v>
      </c>
      <c r="F4009" t="s">
        <v>363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1092</v>
      </c>
      <c r="O4009" s="8">
        <f>Data!$E4009/Data!$D4009</f>
        <v>2.5000000000000001E-3</v>
      </c>
      <c r="P4009" s="2">
        <f>IFERROR(Data!$E4009/Data!$L4009,0)</f>
        <v>5</v>
      </c>
      <c r="Q4009" t="str">
        <f t="shared" si="248"/>
        <v>theater</v>
      </c>
      <c r="R4009" t="str">
        <f t="shared" si="249"/>
        <v>plays</v>
      </c>
      <c r="S4009" s="3">
        <f t="shared" si="250"/>
        <v>41877.436111111114</v>
      </c>
      <c r="T4009" s="3">
        <f t="shared" si="251"/>
        <v>41848.522928240738</v>
      </c>
    </row>
    <row r="4010" spans="1:20">
      <c r="A4010">
        <v>4008</v>
      </c>
      <c r="B4010" t="s">
        <v>8103</v>
      </c>
      <c r="C4010" t="s">
        <v>8104</v>
      </c>
      <c r="D4010">
        <v>1000</v>
      </c>
      <c r="E4010">
        <v>60</v>
      </c>
      <c r="F4010" t="s">
        <v>363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1092</v>
      </c>
      <c r="O4010" s="8">
        <f>Data!$E4010/Data!$D4010</f>
        <v>0.06</v>
      </c>
      <c r="P4010" s="2">
        <f>IFERROR(Data!$E4010/Data!$L4010,0)</f>
        <v>15</v>
      </c>
      <c r="Q4010" t="str">
        <f t="shared" si="248"/>
        <v>theater</v>
      </c>
      <c r="R4010" t="str">
        <f t="shared" si="249"/>
        <v>plays</v>
      </c>
      <c r="S4010" s="3">
        <f t="shared" si="250"/>
        <v>42207.714201388888</v>
      </c>
      <c r="T4010" s="3">
        <f t="shared" si="251"/>
        <v>42177.714201388888</v>
      </c>
    </row>
    <row r="4011" spans="1:20">
      <c r="A4011">
        <v>4009</v>
      </c>
      <c r="B4011" t="s">
        <v>8105</v>
      </c>
      <c r="C4011" t="s">
        <v>8106</v>
      </c>
      <c r="D4011">
        <v>1930</v>
      </c>
      <c r="E4011">
        <v>75</v>
      </c>
      <c r="F4011" t="s">
        <v>363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1092</v>
      </c>
      <c r="O4011" s="8">
        <f>Data!$E4011/Data!$D4011</f>
        <v>3.8860103626943004E-2</v>
      </c>
      <c r="P4011" s="2">
        <f>IFERROR(Data!$E4011/Data!$L4011,0)</f>
        <v>25</v>
      </c>
      <c r="Q4011" t="str">
        <f t="shared" si="248"/>
        <v>theater</v>
      </c>
      <c r="R4011" t="str">
        <f t="shared" si="249"/>
        <v>plays</v>
      </c>
      <c r="S4011" s="3">
        <f t="shared" si="250"/>
        <v>41891.450925925928</v>
      </c>
      <c r="T4011" s="3">
        <f t="shared" si="251"/>
        <v>41851.450925925928</v>
      </c>
    </row>
    <row r="4012" spans="1:20">
      <c r="A4012">
        <v>4010</v>
      </c>
      <c r="B4012" t="s">
        <v>8107</v>
      </c>
      <c r="C4012" t="s">
        <v>8108</v>
      </c>
      <c r="D4012">
        <v>7200</v>
      </c>
      <c r="E4012">
        <v>1742</v>
      </c>
      <c r="F4012" t="s">
        <v>363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1092</v>
      </c>
      <c r="O4012" s="8">
        <f>Data!$E4012/Data!$D4012</f>
        <v>0.24194444444444443</v>
      </c>
      <c r="P4012" s="2">
        <f>IFERROR(Data!$E4012/Data!$L4012,0)</f>
        <v>45.842105263157897</v>
      </c>
      <c r="Q4012" t="str">
        <f t="shared" si="248"/>
        <v>theater</v>
      </c>
      <c r="R4012" t="str">
        <f t="shared" si="249"/>
        <v>plays</v>
      </c>
      <c r="S4012" s="3">
        <f t="shared" si="250"/>
        <v>41938.520439814813</v>
      </c>
      <c r="T4012" s="3">
        <f t="shared" si="251"/>
        <v>41921.520439814813</v>
      </c>
    </row>
    <row r="4013" spans="1:20">
      <c r="A4013">
        <v>4011</v>
      </c>
      <c r="B4013" t="s">
        <v>8109</v>
      </c>
      <c r="C4013" t="s">
        <v>8110</v>
      </c>
      <c r="D4013">
        <v>250</v>
      </c>
      <c r="E4013">
        <v>19</v>
      </c>
      <c r="F4013" t="s">
        <v>363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1092</v>
      </c>
      <c r="O4013" s="8">
        <f>Data!$E4013/Data!$D4013</f>
        <v>7.5999999999999998E-2</v>
      </c>
      <c r="P4013" s="2">
        <f>IFERROR(Data!$E4013/Data!$L4013,0)</f>
        <v>4.75</v>
      </c>
      <c r="Q4013" t="str">
        <f t="shared" si="248"/>
        <v>theater</v>
      </c>
      <c r="R4013" t="str">
        <f t="shared" si="249"/>
        <v>plays</v>
      </c>
      <c r="S4013" s="3">
        <f t="shared" si="250"/>
        <v>42032.29488425926</v>
      </c>
      <c r="T4013" s="3">
        <f t="shared" si="251"/>
        <v>42002.29488425926</v>
      </c>
    </row>
    <row r="4014" spans="1:20">
      <c r="A4014">
        <v>4012</v>
      </c>
      <c r="B4014" t="s">
        <v>8111</v>
      </c>
      <c r="C4014" t="s">
        <v>8112</v>
      </c>
      <c r="D4014">
        <v>575</v>
      </c>
      <c r="E4014">
        <v>0</v>
      </c>
      <c r="F4014" t="s">
        <v>363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1092</v>
      </c>
      <c r="O4014" s="8">
        <f>Data!$E4014/Data!$D4014</f>
        <v>0</v>
      </c>
      <c r="P4014" s="2">
        <f>IFERROR(Data!$E4014/Data!$L4014,0)</f>
        <v>0</v>
      </c>
      <c r="Q4014" t="str">
        <f t="shared" si="248"/>
        <v>theater</v>
      </c>
      <c r="R4014" t="str">
        <f t="shared" si="249"/>
        <v>plays</v>
      </c>
      <c r="S4014" s="3">
        <f t="shared" si="250"/>
        <v>42126.294548611113</v>
      </c>
      <c r="T4014" s="3">
        <f t="shared" si="251"/>
        <v>42096.294548611113</v>
      </c>
    </row>
    <row r="4015" spans="1:20">
      <c r="A4015">
        <v>4013</v>
      </c>
      <c r="B4015" t="s">
        <v>8113</v>
      </c>
      <c r="C4015" t="s">
        <v>8114</v>
      </c>
      <c r="D4015">
        <v>2000</v>
      </c>
      <c r="E4015">
        <v>26</v>
      </c>
      <c r="F4015" t="s">
        <v>363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1092</v>
      </c>
      <c r="O4015" s="8">
        <f>Data!$E4015/Data!$D4015</f>
        <v>1.2999999999999999E-2</v>
      </c>
      <c r="P4015" s="2">
        <f>IFERROR(Data!$E4015/Data!$L4015,0)</f>
        <v>13</v>
      </c>
      <c r="Q4015" t="str">
        <f t="shared" si="248"/>
        <v>theater</v>
      </c>
      <c r="R4015" t="str">
        <f t="shared" si="249"/>
        <v>plays</v>
      </c>
      <c r="S4015" s="3">
        <f t="shared" si="250"/>
        <v>42051.051192129627</v>
      </c>
      <c r="T4015" s="3">
        <f t="shared" si="251"/>
        <v>42021.051192129627</v>
      </c>
    </row>
    <row r="4016" spans="1:20">
      <c r="A4016">
        <v>4014</v>
      </c>
      <c r="B4016" t="s">
        <v>8115</v>
      </c>
      <c r="C4016" t="s">
        <v>8116</v>
      </c>
      <c r="D4016">
        <v>9000</v>
      </c>
      <c r="E4016">
        <v>0</v>
      </c>
      <c r="F4016" t="s">
        <v>363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1092</v>
      </c>
      <c r="O4016" s="8">
        <f>Data!$E4016/Data!$D4016</f>
        <v>0</v>
      </c>
      <c r="P4016" s="2">
        <f>IFERROR(Data!$E4016/Data!$L4016,0)</f>
        <v>0</v>
      </c>
      <c r="Q4016" t="str">
        <f t="shared" si="248"/>
        <v>theater</v>
      </c>
      <c r="R4016" t="str">
        <f t="shared" si="249"/>
        <v>plays</v>
      </c>
      <c r="S4016" s="3">
        <f t="shared" si="250"/>
        <v>42433.996168981481</v>
      </c>
      <c r="T4016" s="3">
        <f t="shared" si="251"/>
        <v>42418.996168981481</v>
      </c>
    </row>
    <row r="4017" spans="1:20">
      <c r="A4017">
        <v>4015</v>
      </c>
      <c r="B4017" t="s">
        <v>8117</v>
      </c>
      <c r="C4017" t="s">
        <v>8118</v>
      </c>
      <c r="D4017">
        <v>7000</v>
      </c>
      <c r="E4017">
        <v>1</v>
      </c>
      <c r="F4017" t="s">
        <v>363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1092</v>
      </c>
      <c r="O4017" s="8">
        <f>Data!$E4017/Data!$D4017</f>
        <v>1.4285714285714287E-4</v>
      </c>
      <c r="P4017" s="2">
        <f>IFERROR(Data!$E4017/Data!$L4017,0)</f>
        <v>1</v>
      </c>
      <c r="Q4017" t="str">
        <f t="shared" si="248"/>
        <v>theater</v>
      </c>
      <c r="R4017" t="str">
        <f t="shared" si="249"/>
        <v>plays</v>
      </c>
      <c r="S4017" s="3">
        <f t="shared" si="250"/>
        <v>42204.530821759254</v>
      </c>
      <c r="T4017" s="3">
        <f t="shared" si="251"/>
        <v>42174.530821759254</v>
      </c>
    </row>
    <row r="4018" spans="1:20">
      <c r="A4018">
        <v>4016</v>
      </c>
      <c r="B4018" t="s">
        <v>8119</v>
      </c>
      <c r="C4018" t="s">
        <v>8120</v>
      </c>
      <c r="D4018">
        <v>500</v>
      </c>
      <c r="E4018">
        <v>70</v>
      </c>
      <c r="F4018" t="s">
        <v>363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1092</v>
      </c>
      <c r="O4018" s="8">
        <f>Data!$E4018/Data!$D4018</f>
        <v>0.14000000000000001</v>
      </c>
      <c r="P4018" s="2">
        <f>IFERROR(Data!$E4018/Data!$L4018,0)</f>
        <v>10</v>
      </c>
      <c r="Q4018" t="str">
        <f t="shared" si="248"/>
        <v>theater</v>
      </c>
      <c r="R4018" t="str">
        <f t="shared" si="249"/>
        <v>plays</v>
      </c>
      <c r="S4018" s="3">
        <f t="shared" si="250"/>
        <v>41899.622685185182</v>
      </c>
      <c r="T4018" s="3">
        <f t="shared" si="251"/>
        <v>41869.622685185182</v>
      </c>
    </row>
    <row r="4019" spans="1:20">
      <c r="A4019">
        <v>4017</v>
      </c>
      <c r="B4019" t="s">
        <v>8121</v>
      </c>
      <c r="C4019" t="s">
        <v>8122</v>
      </c>
      <c r="D4019">
        <v>10000</v>
      </c>
      <c r="E4019">
        <v>105</v>
      </c>
      <c r="F4019" t="s">
        <v>363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1092</v>
      </c>
      <c r="O4019" s="8">
        <f>Data!$E4019/Data!$D4019</f>
        <v>1.0500000000000001E-2</v>
      </c>
      <c r="P4019" s="2">
        <f>IFERROR(Data!$E4019/Data!$L4019,0)</f>
        <v>52.5</v>
      </c>
      <c r="Q4019" t="str">
        <f t="shared" si="248"/>
        <v>theater</v>
      </c>
      <c r="R4019" t="str">
        <f t="shared" si="249"/>
        <v>plays</v>
      </c>
      <c r="S4019" s="3">
        <f t="shared" si="250"/>
        <v>41886.422152777777</v>
      </c>
      <c r="T4019" s="3">
        <f t="shared" si="251"/>
        <v>41856.422152777777</v>
      </c>
    </row>
    <row r="4020" spans="1:20">
      <c r="A4020">
        <v>4018</v>
      </c>
      <c r="B4020" t="s">
        <v>8123</v>
      </c>
      <c r="C4020" t="s">
        <v>8124</v>
      </c>
      <c r="D4020">
        <v>1500</v>
      </c>
      <c r="E4020">
        <v>130</v>
      </c>
      <c r="F4020" t="s">
        <v>363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1092</v>
      </c>
      <c r="O4020" s="8">
        <f>Data!$E4020/Data!$D4020</f>
        <v>8.666666666666667E-2</v>
      </c>
      <c r="P4020" s="2">
        <f>IFERROR(Data!$E4020/Data!$L4020,0)</f>
        <v>32.5</v>
      </c>
      <c r="Q4020" t="str">
        <f t="shared" si="248"/>
        <v>theater</v>
      </c>
      <c r="R4020" t="str">
        <f t="shared" si="249"/>
        <v>plays</v>
      </c>
      <c r="S4020" s="3">
        <f t="shared" si="250"/>
        <v>42650.66097222222</v>
      </c>
      <c r="T4020" s="3">
        <f t="shared" si="251"/>
        <v>42620.66097222222</v>
      </c>
    </row>
    <row r="4021" spans="1:20">
      <c r="A4021">
        <v>4019</v>
      </c>
      <c r="B4021" t="s">
        <v>8125</v>
      </c>
      <c r="C4021" t="s">
        <v>8126</v>
      </c>
      <c r="D4021">
        <v>3500</v>
      </c>
      <c r="E4021">
        <v>29</v>
      </c>
      <c r="F4021" t="s">
        <v>363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1092</v>
      </c>
      <c r="O4021" s="8">
        <f>Data!$E4021/Data!$D4021</f>
        <v>8.2857142857142851E-3</v>
      </c>
      <c r="P4021" s="2">
        <f>IFERROR(Data!$E4021/Data!$L4021,0)</f>
        <v>7.25</v>
      </c>
      <c r="Q4021" t="str">
        <f t="shared" si="248"/>
        <v>theater</v>
      </c>
      <c r="R4021" t="str">
        <f t="shared" si="249"/>
        <v>plays</v>
      </c>
      <c r="S4021" s="3">
        <f t="shared" si="250"/>
        <v>42475.436111111107</v>
      </c>
      <c r="T4021" s="3">
        <f t="shared" si="251"/>
        <v>42417.425879629634</v>
      </c>
    </row>
    <row r="4022" spans="1:20">
      <c r="A4022">
        <v>4020</v>
      </c>
      <c r="B4022" t="s">
        <v>8127</v>
      </c>
      <c r="C4022" t="s">
        <v>8128</v>
      </c>
      <c r="D4022">
        <v>600</v>
      </c>
      <c r="E4022">
        <v>100</v>
      </c>
      <c r="F4022" t="s">
        <v>363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1092</v>
      </c>
      <c r="O4022" s="8">
        <f>Data!$E4022/Data!$D4022</f>
        <v>0.16666666666666666</v>
      </c>
      <c r="P4022" s="2">
        <f>IFERROR(Data!$E4022/Data!$L4022,0)</f>
        <v>33.333333333333336</v>
      </c>
      <c r="Q4022" t="str">
        <f t="shared" si="248"/>
        <v>theater</v>
      </c>
      <c r="R4022" t="str">
        <f t="shared" si="249"/>
        <v>plays</v>
      </c>
      <c r="S4022" s="3">
        <f t="shared" si="250"/>
        <v>42086.899293981478</v>
      </c>
      <c r="T4022" s="3">
        <f t="shared" si="251"/>
        <v>42056.940960648149</v>
      </c>
    </row>
    <row r="4023" spans="1:20">
      <c r="A4023">
        <v>4021</v>
      </c>
      <c r="B4023" t="s">
        <v>8129</v>
      </c>
      <c r="C4023" t="s">
        <v>8130</v>
      </c>
      <c r="D4023">
        <v>15000</v>
      </c>
      <c r="E4023">
        <v>125</v>
      </c>
      <c r="F4023" t="s">
        <v>363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1092</v>
      </c>
      <c r="O4023" s="8">
        <f>Data!$E4023/Data!$D4023</f>
        <v>8.3333333333333332E-3</v>
      </c>
      <c r="P4023" s="2">
        <f>IFERROR(Data!$E4023/Data!$L4023,0)</f>
        <v>62.5</v>
      </c>
      <c r="Q4023" t="str">
        <f t="shared" si="248"/>
        <v>theater</v>
      </c>
      <c r="R4023" t="str">
        <f t="shared" si="249"/>
        <v>plays</v>
      </c>
      <c r="S4023" s="3">
        <f t="shared" si="250"/>
        <v>41938.661550925928</v>
      </c>
      <c r="T4023" s="3">
        <f t="shared" si="251"/>
        <v>41878.661550925928</v>
      </c>
    </row>
    <row r="4024" spans="1:20">
      <c r="A4024">
        <v>4022</v>
      </c>
      <c r="B4024" t="s">
        <v>8131</v>
      </c>
      <c r="C4024" t="s">
        <v>8132</v>
      </c>
      <c r="D4024">
        <v>18000</v>
      </c>
      <c r="E4024">
        <v>12521</v>
      </c>
      <c r="F4024" t="s">
        <v>363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1092</v>
      </c>
      <c r="O4024" s="8">
        <f>Data!$E4024/Data!$D4024</f>
        <v>0.69561111111111107</v>
      </c>
      <c r="P4024" s="2">
        <f>IFERROR(Data!$E4024/Data!$L4024,0)</f>
        <v>63.558375634517766</v>
      </c>
      <c r="Q4024" t="str">
        <f t="shared" si="248"/>
        <v>theater</v>
      </c>
      <c r="R4024" t="str">
        <f t="shared" si="249"/>
        <v>plays</v>
      </c>
      <c r="S4024" s="3">
        <f t="shared" si="250"/>
        <v>42035.870833333334</v>
      </c>
      <c r="T4024" s="3">
        <f t="shared" si="251"/>
        <v>41990.334108796291</v>
      </c>
    </row>
    <row r="4025" spans="1:20">
      <c r="A4025">
        <v>4023</v>
      </c>
      <c r="B4025" t="s">
        <v>8133</v>
      </c>
      <c r="C4025" t="s">
        <v>8134</v>
      </c>
      <c r="D4025">
        <v>7000</v>
      </c>
      <c r="E4025">
        <v>0</v>
      </c>
      <c r="F4025" t="s">
        <v>363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1092</v>
      </c>
      <c r="O4025" s="8">
        <f>Data!$E4025/Data!$D4025</f>
        <v>0</v>
      </c>
      <c r="P4025" s="2">
        <f>IFERROR(Data!$E4025/Data!$L4025,0)</f>
        <v>0</v>
      </c>
      <c r="Q4025" t="str">
        <f t="shared" si="248"/>
        <v>theater</v>
      </c>
      <c r="R4025" t="str">
        <f t="shared" si="249"/>
        <v>plays</v>
      </c>
      <c r="S4025" s="3">
        <f t="shared" si="250"/>
        <v>42453.707905092597</v>
      </c>
      <c r="T4025" s="3">
        <f t="shared" si="251"/>
        <v>42408.749571759254</v>
      </c>
    </row>
    <row r="4026" spans="1:20">
      <c r="A4026">
        <v>4024</v>
      </c>
      <c r="B4026" t="s">
        <v>8135</v>
      </c>
      <c r="C4026" t="s">
        <v>8136</v>
      </c>
      <c r="D4026">
        <v>800</v>
      </c>
      <c r="E4026">
        <v>10</v>
      </c>
      <c r="F4026" t="s">
        <v>363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1092</v>
      </c>
      <c r="O4026" s="8">
        <f>Data!$E4026/Data!$D4026</f>
        <v>1.2500000000000001E-2</v>
      </c>
      <c r="P4026" s="2">
        <f>IFERROR(Data!$E4026/Data!$L4026,0)</f>
        <v>10</v>
      </c>
      <c r="Q4026" t="str">
        <f t="shared" si="248"/>
        <v>theater</v>
      </c>
      <c r="R4026" t="str">
        <f t="shared" si="249"/>
        <v>plays</v>
      </c>
      <c r="S4026" s="3">
        <f t="shared" si="250"/>
        <v>42247.420104166667</v>
      </c>
      <c r="T4026" s="3">
        <f t="shared" si="251"/>
        <v>42217.420104166667</v>
      </c>
    </row>
    <row r="4027" spans="1:20">
      <c r="A4027">
        <v>4025</v>
      </c>
      <c r="B4027" t="s">
        <v>8137</v>
      </c>
      <c r="C4027" t="s">
        <v>8138</v>
      </c>
      <c r="D4027">
        <v>5000</v>
      </c>
      <c r="E4027">
        <v>250</v>
      </c>
      <c r="F4027" t="s">
        <v>363</v>
      </c>
      <c r="G4027" t="s">
        <v>185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1092</v>
      </c>
      <c r="O4027" s="8">
        <f>Data!$E4027/Data!$D4027</f>
        <v>0.05</v>
      </c>
      <c r="P4027" s="2">
        <f>IFERROR(Data!$E4027/Data!$L4027,0)</f>
        <v>62.5</v>
      </c>
      <c r="Q4027" t="str">
        <f t="shared" si="248"/>
        <v>theater</v>
      </c>
      <c r="R4027" t="str">
        <f t="shared" si="249"/>
        <v>plays</v>
      </c>
      <c r="S4027" s="3">
        <f t="shared" si="250"/>
        <v>42210.987685185188</v>
      </c>
      <c r="T4027" s="3">
        <f t="shared" si="251"/>
        <v>42150.987685185188</v>
      </c>
    </row>
    <row r="4028" spans="1:20">
      <c r="A4028">
        <v>4026</v>
      </c>
      <c r="B4028" t="s">
        <v>8139</v>
      </c>
      <c r="C4028" t="s">
        <v>8140</v>
      </c>
      <c r="D4028">
        <v>4000</v>
      </c>
      <c r="E4028">
        <v>0</v>
      </c>
      <c r="F4028" t="s">
        <v>363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1092</v>
      </c>
      <c r="O4028" s="8">
        <f>Data!$E4028/Data!$D4028</f>
        <v>0</v>
      </c>
      <c r="P4028" s="2">
        <f>IFERROR(Data!$E4028/Data!$L4028,0)</f>
        <v>0</v>
      </c>
      <c r="Q4028" t="str">
        <f t="shared" si="248"/>
        <v>theater</v>
      </c>
      <c r="R4028" t="str">
        <f t="shared" si="249"/>
        <v>plays</v>
      </c>
      <c r="S4028" s="3">
        <f t="shared" si="250"/>
        <v>42342.447210648148</v>
      </c>
      <c r="T4028" s="3">
        <f t="shared" si="251"/>
        <v>42282.405543981484</v>
      </c>
    </row>
    <row r="4029" spans="1:20">
      <c r="A4029">
        <v>4027</v>
      </c>
      <c r="B4029" t="s">
        <v>8141</v>
      </c>
      <c r="C4029" t="s">
        <v>8142</v>
      </c>
      <c r="D4029">
        <v>3000</v>
      </c>
      <c r="E4029">
        <v>215</v>
      </c>
      <c r="F4029" t="s">
        <v>363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1092</v>
      </c>
      <c r="O4029" s="8">
        <f>Data!$E4029/Data!$D4029</f>
        <v>7.166666666666667E-2</v>
      </c>
      <c r="P4029" s="2">
        <f>IFERROR(Data!$E4029/Data!$L4029,0)</f>
        <v>30.714285714285715</v>
      </c>
      <c r="Q4029" t="str">
        <f t="shared" si="248"/>
        <v>theater</v>
      </c>
      <c r="R4029" t="str">
        <f t="shared" si="249"/>
        <v>plays</v>
      </c>
      <c r="S4029" s="3">
        <f t="shared" si="250"/>
        <v>42788.791666666672</v>
      </c>
      <c r="T4029" s="3">
        <f t="shared" si="251"/>
        <v>42768.72084490741</v>
      </c>
    </row>
    <row r="4030" spans="1:20">
      <c r="A4030">
        <v>4028</v>
      </c>
      <c r="B4030" t="s">
        <v>8143</v>
      </c>
      <c r="C4030" t="s">
        <v>8144</v>
      </c>
      <c r="D4030">
        <v>2000</v>
      </c>
      <c r="E4030">
        <v>561</v>
      </c>
      <c r="F4030" t="s">
        <v>363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1092</v>
      </c>
      <c r="O4030" s="8">
        <f>Data!$E4030/Data!$D4030</f>
        <v>0.28050000000000003</v>
      </c>
      <c r="P4030" s="2">
        <f>IFERROR(Data!$E4030/Data!$L4030,0)</f>
        <v>51</v>
      </c>
      <c r="Q4030" t="str">
        <f t="shared" si="248"/>
        <v>theater</v>
      </c>
      <c r="R4030" t="str">
        <f t="shared" si="249"/>
        <v>plays</v>
      </c>
      <c r="S4030" s="3">
        <f t="shared" si="250"/>
        <v>41795.688657407409</v>
      </c>
      <c r="T4030" s="3">
        <f t="shared" si="251"/>
        <v>41765.688657407409</v>
      </c>
    </row>
    <row r="4031" spans="1:20">
      <c r="A4031">
        <v>4029</v>
      </c>
      <c r="B4031" t="s">
        <v>8145</v>
      </c>
      <c r="C4031" t="s">
        <v>8146</v>
      </c>
      <c r="D4031">
        <v>20000</v>
      </c>
      <c r="E4031">
        <v>0</v>
      </c>
      <c r="F4031" t="s">
        <v>363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1092</v>
      </c>
      <c r="O4031" s="8">
        <f>Data!$E4031/Data!$D4031</f>
        <v>0</v>
      </c>
      <c r="P4031" s="2">
        <f>IFERROR(Data!$E4031/Data!$L4031,0)</f>
        <v>0</v>
      </c>
      <c r="Q4031" t="str">
        <f t="shared" si="248"/>
        <v>theater</v>
      </c>
      <c r="R4031" t="str">
        <f t="shared" si="249"/>
        <v>plays</v>
      </c>
      <c r="S4031" s="3">
        <f t="shared" si="250"/>
        <v>42351.775115740747</v>
      </c>
      <c r="T4031" s="3">
        <f t="shared" si="251"/>
        <v>42321.775115740747</v>
      </c>
    </row>
    <row r="4032" spans="1:20">
      <c r="A4032">
        <v>4030</v>
      </c>
      <c r="B4032" t="s">
        <v>8147</v>
      </c>
      <c r="C4032" t="s">
        <v>8148</v>
      </c>
      <c r="D4032">
        <v>2500</v>
      </c>
      <c r="E4032">
        <v>400</v>
      </c>
      <c r="F4032" t="s">
        <v>363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1092</v>
      </c>
      <c r="O4032" s="8">
        <f>Data!$E4032/Data!$D4032</f>
        <v>0.16</v>
      </c>
      <c r="P4032" s="2">
        <f>IFERROR(Data!$E4032/Data!$L4032,0)</f>
        <v>66.666666666666671</v>
      </c>
      <c r="Q4032" t="str">
        <f t="shared" si="248"/>
        <v>theater</v>
      </c>
      <c r="R4032" t="str">
        <f t="shared" si="249"/>
        <v>plays</v>
      </c>
      <c r="S4032" s="3">
        <f t="shared" si="250"/>
        <v>42403.534027777772</v>
      </c>
      <c r="T4032" s="3">
        <f t="shared" si="251"/>
        <v>42374.405081018514</v>
      </c>
    </row>
    <row r="4033" spans="1:20">
      <c r="A4033">
        <v>4031</v>
      </c>
      <c r="B4033" t="s">
        <v>8149</v>
      </c>
      <c r="C4033" t="s">
        <v>8150</v>
      </c>
      <c r="D4033">
        <v>5000</v>
      </c>
      <c r="E4033">
        <v>0</v>
      </c>
      <c r="F4033" t="s">
        <v>363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1092</v>
      </c>
      <c r="O4033" s="8">
        <f>Data!$E4033/Data!$D4033</f>
        <v>0</v>
      </c>
      <c r="P4033" s="2">
        <f>IFERROR(Data!$E4033/Data!$L4033,0)</f>
        <v>0</v>
      </c>
      <c r="Q4033" t="str">
        <f t="shared" si="248"/>
        <v>theater</v>
      </c>
      <c r="R4033" t="str">
        <f t="shared" si="249"/>
        <v>plays</v>
      </c>
      <c r="S4033" s="3">
        <f t="shared" si="250"/>
        <v>41991.376898148148</v>
      </c>
      <c r="T4033" s="3">
        <f t="shared" si="251"/>
        <v>41941.335231481484</v>
      </c>
    </row>
    <row r="4034" spans="1:20">
      <c r="A4034">
        <v>4032</v>
      </c>
      <c r="B4034" t="s">
        <v>8151</v>
      </c>
      <c r="C4034" t="s">
        <v>8152</v>
      </c>
      <c r="D4034">
        <v>6048</v>
      </c>
      <c r="E4034">
        <v>413</v>
      </c>
      <c r="F4034" t="s">
        <v>363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1092</v>
      </c>
      <c r="O4034" s="8">
        <f>Data!$E4034/Data!$D4034</f>
        <v>6.8287037037037035E-2</v>
      </c>
      <c r="P4034" s="2">
        <f>IFERROR(Data!$E4034/Data!$L4034,0)</f>
        <v>59</v>
      </c>
      <c r="Q4034" t="str">
        <f t="shared" si="248"/>
        <v>theater</v>
      </c>
      <c r="R4034" t="str">
        <f t="shared" si="249"/>
        <v>plays</v>
      </c>
      <c r="S4034" s="3">
        <f t="shared" si="250"/>
        <v>42353.60087962963</v>
      </c>
      <c r="T4034" s="3">
        <f t="shared" si="251"/>
        <v>42293.559212962966</v>
      </c>
    </row>
    <row r="4035" spans="1:20">
      <c r="A4035">
        <v>4033</v>
      </c>
      <c r="B4035" t="s">
        <v>8153</v>
      </c>
      <c r="C4035" t="s">
        <v>8154</v>
      </c>
      <c r="D4035">
        <v>23900</v>
      </c>
      <c r="E4035">
        <v>6141.99</v>
      </c>
      <c r="F4035" t="s">
        <v>363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1092</v>
      </c>
      <c r="O4035" s="8">
        <f>Data!$E4035/Data!$D4035</f>
        <v>0.25698702928870293</v>
      </c>
      <c r="P4035" s="2">
        <f>IFERROR(Data!$E4035/Data!$L4035,0)</f>
        <v>65.340319148936175</v>
      </c>
      <c r="Q4035" t="str">
        <f t="shared" ref="Q4035:Q4098" si="252">LEFT(N4035,SEARCH("/",N4035,1)-1)</f>
        <v>theater</v>
      </c>
      <c r="R4035" t="str">
        <f t="shared" ref="R4035:R4098" si="253">RIGHT(N4035,LEN(N4035)-SEARCH("/",N4035,1))</f>
        <v>plays</v>
      </c>
      <c r="S4035" s="3">
        <f t="shared" ref="S4035:S4098" si="254">(((I4035/60)/60)/24)+DATE(1970,1,1)+(-6/24)</f>
        <v>42645.125</v>
      </c>
      <c r="T4035" s="3">
        <f t="shared" ref="T4035:T4098" si="255">(((J4035/60)/60)/24)+DATE(1970,1,1)+(-6/24)</f>
        <v>42614.018796296295</v>
      </c>
    </row>
    <row r="4036" spans="1:20">
      <c r="A4036">
        <v>4034</v>
      </c>
      <c r="B4036" t="s">
        <v>8155</v>
      </c>
      <c r="C4036" t="s">
        <v>8156</v>
      </c>
      <c r="D4036">
        <v>13500</v>
      </c>
      <c r="E4036">
        <v>200</v>
      </c>
      <c r="F4036" t="s">
        <v>363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1092</v>
      </c>
      <c r="O4036" s="8">
        <f>Data!$E4036/Data!$D4036</f>
        <v>1.4814814814814815E-2</v>
      </c>
      <c r="P4036" s="2">
        <f>IFERROR(Data!$E4036/Data!$L4036,0)</f>
        <v>100</v>
      </c>
      <c r="Q4036" t="str">
        <f t="shared" si="252"/>
        <v>theater</v>
      </c>
      <c r="R4036" t="str">
        <f t="shared" si="253"/>
        <v>plays</v>
      </c>
      <c r="S4036" s="3">
        <f t="shared" si="254"/>
        <v>42097.655671296292</v>
      </c>
      <c r="T4036" s="3">
        <f t="shared" si="255"/>
        <v>42067.697337962964</v>
      </c>
    </row>
    <row r="4037" spans="1:20">
      <c r="A4037">
        <v>4035</v>
      </c>
      <c r="B4037" t="s">
        <v>8157</v>
      </c>
      <c r="C4037" t="s">
        <v>8158</v>
      </c>
      <c r="D4037">
        <v>10000</v>
      </c>
      <c r="E4037">
        <v>3685</v>
      </c>
      <c r="F4037" t="s">
        <v>363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1092</v>
      </c>
      <c r="O4037" s="8">
        <f>Data!$E4037/Data!$D4037</f>
        <v>0.36849999999999999</v>
      </c>
      <c r="P4037" s="2">
        <f>IFERROR(Data!$E4037/Data!$L4037,0)</f>
        <v>147.4</v>
      </c>
      <c r="Q4037" t="str">
        <f t="shared" si="252"/>
        <v>theater</v>
      </c>
      <c r="R4037" t="str">
        <f t="shared" si="253"/>
        <v>plays</v>
      </c>
      <c r="S4037" s="3">
        <f t="shared" si="254"/>
        <v>41933.632951388885</v>
      </c>
      <c r="T4037" s="3">
        <f t="shared" si="255"/>
        <v>41903.632951388885</v>
      </c>
    </row>
    <row r="4038" spans="1:20">
      <c r="A4038">
        <v>4036</v>
      </c>
      <c r="B4038" t="s">
        <v>8159</v>
      </c>
      <c r="C4038" t="s">
        <v>6751</v>
      </c>
      <c r="D4038">
        <v>6000</v>
      </c>
      <c r="E4038">
        <v>2823</v>
      </c>
      <c r="F4038" t="s">
        <v>363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1092</v>
      </c>
      <c r="O4038" s="8">
        <f>Data!$E4038/Data!$D4038</f>
        <v>0.47049999999999997</v>
      </c>
      <c r="P4038" s="2">
        <f>IFERROR(Data!$E4038/Data!$L4038,0)</f>
        <v>166.05882352941177</v>
      </c>
      <c r="Q4038" t="str">
        <f t="shared" si="252"/>
        <v>theater</v>
      </c>
      <c r="R4038" t="str">
        <f t="shared" si="253"/>
        <v>plays</v>
      </c>
      <c r="S4038" s="3">
        <f t="shared" si="254"/>
        <v>41821.6875</v>
      </c>
      <c r="T4038" s="3">
        <f t="shared" si="255"/>
        <v>41804.687083333331</v>
      </c>
    </row>
    <row r="4039" spans="1:20">
      <c r="A4039">
        <v>4037</v>
      </c>
      <c r="B4039" t="s">
        <v>8160</v>
      </c>
      <c r="C4039" t="s">
        <v>8161</v>
      </c>
      <c r="D4039">
        <v>700</v>
      </c>
      <c r="E4039">
        <v>80</v>
      </c>
      <c r="F4039" t="s">
        <v>363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1092</v>
      </c>
      <c r="O4039" s="8">
        <f>Data!$E4039/Data!$D4039</f>
        <v>0.11428571428571428</v>
      </c>
      <c r="P4039" s="2">
        <f>IFERROR(Data!$E4039/Data!$L4039,0)</f>
        <v>40</v>
      </c>
      <c r="Q4039" t="str">
        <f t="shared" si="252"/>
        <v>theater</v>
      </c>
      <c r="R4039" t="str">
        <f t="shared" si="253"/>
        <v>plays</v>
      </c>
      <c r="S4039" s="3">
        <f t="shared" si="254"/>
        <v>42514.350694444445</v>
      </c>
      <c r="T4039" s="3">
        <f t="shared" si="255"/>
        <v>42496.820775462969</v>
      </c>
    </row>
    <row r="4040" spans="1:20">
      <c r="A4040">
        <v>4038</v>
      </c>
      <c r="B4040" t="s">
        <v>8162</v>
      </c>
      <c r="C4040" t="s">
        <v>8163</v>
      </c>
      <c r="D4040">
        <v>2500</v>
      </c>
      <c r="E4040">
        <v>301</v>
      </c>
      <c r="F4040" t="s">
        <v>363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1092</v>
      </c>
      <c r="O4040" s="8">
        <f>Data!$E4040/Data!$D4040</f>
        <v>0.12039999999999999</v>
      </c>
      <c r="P4040" s="2">
        <f>IFERROR(Data!$E4040/Data!$L4040,0)</f>
        <v>75.25</v>
      </c>
      <c r="Q4040" t="str">
        <f t="shared" si="252"/>
        <v>theater</v>
      </c>
      <c r="R4040" t="str">
        <f t="shared" si="253"/>
        <v>plays</v>
      </c>
      <c r="S4040" s="3">
        <f t="shared" si="254"/>
        <v>41929.548726851855</v>
      </c>
      <c r="T4040" s="3">
        <f t="shared" si="255"/>
        <v>41869.548726851855</v>
      </c>
    </row>
    <row r="4041" spans="1:20">
      <c r="A4041">
        <v>4039</v>
      </c>
      <c r="B4041" t="s">
        <v>8164</v>
      </c>
      <c r="C4041" t="s">
        <v>8165</v>
      </c>
      <c r="D4041">
        <v>500</v>
      </c>
      <c r="E4041">
        <v>300</v>
      </c>
      <c r="F4041" t="s">
        <v>363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1092</v>
      </c>
      <c r="O4041" s="8">
        <f>Data!$E4041/Data!$D4041</f>
        <v>0.6</v>
      </c>
      <c r="P4041" s="2">
        <f>IFERROR(Data!$E4041/Data!$L4041,0)</f>
        <v>60</v>
      </c>
      <c r="Q4041" t="str">
        <f t="shared" si="252"/>
        <v>theater</v>
      </c>
      <c r="R4041" t="str">
        <f t="shared" si="253"/>
        <v>plays</v>
      </c>
      <c r="S4041" s="3">
        <f t="shared" si="254"/>
        <v>42338.999305555553</v>
      </c>
      <c r="T4041" s="3">
        <f t="shared" si="255"/>
        <v>42305.420914351853</v>
      </c>
    </row>
    <row r="4042" spans="1:20">
      <c r="A4042">
        <v>4040</v>
      </c>
      <c r="B4042" t="s">
        <v>8166</v>
      </c>
      <c r="C4042" t="s">
        <v>8167</v>
      </c>
      <c r="D4042">
        <v>8000</v>
      </c>
      <c r="E4042">
        <v>2500</v>
      </c>
      <c r="F4042" t="s">
        <v>363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1092</v>
      </c>
      <c r="O4042" s="8">
        <f>Data!$E4042/Data!$D4042</f>
        <v>0.3125</v>
      </c>
      <c r="P4042" s="2">
        <f>IFERROR(Data!$E4042/Data!$L4042,0)</f>
        <v>1250</v>
      </c>
      <c r="Q4042" t="str">
        <f t="shared" si="252"/>
        <v>theater</v>
      </c>
      <c r="R4042" t="str">
        <f t="shared" si="253"/>
        <v>plays</v>
      </c>
      <c r="S4042" s="3">
        <f t="shared" si="254"/>
        <v>42202.875</v>
      </c>
      <c r="T4042" s="3">
        <f t="shared" si="255"/>
        <v>42143.981527777782</v>
      </c>
    </row>
    <row r="4043" spans="1:20">
      <c r="A4043">
        <v>4041</v>
      </c>
      <c r="B4043" t="s">
        <v>8168</v>
      </c>
      <c r="C4043" t="s">
        <v>8169</v>
      </c>
      <c r="D4043">
        <v>5000</v>
      </c>
      <c r="E4043">
        <v>21</v>
      </c>
      <c r="F4043" t="s">
        <v>363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1092</v>
      </c>
      <c r="O4043" s="8">
        <f>Data!$E4043/Data!$D4043</f>
        <v>4.1999999999999997E-3</v>
      </c>
      <c r="P4043" s="2">
        <f>IFERROR(Data!$E4043/Data!$L4043,0)</f>
        <v>10.5</v>
      </c>
      <c r="Q4043" t="str">
        <f t="shared" si="252"/>
        <v>theater</v>
      </c>
      <c r="R4043" t="str">
        <f t="shared" si="253"/>
        <v>plays</v>
      </c>
      <c r="S4043" s="3">
        <f t="shared" si="254"/>
        <v>42619.224004629628</v>
      </c>
      <c r="T4043" s="3">
        <f t="shared" si="255"/>
        <v>42559.224004629628</v>
      </c>
    </row>
    <row r="4044" spans="1:20">
      <c r="A4044">
        <v>4042</v>
      </c>
      <c r="B4044" t="s">
        <v>8170</v>
      </c>
      <c r="C4044" t="s">
        <v>8171</v>
      </c>
      <c r="D4044">
        <v>10000</v>
      </c>
      <c r="E4044">
        <v>21</v>
      </c>
      <c r="F4044" t="s">
        <v>363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1092</v>
      </c>
      <c r="O4044" s="8">
        <f>Data!$E4044/Data!$D4044</f>
        <v>2.0999999999999999E-3</v>
      </c>
      <c r="P4044" s="2">
        <f>IFERROR(Data!$E4044/Data!$L4044,0)</f>
        <v>7</v>
      </c>
      <c r="Q4044" t="str">
        <f t="shared" si="252"/>
        <v>theater</v>
      </c>
      <c r="R4044" t="str">
        <f t="shared" si="253"/>
        <v>plays</v>
      </c>
      <c r="S4044" s="3">
        <f t="shared" si="254"/>
        <v>42024.552777777775</v>
      </c>
      <c r="T4044" s="3">
        <f t="shared" si="255"/>
        <v>41994.834074074075</v>
      </c>
    </row>
    <row r="4045" spans="1:20">
      <c r="A4045">
        <v>4043</v>
      </c>
      <c r="B4045" t="s">
        <v>8172</v>
      </c>
      <c r="C4045" t="s">
        <v>8173</v>
      </c>
      <c r="D4045">
        <v>300</v>
      </c>
      <c r="E4045">
        <v>0</v>
      </c>
      <c r="F4045" t="s">
        <v>363</v>
      </c>
      <c r="G4045" t="s">
        <v>165</v>
      </c>
      <c r="H4045" t="s">
        <v>166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1092</v>
      </c>
      <c r="O4045" s="8">
        <f>Data!$E4045/Data!$D4045</f>
        <v>0</v>
      </c>
      <c r="P4045" s="2">
        <f>IFERROR(Data!$E4045/Data!$L4045,0)</f>
        <v>0</v>
      </c>
      <c r="Q4045" t="str">
        <f t="shared" si="252"/>
        <v>theater</v>
      </c>
      <c r="R4045" t="str">
        <f t="shared" si="253"/>
        <v>plays</v>
      </c>
      <c r="S4045" s="3">
        <f t="shared" si="254"/>
        <v>41963.707465277781</v>
      </c>
      <c r="T4045" s="3">
        <f t="shared" si="255"/>
        <v>41948.707465277781</v>
      </c>
    </row>
    <row r="4046" spans="1:20">
      <c r="A4046">
        <v>4044</v>
      </c>
      <c r="B4046" t="s">
        <v>8174</v>
      </c>
      <c r="C4046" t="s">
        <v>8175</v>
      </c>
      <c r="D4046">
        <v>600</v>
      </c>
      <c r="E4046">
        <v>225</v>
      </c>
      <c r="F4046" t="s">
        <v>363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1092</v>
      </c>
      <c r="O4046" s="8">
        <f>Data!$E4046/Data!$D4046</f>
        <v>0.375</v>
      </c>
      <c r="P4046" s="2">
        <f>IFERROR(Data!$E4046/Data!$L4046,0)</f>
        <v>56.25</v>
      </c>
      <c r="Q4046" t="str">
        <f t="shared" si="252"/>
        <v>theater</v>
      </c>
      <c r="R4046" t="str">
        <f t="shared" si="253"/>
        <v>plays</v>
      </c>
      <c r="S4046" s="3">
        <f t="shared" si="254"/>
        <v>42103.958333333328</v>
      </c>
      <c r="T4046" s="3">
        <f t="shared" si="255"/>
        <v>42073.969699074078</v>
      </c>
    </row>
    <row r="4047" spans="1:20">
      <c r="A4047">
        <v>4045</v>
      </c>
      <c r="B4047" t="s">
        <v>8176</v>
      </c>
      <c r="C4047" t="s">
        <v>8177</v>
      </c>
      <c r="D4047">
        <v>5000</v>
      </c>
      <c r="E4047">
        <v>1</v>
      </c>
      <c r="F4047" t="s">
        <v>363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1092</v>
      </c>
      <c r="O4047" s="8">
        <f>Data!$E4047/Data!$D4047</f>
        <v>2.0000000000000001E-4</v>
      </c>
      <c r="P4047" s="2">
        <f>IFERROR(Data!$E4047/Data!$L4047,0)</f>
        <v>1</v>
      </c>
      <c r="Q4047" t="str">
        <f t="shared" si="252"/>
        <v>theater</v>
      </c>
      <c r="R4047" t="str">
        <f t="shared" si="253"/>
        <v>plays</v>
      </c>
      <c r="S4047" s="3">
        <f t="shared" si="254"/>
        <v>41871.951261574075</v>
      </c>
      <c r="T4047" s="3">
        <f t="shared" si="255"/>
        <v>41841.951261574075</v>
      </c>
    </row>
    <row r="4048" spans="1:20">
      <c r="A4048">
        <v>4046</v>
      </c>
      <c r="B4048" t="s">
        <v>8178</v>
      </c>
      <c r="C4048" t="s">
        <v>8179</v>
      </c>
      <c r="D4048">
        <v>5600</v>
      </c>
      <c r="E4048">
        <v>460</v>
      </c>
      <c r="F4048" t="s">
        <v>363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1092</v>
      </c>
      <c r="O4048" s="8">
        <f>Data!$E4048/Data!$D4048</f>
        <v>8.2142857142857142E-2</v>
      </c>
      <c r="P4048" s="2">
        <f>IFERROR(Data!$E4048/Data!$L4048,0)</f>
        <v>38.333333333333336</v>
      </c>
      <c r="Q4048" t="str">
        <f t="shared" si="252"/>
        <v>theater</v>
      </c>
      <c r="R4048" t="str">
        <f t="shared" si="253"/>
        <v>plays</v>
      </c>
      <c r="S4048" s="3">
        <f t="shared" si="254"/>
        <v>41934.400578703702</v>
      </c>
      <c r="T4048" s="3">
        <f t="shared" si="255"/>
        <v>41904.400578703702</v>
      </c>
    </row>
    <row r="4049" spans="1:20">
      <c r="A4049">
        <v>4047</v>
      </c>
      <c r="B4049" t="s">
        <v>8180</v>
      </c>
      <c r="C4049" t="s">
        <v>8181</v>
      </c>
      <c r="D4049">
        <v>5000</v>
      </c>
      <c r="E4049">
        <v>110</v>
      </c>
      <c r="F4049" t="s">
        <v>363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1092</v>
      </c>
      <c r="O4049" s="8">
        <f>Data!$E4049/Data!$D4049</f>
        <v>2.1999999999999999E-2</v>
      </c>
      <c r="P4049" s="2">
        <f>IFERROR(Data!$E4049/Data!$L4049,0)</f>
        <v>27.5</v>
      </c>
      <c r="Q4049" t="str">
        <f t="shared" si="252"/>
        <v>theater</v>
      </c>
      <c r="R4049" t="str">
        <f t="shared" si="253"/>
        <v>plays</v>
      </c>
      <c r="S4049" s="3">
        <f t="shared" si="254"/>
        <v>42014.791666666672</v>
      </c>
      <c r="T4049" s="3">
        <f t="shared" si="255"/>
        <v>41990.772488425922</v>
      </c>
    </row>
    <row r="4050" spans="1:20">
      <c r="A4050">
        <v>4048</v>
      </c>
      <c r="B4050" t="s">
        <v>8182</v>
      </c>
      <c r="C4050" t="s">
        <v>8183</v>
      </c>
      <c r="D4050">
        <v>17000</v>
      </c>
      <c r="E4050">
        <v>3001</v>
      </c>
      <c r="F4050" t="s">
        <v>363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1092</v>
      </c>
      <c r="O4050" s="8">
        <f>Data!$E4050/Data!$D4050</f>
        <v>0.17652941176470588</v>
      </c>
      <c r="P4050" s="2">
        <f>IFERROR(Data!$E4050/Data!$L4050,0)</f>
        <v>32.978021978021978</v>
      </c>
      <c r="Q4050" t="str">
        <f t="shared" si="252"/>
        <v>theater</v>
      </c>
      <c r="R4050" t="str">
        <f t="shared" si="253"/>
        <v>plays</v>
      </c>
      <c r="S4050" s="3">
        <f t="shared" si="254"/>
        <v>42471.217442129629</v>
      </c>
      <c r="T4050" s="3">
        <f t="shared" si="255"/>
        <v>42436.259108796294</v>
      </c>
    </row>
    <row r="4051" spans="1:20">
      <c r="A4051">
        <v>4049</v>
      </c>
      <c r="B4051" t="s">
        <v>8184</v>
      </c>
      <c r="C4051" t="s">
        <v>8185</v>
      </c>
      <c r="D4051">
        <v>20000</v>
      </c>
      <c r="E4051">
        <v>16</v>
      </c>
      <c r="F4051" t="s">
        <v>363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1092</v>
      </c>
      <c r="O4051" s="8">
        <f>Data!$E4051/Data!$D4051</f>
        <v>8.0000000000000004E-4</v>
      </c>
      <c r="P4051" s="2">
        <f>IFERROR(Data!$E4051/Data!$L4051,0)</f>
        <v>16</v>
      </c>
      <c r="Q4051" t="str">
        <f t="shared" si="252"/>
        <v>theater</v>
      </c>
      <c r="R4051" t="str">
        <f t="shared" si="253"/>
        <v>plays</v>
      </c>
      <c r="S4051" s="3">
        <f t="shared" si="254"/>
        <v>42199.708506944444</v>
      </c>
      <c r="T4051" s="3">
        <f t="shared" si="255"/>
        <v>42169.708506944444</v>
      </c>
    </row>
    <row r="4052" spans="1:20">
      <c r="A4052">
        <v>4050</v>
      </c>
      <c r="B4052" t="s">
        <v>8186</v>
      </c>
      <c r="C4052" t="s">
        <v>8187</v>
      </c>
      <c r="D4052">
        <v>1500</v>
      </c>
      <c r="E4052">
        <v>1</v>
      </c>
      <c r="F4052" t="s">
        <v>363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1092</v>
      </c>
      <c r="O4052" s="8">
        <f>Data!$E4052/Data!$D4052</f>
        <v>6.6666666666666664E-4</v>
      </c>
      <c r="P4052" s="2">
        <f>IFERROR(Data!$E4052/Data!$L4052,0)</f>
        <v>1</v>
      </c>
      <c r="Q4052" t="str">
        <f t="shared" si="252"/>
        <v>theater</v>
      </c>
      <c r="R4052" t="str">
        <f t="shared" si="253"/>
        <v>plays</v>
      </c>
      <c r="S4052" s="3">
        <f t="shared" si="254"/>
        <v>41935.386469907404</v>
      </c>
      <c r="T4052" s="3">
        <f t="shared" si="255"/>
        <v>41905.386469907404</v>
      </c>
    </row>
    <row r="4053" spans="1:20">
      <c r="A4053">
        <v>4051</v>
      </c>
      <c r="B4053" t="s">
        <v>8188</v>
      </c>
      <c r="C4053" t="s">
        <v>8189</v>
      </c>
      <c r="D4053">
        <v>500</v>
      </c>
      <c r="E4053">
        <v>0</v>
      </c>
      <c r="F4053" t="s">
        <v>363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1092</v>
      </c>
      <c r="O4053" s="8">
        <f>Data!$E4053/Data!$D4053</f>
        <v>0</v>
      </c>
      <c r="P4053" s="2">
        <f>IFERROR(Data!$E4053/Data!$L4053,0)</f>
        <v>0</v>
      </c>
      <c r="Q4053" t="str">
        <f t="shared" si="252"/>
        <v>theater</v>
      </c>
      <c r="R4053" t="str">
        <f t="shared" si="253"/>
        <v>plays</v>
      </c>
      <c r="S4053" s="3">
        <f t="shared" si="254"/>
        <v>41768.036805555559</v>
      </c>
      <c r="T4053" s="3">
        <f t="shared" si="255"/>
        <v>41761.560150462967</v>
      </c>
    </row>
    <row r="4054" spans="1:20">
      <c r="A4054">
        <v>4052</v>
      </c>
      <c r="B4054" t="s">
        <v>8190</v>
      </c>
      <c r="C4054" t="s">
        <v>8191</v>
      </c>
      <c r="D4054">
        <v>3000</v>
      </c>
      <c r="E4054">
        <v>1126</v>
      </c>
      <c r="F4054" t="s">
        <v>363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1092</v>
      </c>
      <c r="O4054" s="8">
        <f>Data!$E4054/Data!$D4054</f>
        <v>0.37533333333333335</v>
      </c>
      <c r="P4054" s="2">
        <f>IFERROR(Data!$E4054/Data!$L4054,0)</f>
        <v>86.615384615384613</v>
      </c>
      <c r="Q4054" t="str">
        <f t="shared" si="252"/>
        <v>theater</v>
      </c>
      <c r="R4054" t="str">
        <f t="shared" si="253"/>
        <v>plays</v>
      </c>
      <c r="S4054" s="3">
        <f t="shared" si="254"/>
        <v>41925.628657407404</v>
      </c>
      <c r="T4054" s="3">
        <f t="shared" si="255"/>
        <v>41865.628657407404</v>
      </c>
    </row>
    <row r="4055" spans="1:20">
      <c r="A4055">
        <v>4053</v>
      </c>
      <c r="B4055" t="s">
        <v>8192</v>
      </c>
      <c r="C4055" t="s">
        <v>8193</v>
      </c>
      <c r="D4055">
        <v>500</v>
      </c>
      <c r="E4055">
        <v>110</v>
      </c>
      <c r="F4055" t="s">
        <v>363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1092</v>
      </c>
      <c r="O4055" s="8">
        <f>Data!$E4055/Data!$D4055</f>
        <v>0.22</v>
      </c>
      <c r="P4055" s="2">
        <f>IFERROR(Data!$E4055/Data!$L4055,0)</f>
        <v>55</v>
      </c>
      <c r="Q4055" t="str">
        <f t="shared" si="252"/>
        <v>theater</v>
      </c>
      <c r="R4055" t="str">
        <f t="shared" si="253"/>
        <v>plays</v>
      </c>
      <c r="S4055" s="3">
        <f t="shared" si="254"/>
        <v>41958.583333333328</v>
      </c>
      <c r="T4055" s="3">
        <f t="shared" si="255"/>
        <v>41928.440138888887</v>
      </c>
    </row>
    <row r="4056" spans="1:20">
      <c r="A4056">
        <v>4054</v>
      </c>
      <c r="B4056" t="s">
        <v>8194</v>
      </c>
      <c r="C4056" t="s">
        <v>8195</v>
      </c>
      <c r="D4056">
        <v>8880</v>
      </c>
      <c r="E4056">
        <v>0</v>
      </c>
      <c r="F4056" t="s">
        <v>363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1092</v>
      </c>
      <c r="O4056" s="8">
        <f>Data!$E4056/Data!$D4056</f>
        <v>0</v>
      </c>
      <c r="P4056" s="2">
        <f>IFERROR(Data!$E4056/Data!$L4056,0)</f>
        <v>0</v>
      </c>
      <c r="Q4056" t="str">
        <f t="shared" si="252"/>
        <v>theater</v>
      </c>
      <c r="R4056" t="str">
        <f t="shared" si="253"/>
        <v>plays</v>
      </c>
      <c r="S4056" s="3">
        <f t="shared" si="254"/>
        <v>42643.916666666672</v>
      </c>
      <c r="T4056" s="3">
        <f t="shared" si="255"/>
        <v>42613.591261574074</v>
      </c>
    </row>
    <row r="4057" spans="1:20">
      <c r="A4057">
        <v>4055</v>
      </c>
      <c r="B4057" t="s">
        <v>8196</v>
      </c>
      <c r="C4057" t="s">
        <v>8197</v>
      </c>
      <c r="D4057">
        <v>5000</v>
      </c>
      <c r="E4057">
        <v>881</v>
      </c>
      <c r="F4057" t="s">
        <v>363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1092</v>
      </c>
      <c r="O4057" s="8">
        <f>Data!$E4057/Data!$D4057</f>
        <v>0.1762</v>
      </c>
      <c r="P4057" s="2">
        <f>IFERROR(Data!$E4057/Data!$L4057,0)</f>
        <v>41.952380952380949</v>
      </c>
      <c r="Q4057" t="str">
        <f t="shared" si="252"/>
        <v>theater</v>
      </c>
      <c r="R4057" t="str">
        <f t="shared" si="253"/>
        <v>plays</v>
      </c>
      <c r="S4057" s="3">
        <f t="shared" si="254"/>
        <v>41809.398506944446</v>
      </c>
      <c r="T4057" s="3">
        <f t="shared" si="255"/>
        <v>41779.398506944446</v>
      </c>
    </row>
    <row r="4058" spans="1:20">
      <c r="A4058">
        <v>4056</v>
      </c>
      <c r="B4058" t="s">
        <v>8198</v>
      </c>
      <c r="C4058" t="s">
        <v>8199</v>
      </c>
      <c r="D4058">
        <v>1500</v>
      </c>
      <c r="E4058">
        <v>795</v>
      </c>
      <c r="F4058" t="s">
        <v>363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1092</v>
      </c>
      <c r="O4058" s="8">
        <f>Data!$E4058/Data!$D4058</f>
        <v>0.53</v>
      </c>
      <c r="P4058" s="2">
        <f>IFERROR(Data!$E4058/Data!$L4058,0)</f>
        <v>88.333333333333329</v>
      </c>
      <c r="Q4058" t="str">
        <f t="shared" si="252"/>
        <v>theater</v>
      </c>
      <c r="R4058" t="str">
        <f t="shared" si="253"/>
        <v>plays</v>
      </c>
      <c r="S4058" s="3">
        <f t="shared" si="254"/>
        <v>42554.582638888889</v>
      </c>
      <c r="T4058" s="3">
        <f t="shared" si="255"/>
        <v>42534.683321759265</v>
      </c>
    </row>
    <row r="4059" spans="1:20">
      <c r="A4059">
        <v>4057</v>
      </c>
      <c r="B4059" t="s">
        <v>8200</v>
      </c>
      <c r="C4059" t="s">
        <v>8201</v>
      </c>
      <c r="D4059">
        <v>3500</v>
      </c>
      <c r="E4059">
        <v>775</v>
      </c>
      <c r="F4059" t="s">
        <v>363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1092</v>
      </c>
      <c r="O4059" s="8">
        <f>Data!$E4059/Data!$D4059</f>
        <v>0.22142857142857142</v>
      </c>
      <c r="P4059" s="2">
        <f>IFERROR(Data!$E4059/Data!$L4059,0)</f>
        <v>129.16666666666666</v>
      </c>
      <c r="Q4059" t="str">
        <f t="shared" si="252"/>
        <v>theater</v>
      </c>
      <c r="R4059" t="str">
        <f t="shared" si="253"/>
        <v>plays</v>
      </c>
      <c r="S4059" s="3">
        <f t="shared" si="254"/>
        <v>42333.708333333328</v>
      </c>
      <c r="T4059" s="3">
        <f t="shared" si="255"/>
        <v>42310.718518518523</v>
      </c>
    </row>
    <row r="4060" spans="1:20">
      <c r="A4060">
        <v>4058</v>
      </c>
      <c r="B4060" t="s">
        <v>8202</v>
      </c>
      <c r="C4060" t="s">
        <v>8203</v>
      </c>
      <c r="D4060">
        <v>3750</v>
      </c>
      <c r="E4060">
        <v>95</v>
      </c>
      <c r="F4060" t="s">
        <v>363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1092</v>
      </c>
      <c r="O4060" s="8">
        <f>Data!$E4060/Data!$D4060</f>
        <v>2.5333333333333333E-2</v>
      </c>
      <c r="P4060" s="2">
        <f>IFERROR(Data!$E4060/Data!$L4060,0)</f>
        <v>23.75</v>
      </c>
      <c r="Q4060" t="str">
        <f t="shared" si="252"/>
        <v>theater</v>
      </c>
      <c r="R4060" t="str">
        <f t="shared" si="253"/>
        <v>plays</v>
      </c>
      <c r="S4060" s="3">
        <f t="shared" si="254"/>
        <v>42460.915972222225</v>
      </c>
      <c r="T4060" s="3">
        <f t="shared" si="255"/>
        <v>42445.810694444444</v>
      </c>
    </row>
    <row r="4061" spans="1:20">
      <c r="A4061">
        <v>4059</v>
      </c>
      <c r="B4061" t="s">
        <v>8204</v>
      </c>
      <c r="C4061" t="s">
        <v>8205</v>
      </c>
      <c r="D4061">
        <v>10000</v>
      </c>
      <c r="E4061">
        <v>250</v>
      </c>
      <c r="F4061" t="s">
        <v>363</v>
      </c>
      <c r="G4061" t="s">
        <v>165</v>
      </c>
      <c r="H4061" t="s">
        <v>166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1092</v>
      </c>
      <c r="O4061" s="8">
        <f>Data!$E4061/Data!$D4061</f>
        <v>2.5000000000000001E-2</v>
      </c>
      <c r="P4061" s="2">
        <f>IFERROR(Data!$E4061/Data!$L4061,0)</f>
        <v>35.714285714285715</v>
      </c>
      <c r="Q4061" t="str">
        <f t="shared" si="252"/>
        <v>theater</v>
      </c>
      <c r="R4061" t="str">
        <f t="shared" si="253"/>
        <v>plays</v>
      </c>
      <c r="S4061" s="3">
        <f t="shared" si="254"/>
        <v>41897.875</v>
      </c>
      <c r="T4061" s="3">
        <f t="shared" si="255"/>
        <v>41866.390648148146</v>
      </c>
    </row>
    <row r="4062" spans="1:20">
      <c r="A4062">
        <v>4060</v>
      </c>
      <c r="B4062" t="s">
        <v>8206</v>
      </c>
      <c r="C4062" t="s">
        <v>8207</v>
      </c>
      <c r="D4062">
        <v>10000</v>
      </c>
      <c r="E4062">
        <v>285</v>
      </c>
      <c r="F4062" t="s">
        <v>363</v>
      </c>
      <c r="G4062" t="s">
        <v>165</v>
      </c>
      <c r="H4062" t="s">
        <v>166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1092</v>
      </c>
      <c r="O4062" s="8">
        <f>Data!$E4062/Data!$D4062</f>
        <v>2.8500000000000001E-2</v>
      </c>
      <c r="P4062" s="2">
        <f>IFERROR(Data!$E4062/Data!$L4062,0)</f>
        <v>57</v>
      </c>
      <c r="Q4062" t="str">
        <f t="shared" si="252"/>
        <v>theater</v>
      </c>
      <c r="R4062" t="str">
        <f t="shared" si="253"/>
        <v>plays</v>
      </c>
      <c r="S4062" s="3">
        <f t="shared" si="254"/>
        <v>41813.416666666664</v>
      </c>
      <c r="T4062" s="3">
        <f t="shared" si="255"/>
        <v>41779.445092592592</v>
      </c>
    </row>
    <row r="4063" spans="1:20">
      <c r="A4063">
        <v>4061</v>
      </c>
      <c r="B4063" t="s">
        <v>8208</v>
      </c>
      <c r="C4063" t="s">
        <v>8209</v>
      </c>
      <c r="D4063">
        <v>525</v>
      </c>
      <c r="E4063">
        <v>0</v>
      </c>
      <c r="F4063" t="s">
        <v>363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1092</v>
      </c>
      <c r="O4063" s="8">
        <f>Data!$E4063/Data!$D4063</f>
        <v>0</v>
      </c>
      <c r="P4063" s="2">
        <f>IFERROR(Data!$E4063/Data!$L4063,0)</f>
        <v>0</v>
      </c>
      <c r="Q4063" t="str">
        <f t="shared" si="252"/>
        <v>theater</v>
      </c>
      <c r="R4063" t="str">
        <f t="shared" si="253"/>
        <v>plays</v>
      </c>
      <c r="S4063" s="3">
        <f t="shared" si="254"/>
        <v>42480.849803240737</v>
      </c>
      <c r="T4063" s="3">
        <f t="shared" si="255"/>
        <v>42420.891469907408</v>
      </c>
    </row>
    <row r="4064" spans="1:20">
      <c r="A4064">
        <v>4062</v>
      </c>
      <c r="B4064" t="s">
        <v>8210</v>
      </c>
      <c r="C4064" t="s">
        <v>8211</v>
      </c>
      <c r="D4064">
        <v>20000</v>
      </c>
      <c r="E4064">
        <v>490</v>
      </c>
      <c r="F4064" t="s">
        <v>363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1092</v>
      </c>
      <c r="O4064" s="8">
        <f>Data!$E4064/Data!$D4064</f>
        <v>2.4500000000000001E-2</v>
      </c>
      <c r="P4064" s="2">
        <f>IFERROR(Data!$E4064/Data!$L4064,0)</f>
        <v>163.33333333333334</v>
      </c>
      <c r="Q4064" t="str">
        <f t="shared" si="252"/>
        <v>theater</v>
      </c>
      <c r="R4064" t="str">
        <f t="shared" si="253"/>
        <v>plays</v>
      </c>
      <c r="S4064" s="3">
        <f t="shared" si="254"/>
        <v>42553.489212962959</v>
      </c>
      <c r="T4064" s="3">
        <f t="shared" si="255"/>
        <v>42523.489212962959</v>
      </c>
    </row>
    <row r="4065" spans="1:20">
      <c r="A4065">
        <v>4063</v>
      </c>
      <c r="B4065" t="s">
        <v>8212</v>
      </c>
      <c r="C4065" t="s">
        <v>8213</v>
      </c>
      <c r="D4065">
        <v>9500</v>
      </c>
      <c r="E4065">
        <v>135</v>
      </c>
      <c r="F4065" t="s">
        <v>363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1092</v>
      </c>
      <c r="O4065" s="8">
        <f>Data!$E4065/Data!$D4065</f>
        <v>1.4210526315789474E-2</v>
      </c>
      <c r="P4065" s="2">
        <f>IFERROR(Data!$E4065/Data!$L4065,0)</f>
        <v>15</v>
      </c>
      <c r="Q4065" t="str">
        <f t="shared" si="252"/>
        <v>theater</v>
      </c>
      <c r="R4065" t="str">
        <f t="shared" si="253"/>
        <v>plays</v>
      </c>
      <c r="S4065" s="3">
        <f t="shared" si="254"/>
        <v>41817.431527777779</v>
      </c>
      <c r="T4065" s="3">
        <f t="shared" si="255"/>
        <v>41787.431527777779</v>
      </c>
    </row>
    <row r="4066" spans="1:20">
      <c r="A4066">
        <v>4064</v>
      </c>
      <c r="B4066" t="s">
        <v>8214</v>
      </c>
      <c r="C4066" t="s">
        <v>8215</v>
      </c>
      <c r="D4066">
        <v>2000</v>
      </c>
      <c r="E4066">
        <v>385</v>
      </c>
      <c r="F4066" t="s">
        <v>363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1092</v>
      </c>
      <c r="O4066" s="8">
        <f>Data!$E4066/Data!$D4066</f>
        <v>0.1925</v>
      </c>
      <c r="P4066" s="2">
        <f>IFERROR(Data!$E4066/Data!$L4066,0)</f>
        <v>64.166666666666671</v>
      </c>
      <c r="Q4066" t="str">
        <f t="shared" si="252"/>
        <v>theater</v>
      </c>
      <c r="R4066" t="str">
        <f t="shared" si="253"/>
        <v>plays</v>
      </c>
      <c r="S4066" s="3">
        <f t="shared" si="254"/>
        <v>42123.338263888887</v>
      </c>
      <c r="T4066" s="3">
        <f t="shared" si="255"/>
        <v>42093.338263888887</v>
      </c>
    </row>
    <row r="4067" spans="1:20">
      <c r="A4067">
        <v>4065</v>
      </c>
      <c r="B4067" t="s">
        <v>8216</v>
      </c>
      <c r="C4067" t="s">
        <v>8217</v>
      </c>
      <c r="D4067">
        <v>4000</v>
      </c>
      <c r="E4067">
        <v>27</v>
      </c>
      <c r="F4067" t="s">
        <v>363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1092</v>
      </c>
      <c r="O4067" s="8">
        <f>Data!$E4067/Data!$D4067</f>
        <v>6.7499999999999999E-3</v>
      </c>
      <c r="P4067" s="2">
        <f>IFERROR(Data!$E4067/Data!$L4067,0)</f>
        <v>6.75</v>
      </c>
      <c r="Q4067" t="str">
        <f t="shared" si="252"/>
        <v>theater</v>
      </c>
      <c r="R4067" t="str">
        <f t="shared" si="253"/>
        <v>plays</v>
      </c>
      <c r="S4067" s="3">
        <f t="shared" si="254"/>
        <v>41863.701516203706</v>
      </c>
      <c r="T4067" s="3">
        <f t="shared" si="255"/>
        <v>41833.701516203706</v>
      </c>
    </row>
    <row r="4068" spans="1:20">
      <c r="A4068">
        <v>4066</v>
      </c>
      <c r="B4068" t="s">
        <v>8218</v>
      </c>
      <c r="C4068" t="s">
        <v>8219</v>
      </c>
      <c r="D4068">
        <v>15000</v>
      </c>
      <c r="E4068">
        <v>25</v>
      </c>
      <c r="F4068" t="s">
        <v>363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1092</v>
      </c>
      <c r="O4068" s="8">
        <f>Data!$E4068/Data!$D4068</f>
        <v>1.6666666666666668E-3</v>
      </c>
      <c r="P4068" s="2">
        <f>IFERROR(Data!$E4068/Data!$L4068,0)</f>
        <v>25</v>
      </c>
      <c r="Q4068" t="str">
        <f t="shared" si="252"/>
        <v>theater</v>
      </c>
      <c r="R4068" t="str">
        <f t="shared" si="253"/>
        <v>plays</v>
      </c>
      <c r="S4068" s="3">
        <f t="shared" si="254"/>
        <v>42508.789212962962</v>
      </c>
      <c r="T4068" s="3">
        <f t="shared" si="255"/>
        <v>42478.789212962962</v>
      </c>
    </row>
    <row r="4069" spans="1:20">
      <c r="A4069">
        <v>4067</v>
      </c>
      <c r="B4069" t="s">
        <v>8220</v>
      </c>
      <c r="C4069" t="s">
        <v>7872</v>
      </c>
      <c r="D4069">
        <v>5000</v>
      </c>
      <c r="E4069">
        <v>3045</v>
      </c>
      <c r="F4069" t="s">
        <v>363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1092</v>
      </c>
      <c r="O4069" s="8">
        <f>Data!$E4069/Data!$D4069</f>
        <v>0.60899999999999999</v>
      </c>
      <c r="P4069" s="2">
        <f>IFERROR(Data!$E4069/Data!$L4069,0)</f>
        <v>179.11764705882354</v>
      </c>
      <c r="Q4069" t="str">
        <f t="shared" si="252"/>
        <v>theater</v>
      </c>
      <c r="R4069" t="str">
        <f t="shared" si="253"/>
        <v>plays</v>
      </c>
      <c r="S4069" s="3">
        <f t="shared" si="254"/>
        <v>42274.867476851854</v>
      </c>
      <c r="T4069" s="3">
        <f t="shared" si="255"/>
        <v>42234.867476851854</v>
      </c>
    </row>
    <row r="4070" spans="1:20">
      <c r="A4070">
        <v>4068</v>
      </c>
      <c r="B4070" t="s">
        <v>8221</v>
      </c>
      <c r="C4070" t="s">
        <v>8222</v>
      </c>
      <c r="D4070">
        <v>3495</v>
      </c>
      <c r="E4070">
        <v>34.950000000000003</v>
      </c>
      <c r="F4070" t="s">
        <v>363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1092</v>
      </c>
      <c r="O4070" s="8">
        <f>Data!$E4070/Data!$D4070</f>
        <v>0.01</v>
      </c>
      <c r="P4070" s="2">
        <f>IFERROR(Data!$E4070/Data!$L4070,0)</f>
        <v>34.950000000000003</v>
      </c>
      <c r="Q4070" t="str">
        <f t="shared" si="252"/>
        <v>theater</v>
      </c>
      <c r="R4070" t="str">
        <f t="shared" si="253"/>
        <v>plays</v>
      </c>
      <c r="S4070" s="3">
        <f t="shared" si="254"/>
        <v>42748.711805555555</v>
      </c>
      <c r="T4070" s="3">
        <f t="shared" si="255"/>
        <v>42718.713599537034</v>
      </c>
    </row>
    <row r="4071" spans="1:20">
      <c r="A4071">
        <v>4069</v>
      </c>
      <c r="B4071" t="s">
        <v>8223</v>
      </c>
      <c r="C4071" t="s">
        <v>8224</v>
      </c>
      <c r="D4071">
        <v>1250</v>
      </c>
      <c r="E4071">
        <v>430</v>
      </c>
      <c r="F4071" t="s">
        <v>363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1092</v>
      </c>
      <c r="O4071" s="8">
        <f>Data!$E4071/Data!$D4071</f>
        <v>0.34399999999999997</v>
      </c>
      <c r="P4071" s="2">
        <f>IFERROR(Data!$E4071/Data!$L4071,0)</f>
        <v>33.07692307692308</v>
      </c>
      <c r="Q4071" t="str">
        <f t="shared" si="252"/>
        <v>theater</v>
      </c>
      <c r="R4071" t="str">
        <f t="shared" si="253"/>
        <v>plays</v>
      </c>
      <c r="S4071" s="3">
        <f t="shared" si="254"/>
        <v>42063.25</v>
      </c>
      <c r="T4071" s="3">
        <f t="shared" si="255"/>
        <v>42022.411527777775</v>
      </c>
    </row>
    <row r="4072" spans="1:20">
      <c r="A4072">
        <v>4070</v>
      </c>
      <c r="B4072" t="s">
        <v>8225</v>
      </c>
      <c r="C4072" t="s">
        <v>8226</v>
      </c>
      <c r="D4072">
        <v>1000</v>
      </c>
      <c r="E4072">
        <v>165</v>
      </c>
      <c r="F4072" t="s">
        <v>363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1092</v>
      </c>
      <c r="O4072" s="8">
        <f>Data!$E4072/Data!$D4072</f>
        <v>0.16500000000000001</v>
      </c>
      <c r="P4072" s="2">
        <f>IFERROR(Data!$E4072/Data!$L4072,0)</f>
        <v>27.5</v>
      </c>
      <c r="Q4072" t="str">
        <f t="shared" si="252"/>
        <v>theater</v>
      </c>
      <c r="R4072" t="str">
        <f t="shared" si="253"/>
        <v>plays</v>
      </c>
      <c r="S4072" s="3">
        <f t="shared" si="254"/>
        <v>42063.875</v>
      </c>
      <c r="T4072" s="3">
        <f t="shared" si="255"/>
        <v>42031.416898148149</v>
      </c>
    </row>
    <row r="4073" spans="1:20">
      <c r="A4073">
        <v>4071</v>
      </c>
      <c r="B4073" t="s">
        <v>8227</v>
      </c>
      <c r="C4073" t="s">
        <v>8228</v>
      </c>
      <c r="D4073">
        <v>20000</v>
      </c>
      <c r="E4073">
        <v>0</v>
      </c>
      <c r="F4073" t="s">
        <v>363</v>
      </c>
      <c r="G4073" t="s">
        <v>1430</v>
      </c>
      <c r="H4073" t="s">
        <v>1431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1092</v>
      </c>
      <c r="O4073" s="8">
        <f>Data!$E4073/Data!$D4073</f>
        <v>0</v>
      </c>
      <c r="P4073" s="2">
        <f>IFERROR(Data!$E4073/Data!$L4073,0)</f>
        <v>0</v>
      </c>
      <c r="Q4073" t="str">
        <f t="shared" si="252"/>
        <v>theater</v>
      </c>
      <c r="R4073" t="str">
        <f t="shared" si="253"/>
        <v>plays</v>
      </c>
      <c r="S4073" s="3">
        <f t="shared" si="254"/>
        <v>42730.554756944446</v>
      </c>
      <c r="T4073" s="3">
        <f t="shared" si="255"/>
        <v>42700.554756944446</v>
      </c>
    </row>
    <row r="4074" spans="1:20">
      <c r="A4074">
        <v>4072</v>
      </c>
      <c r="B4074" t="s">
        <v>8229</v>
      </c>
      <c r="C4074" t="s">
        <v>8230</v>
      </c>
      <c r="D4074">
        <v>1000</v>
      </c>
      <c r="E4074">
        <v>4</v>
      </c>
      <c r="F4074" t="s">
        <v>363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1092</v>
      </c>
      <c r="O4074" s="8">
        <f>Data!$E4074/Data!$D4074</f>
        <v>4.0000000000000001E-3</v>
      </c>
      <c r="P4074" s="2">
        <f>IFERROR(Data!$E4074/Data!$L4074,0)</f>
        <v>2</v>
      </c>
      <c r="Q4074" t="str">
        <f t="shared" si="252"/>
        <v>theater</v>
      </c>
      <c r="R4074" t="str">
        <f t="shared" si="253"/>
        <v>plays</v>
      </c>
      <c r="S4074" s="3">
        <f t="shared" si="254"/>
        <v>41872.52443287037</v>
      </c>
      <c r="T4074" s="3">
        <f t="shared" si="255"/>
        <v>41812.52443287037</v>
      </c>
    </row>
    <row r="4075" spans="1:20">
      <c r="A4075">
        <v>4073</v>
      </c>
      <c r="B4075" t="s">
        <v>8231</v>
      </c>
      <c r="C4075" t="s">
        <v>8232</v>
      </c>
      <c r="D4075">
        <v>3500</v>
      </c>
      <c r="E4075">
        <v>37</v>
      </c>
      <c r="F4075" t="s">
        <v>363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1092</v>
      </c>
      <c r="O4075" s="8">
        <f>Data!$E4075/Data!$D4075</f>
        <v>1.0571428571428572E-2</v>
      </c>
      <c r="P4075" s="2">
        <f>IFERROR(Data!$E4075/Data!$L4075,0)</f>
        <v>18.5</v>
      </c>
      <c r="Q4075" t="str">
        <f t="shared" si="252"/>
        <v>theater</v>
      </c>
      <c r="R4075" t="str">
        <f t="shared" si="253"/>
        <v>plays</v>
      </c>
      <c r="S4075" s="3">
        <f t="shared" si="254"/>
        <v>42132.916666666672</v>
      </c>
      <c r="T4075" s="3">
        <f t="shared" si="255"/>
        <v>42078.09520833334</v>
      </c>
    </row>
    <row r="4076" spans="1:20">
      <c r="A4076">
        <v>4074</v>
      </c>
      <c r="B4076" t="s">
        <v>8233</v>
      </c>
      <c r="C4076" t="s">
        <v>8234</v>
      </c>
      <c r="D4076">
        <v>2750</v>
      </c>
      <c r="E4076">
        <v>735</v>
      </c>
      <c r="F4076" t="s">
        <v>363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1092</v>
      </c>
      <c r="O4076" s="8">
        <f>Data!$E4076/Data!$D4076</f>
        <v>0.26727272727272727</v>
      </c>
      <c r="P4076" s="2">
        <f>IFERROR(Data!$E4076/Data!$L4076,0)</f>
        <v>35</v>
      </c>
      <c r="Q4076" t="str">
        <f t="shared" si="252"/>
        <v>theater</v>
      </c>
      <c r="R4076" t="str">
        <f t="shared" si="253"/>
        <v>plays</v>
      </c>
      <c r="S4076" s="3">
        <f t="shared" si="254"/>
        <v>42313.344618055555</v>
      </c>
      <c r="T4076" s="3">
        <f t="shared" si="255"/>
        <v>42283.302951388891</v>
      </c>
    </row>
    <row r="4077" spans="1:20">
      <c r="A4077">
        <v>4075</v>
      </c>
      <c r="B4077" t="s">
        <v>8235</v>
      </c>
      <c r="C4077" t="s">
        <v>8236</v>
      </c>
      <c r="D4077">
        <v>2000</v>
      </c>
      <c r="E4077">
        <v>576</v>
      </c>
      <c r="F4077" t="s">
        <v>363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1092</v>
      </c>
      <c r="O4077" s="8">
        <f>Data!$E4077/Data!$D4077</f>
        <v>0.28799999999999998</v>
      </c>
      <c r="P4077" s="2">
        <f>IFERROR(Data!$E4077/Data!$L4077,0)</f>
        <v>44.307692307692307</v>
      </c>
      <c r="Q4077" t="str">
        <f t="shared" si="252"/>
        <v>theater</v>
      </c>
      <c r="R4077" t="str">
        <f t="shared" si="253"/>
        <v>plays</v>
      </c>
      <c r="S4077" s="3">
        <f t="shared" si="254"/>
        <v>41820.477777777778</v>
      </c>
      <c r="T4077" s="3">
        <f t="shared" si="255"/>
        <v>41778.795937499999</v>
      </c>
    </row>
    <row r="4078" spans="1:20">
      <c r="A4078">
        <v>4076</v>
      </c>
      <c r="B4078" t="s">
        <v>8237</v>
      </c>
      <c r="C4078" t="s">
        <v>8238</v>
      </c>
      <c r="D4078">
        <v>700</v>
      </c>
      <c r="E4078">
        <v>0</v>
      </c>
      <c r="F4078" t="s">
        <v>363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1092</v>
      </c>
      <c r="O4078" s="8">
        <f>Data!$E4078/Data!$D4078</f>
        <v>0</v>
      </c>
      <c r="P4078" s="2">
        <f>IFERROR(Data!$E4078/Data!$L4078,0)</f>
        <v>0</v>
      </c>
      <c r="Q4078" t="str">
        <f t="shared" si="252"/>
        <v>theater</v>
      </c>
      <c r="R4078" t="str">
        <f t="shared" si="253"/>
        <v>plays</v>
      </c>
      <c r="S4078" s="3">
        <f t="shared" si="254"/>
        <v>41933.57708333333</v>
      </c>
      <c r="T4078" s="3">
        <f t="shared" si="255"/>
        <v>41905.545706018522</v>
      </c>
    </row>
    <row r="4079" spans="1:20">
      <c r="A4079">
        <v>4077</v>
      </c>
      <c r="B4079" t="s">
        <v>8239</v>
      </c>
      <c r="C4079" t="s">
        <v>8240</v>
      </c>
      <c r="D4079">
        <v>15000</v>
      </c>
      <c r="E4079">
        <v>1335</v>
      </c>
      <c r="F4079" t="s">
        <v>363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1092</v>
      </c>
      <c r="O4079" s="8">
        <f>Data!$E4079/Data!$D4079</f>
        <v>8.8999999999999996E-2</v>
      </c>
      <c r="P4079" s="2">
        <f>IFERROR(Data!$E4079/Data!$L4079,0)</f>
        <v>222.5</v>
      </c>
      <c r="Q4079" t="str">
        <f t="shared" si="252"/>
        <v>theater</v>
      </c>
      <c r="R4079" t="str">
        <f t="shared" si="253"/>
        <v>plays</v>
      </c>
      <c r="S4079" s="3">
        <f t="shared" si="254"/>
        <v>42725.4605787037</v>
      </c>
      <c r="T4079" s="3">
        <f t="shared" si="255"/>
        <v>42695.4605787037</v>
      </c>
    </row>
    <row r="4080" spans="1:20">
      <c r="A4080">
        <v>4078</v>
      </c>
      <c r="B4080" t="s">
        <v>8241</v>
      </c>
      <c r="C4080" t="s">
        <v>8242</v>
      </c>
      <c r="D4080">
        <v>250</v>
      </c>
      <c r="E4080">
        <v>0</v>
      </c>
      <c r="F4080" t="s">
        <v>363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1092</v>
      </c>
      <c r="O4080" s="8">
        <f>Data!$E4080/Data!$D4080</f>
        <v>0</v>
      </c>
      <c r="P4080" s="2">
        <f>IFERROR(Data!$E4080/Data!$L4080,0)</f>
        <v>0</v>
      </c>
      <c r="Q4080" t="str">
        <f t="shared" si="252"/>
        <v>theater</v>
      </c>
      <c r="R4080" t="str">
        <f t="shared" si="253"/>
        <v>plays</v>
      </c>
      <c r="S4080" s="3">
        <f t="shared" si="254"/>
        <v>42762.537523148145</v>
      </c>
      <c r="T4080" s="3">
        <f t="shared" si="255"/>
        <v>42732.537523148145</v>
      </c>
    </row>
    <row r="4081" spans="1:20">
      <c r="A4081">
        <v>4079</v>
      </c>
      <c r="B4081" t="s">
        <v>8243</v>
      </c>
      <c r="C4081" t="s">
        <v>8244</v>
      </c>
      <c r="D4081">
        <v>3000</v>
      </c>
      <c r="E4081">
        <v>5</v>
      </c>
      <c r="F4081" t="s">
        <v>363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1092</v>
      </c>
      <c r="O4081" s="8">
        <f>Data!$E4081/Data!$D4081</f>
        <v>1.6666666666666668E-3</v>
      </c>
      <c r="P4081" s="2">
        <f>IFERROR(Data!$E4081/Data!$L4081,0)</f>
        <v>5</v>
      </c>
      <c r="Q4081" t="str">
        <f t="shared" si="252"/>
        <v>theater</v>
      </c>
      <c r="R4081" t="str">
        <f t="shared" si="253"/>
        <v>plays</v>
      </c>
      <c r="S4081" s="3">
        <f t="shared" si="254"/>
        <v>42540.688900462963</v>
      </c>
      <c r="T4081" s="3">
        <f t="shared" si="255"/>
        <v>42510.688900462963</v>
      </c>
    </row>
    <row r="4082" spans="1:20">
      <c r="A4082">
        <v>4080</v>
      </c>
      <c r="B4082" t="s">
        <v>8245</v>
      </c>
      <c r="C4082" t="s">
        <v>8246</v>
      </c>
      <c r="D4082">
        <v>3000</v>
      </c>
      <c r="E4082">
        <v>0</v>
      </c>
      <c r="F4082" t="s">
        <v>363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1092</v>
      </c>
      <c r="O4082" s="8">
        <f>Data!$E4082/Data!$D4082</f>
        <v>0</v>
      </c>
      <c r="P4082" s="2">
        <f>IFERROR(Data!$E4082/Data!$L4082,0)</f>
        <v>0</v>
      </c>
      <c r="Q4082" t="str">
        <f t="shared" si="252"/>
        <v>theater</v>
      </c>
      <c r="R4082" t="str">
        <f t="shared" si="253"/>
        <v>plays</v>
      </c>
      <c r="S4082" s="3">
        <f t="shared" si="254"/>
        <v>42535.537500000006</v>
      </c>
      <c r="T4082" s="3">
        <f t="shared" si="255"/>
        <v>42511.448101851856</v>
      </c>
    </row>
    <row r="4083" spans="1:20">
      <c r="A4083">
        <v>4081</v>
      </c>
      <c r="B4083" t="s">
        <v>8247</v>
      </c>
      <c r="C4083" t="s">
        <v>8248</v>
      </c>
      <c r="D4083">
        <v>2224</v>
      </c>
      <c r="E4083">
        <v>350</v>
      </c>
      <c r="F4083" t="s">
        <v>363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1092</v>
      </c>
      <c r="O4083" s="8">
        <f>Data!$E4083/Data!$D4083</f>
        <v>0.15737410071942445</v>
      </c>
      <c r="P4083" s="2">
        <f>IFERROR(Data!$E4083/Data!$L4083,0)</f>
        <v>29.166666666666668</v>
      </c>
      <c r="Q4083" t="str">
        <f t="shared" si="252"/>
        <v>theater</v>
      </c>
      <c r="R4083" t="str">
        <f t="shared" si="253"/>
        <v>plays</v>
      </c>
      <c r="S4083" s="3">
        <f t="shared" si="254"/>
        <v>42071.289641203708</v>
      </c>
      <c r="T4083" s="3">
        <f t="shared" si="255"/>
        <v>42041.331307870365</v>
      </c>
    </row>
    <row r="4084" spans="1:20">
      <c r="A4084">
        <v>4082</v>
      </c>
      <c r="B4084" t="s">
        <v>8249</v>
      </c>
      <c r="C4084" t="s">
        <v>8250</v>
      </c>
      <c r="D4084">
        <v>150</v>
      </c>
      <c r="E4084">
        <v>3</v>
      </c>
      <c r="F4084" t="s">
        <v>363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1092</v>
      </c>
      <c r="O4084" s="8">
        <f>Data!$E4084/Data!$D4084</f>
        <v>0.02</v>
      </c>
      <c r="P4084" s="2">
        <f>IFERROR(Data!$E4084/Data!$L4084,0)</f>
        <v>1.5</v>
      </c>
      <c r="Q4084" t="str">
        <f t="shared" si="252"/>
        <v>theater</v>
      </c>
      <c r="R4084" t="str">
        <f t="shared" si="253"/>
        <v>plays</v>
      </c>
      <c r="S4084" s="3">
        <f t="shared" si="254"/>
        <v>42322.708333333328</v>
      </c>
      <c r="T4084" s="3">
        <f t="shared" si="255"/>
        <v>42306.939270833333</v>
      </c>
    </row>
    <row r="4085" spans="1:20">
      <c r="A4085">
        <v>4083</v>
      </c>
      <c r="B4085" t="s">
        <v>8251</v>
      </c>
      <c r="C4085" t="s">
        <v>8252</v>
      </c>
      <c r="D4085">
        <v>3500</v>
      </c>
      <c r="E4085">
        <v>759</v>
      </c>
      <c r="F4085" t="s">
        <v>363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1092</v>
      </c>
      <c r="O4085" s="8">
        <f>Data!$E4085/Data!$D4085</f>
        <v>0.21685714285714286</v>
      </c>
      <c r="P4085" s="2">
        <f>IFERROR(Data!$E4085/Data!$L4085,0)</f>
        <v>126.5</v>
      </c>
      <c r="Q4085" t="str">
        <f t="shared" si="252"/>
        <v>theater</v>
      </c>
      <c r="R4085" t="str">
        <f t="shared" si="253"/>
        <v>plays</v>
      </c>
      <c r="S4085" s="3">
        <f t="shared" si="254"/>
        <v>42383.511759259258</v>
      </c>
      <c r="T4085" s="3">
        <f t="shared" si="255"/>
        <v>42353.511759259258</v>
      </c>
    </row>
    <row r="4086" spans="1:20">
      <c r="A4086">
        <v>4084</v>
      </c>
      <c r="B4086" t="s">
        <v>8253</v>
      </c>
      <c r="C4086" t="s">
        <v>8254</v>
      </c>
      <c r="D4086">
        <v>3000</v>
      </c>
      <c r="E4086">
        <v>10</v>
      </c>
      <c r="F4086" t="s">
        <v>363</v>
      </c>
      <c r="G4086" t="s">
        <v>1230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1092</v>
      </c>
      <c r="O4086" s="8">
        <f>Data!$E4086/Data!$D4086</f>
        <v>3.3333333333333335E-3</v>
      </c>
      <c r="P4086" s="2">
        <f>IFERROR(Data!$E4086/Data!$L4086,0)</f>
        <v>10</v>
      </c>
      <c r="Q4086" t="str">
        <f t="shared" si="252"/>
        <v>theater</v>
      </c>
      <c r="R4086" t="str">
        <f t="shared" si="253"/>
        <v>plays</v>
      </c>
      <c r="S4086" s="3">
        <f t="shared" si="254"/>
        <v>42652.186412037037</v>
      </c>
      <c r="T4086" s="3">
        <f t="shared" si="255"/>
        <v>42622.186412037037</v>
      </c>
    </row>
    <row r="4087" spans="1:20">
      <c r="A4087">
        <v>4085</v>
      </c>
      <c r="B4087" t="s">
        <v>8255</v>
      </c>
      <c r="C4087" t="s">
        <v>8256</v>
      </c>
      <c r="D4087">
        <v>3500</v>
      </c>
      <c r="E4087">
        <v>10</v>
      </c>
      <c r="F4087" t="s">
        <v>363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1092</v>
      </c>
      <c r="O4087" s="8">
        <f>Data!$E4087/Data!$D4087</f>
        <v>2.8571428571428571E-3</v>
      </c>
      <c r="P4087" s="2">
        <f>IFERROR(Data!$E4087/Data!$L4087,0)</f>
        <v>10</v>
      </c>
      <c r="Q4087" t="str">
        <f t="shared" si="252"/>
        <v>theater</v>
      </c>
      <c r="R4087" t="str">
        <f t="shared" si="253"/>
        <v>plays</v>
      </c>
      <c r="S4087" s="3">
        <f t="shared" si="254"/>
        <v>42086.915972222225</v>
      </c>
      <c r="T4087" s="3">
        <f t="shared" si="255"/>
        <v>42058.353877314818</v>
      </c>
    </row>
    <row r="4088" spans="1:20">
      <c r="A4088">
        <v>4086</v>
      </c>
      <c r="B4088" t="s">
        <v>8257</v>
      </c>
      <c r="C4088" t="s">
        <v>8258</v>
      </c>
      <c r="D4088">
        <v>1000</v>
      </c>
      <c r="E4088">
        <v>47</v>
      </c>
      <c r="F4088" t="s">
        <v>363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1092</v>
      </c>
      <c r="O4088" s="8">
        <f>Data!$E4088/Data!$D4088</f>
        <v>4.7E-2</v>
      </c>
      <c r="P4088" s="2">
        <f>IFERROR(Data!$E4088/Data!$L4088,0)</f>
        <v>9.4</v>
      </c>
      <c r="Q4088" t="str">
        <f t="shared" si="252"/>
        <v>theater</v>
      </c>
      <c r="R4088" t="str">
        <f t="shared" si="253"/>
        <v>plays</v>
      </c>
      <c r="S4088" s="3">
        <f t="shared" si="254"/>
        <v>42328.916666666672</v>
      </c>
      <c r="T4088" s="3">
        <f t="shared" si="255"/>
        <v>42304.690960648149</v>
      </c>
    </row>
    <row r="4089" spans="1:20">
      <c r="A4089">
        <v>4087</v>
      </c>
      <c r="B4089" t="s">
        <v>8259</v>
      </c>
      <c r="C4089" t="s">
        <v>8260</v>
      </c>
      <c r="D4089">
        <v>9600</v>
      </c>
      <c r="E4089">
        <v>0</v>
      </c>
      <c r="F4089" t="s">
        <v>363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1092</v>
      </c>
      <c r="O4089" s="8">
        <f>Data!$E4089/Data!$D4089</f>
        <v>0</v>
      </c>
      <c r="P4089" s="2">
        <f>IFERROR(Data!$E4089/Data!$L4089,0)</f>
        <v>0</v>
      </c>
      <c r="Q4089" t="str">
        <f t="shared" si="252"/>
        <v>theater</v>
      </c>
      <c r="R4089" t="str">
        <f t="shared" si="253"/>
        <v>plays</v>
      </c>
      <c r="S4089" s="3">
        <f t="shared" si="254"/>
        <v>42568.492893518516</v>
      </c>
      <c r="T4089" s="3">
        <f t="shared" si="255"/>
        <v>42538.492893518516</v>
      </c>
    </row>
    <row r="4090" spans="1:20">
      <c r="A4090">
        <v>4088</v>
      </c>
      <c r="B4090" t="s">
        <v>8261</v>
      </c>
      <c r="C4090" t="s">
        <v>8262</v>
      </c>
      <c r="D4090">
        <v>2000</v>
      </c>
      <c r="E4090">
        <v>216</v>
      </c>
      <c r="F4090" t="s">
        <v>363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1092</v>
      </c>
      <c r="O4090" s="8">
        <f>Data!$E4090/Data!$D4090</f>
        <v>0.108</v>
      </c>
      <c r="P4090" s="2">
        <f>IFERROR(Data!$E4090/Data!$L4090,0)</f>
        <v>72</v>
      </c>
      <c r="Q4090" t="str">
        <f t="shared" si="252"/>
        <v>theater</v>
      </c>
      <c r="R4090" t="str">
        <f t="shared" si="253"/>
        <v>plays</v>
      </c>
      <c r="S4090" s="3">
        <f t="shared" si="254"/>
        <v>42020.184722222228</v>
      </c>
      <c r="T4090" s="3">
        <f t="shared" si="255"/>
        <v>41990.362546296295</v>
      </c>
    </row>
    <row r="4091" spans="1:20">
      <c r="A4091">
        <v>4089</v>
      </c>
      <c r="B4091" t="s">
        <v>8263</v>
      </c>
      <c r="C4091" t="s">
        <v>8264</v>
      </c>
      <c r="D4091">
        <v>5000</v>
      </c>
      <c r="E4091">
        <v>240</v>
      </c>
      <c r="F4091" t="s">
        <v>363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1092</v>
      </c>
      <c r="O4091" s="8">
        <f>Data!$E4091/Data!$D4091</f>
        <v>4.8000000000000001E-2</v>
      </c>
      <c r="P4091" s="2">
        <f>IFERROR(Data!$E4091/Data!$L4091,0)</f>
        <v>30</v>
      </c>
      <c r="Q4091" t="str">
        <f t="shared" si="252"/>
        <v>theater</v>
      </c>
      <c r="R4091" t="str">
        <f t="shared" si="253"/>
        <v>plays</v>
      </c>
      <c r="S4091" s="3">
        <f t="shared" si="254"/>
        <v>42155.482638888891</v>
      </c>
      <c r="T4091" s="3">
        <f t="shared" si="255"/>
        <v>42122.482499999998</v>
      </c>
    </row>
    <row r="4092" spans="1:20">
      <c r="A4092">
        <v>4090</v>
      </c>
      <c r="B4092" t="s">
        <v>8265</v>
      </c>
      <c r="C4092" t="s">
        <v>8266</v>
      </c>
      <c r="D4092">
        <v>1000</v>
      </c>
      <c r="E4092">
        <v>32</v>
      </c>
      <c r="F4092" t="s">
        <v>363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1092</v>
      </c>
      <c r="O4092" s="8">
        <f>Data!$E4092/Data!$D4092</f>
        <v>3.2000000000000001E-2</v>
      </c>
      <c r="P4092" s="2">
        <f>IFERROR(Data!$E4092/Data!$L4092,0)</f>
        <v>10.666666666666666</v>
      </c>
      <c r="Q4092" t="str">
        <f t="shared" si="252"/>
        <v>theater</v>
      </c>
      <c r="R4092" t="str">
        <f t="shared" si="253"/>
        <v>plays</v>
      </c>
      <c r="S4092" s="3">
        <f t="shared" si="254"/>
        <v>42223.375</v>
      </c>
      <c r="T4092" s="3">
        <f t="shared" si="255"/>
        <v>42209.42288194444</v>
      </c>
    </row>
    <row r="4093" spans="1:20">
      <c r="A4093">
        <v>4091</v>
      </c>
      <c r="B4093" t="s">
        <v>8267</v>
      </c>
      <c r="C4093" t="s">
        <v>8268</v>
      </c>
      <c r="D4093">
        <v>1600</v>
      </c>
      <c r="E4093">
        <v>204</v>
      </c>
      <c r="F4093" t="s">
        <v>363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1092</v>
      </c>
      <c r="O4093" s="8">
        <f>Data!$E4093/Data!$D4093</f>
        <v>0.1275</v>
      </c>
      <c r="P4093" s="2">
        <f>IFERROR(Data!$E4093/Data!$L4093,0)</f>
        <v>25.5</v>
      </c>
      <c r="Q4093" t="str">
        <f t="shared" si="252"/>
        <v>theater</v>
      </c>
      <c r="R4093" t="str">
        <f t="shared" si="253"/>
        <v>plays</v>
      </c>
      <c r="S4093" s="3">
        <f t="shared" si="254"/>
        <v>42020.256377314814</v>
      </c>
      <c r="T4093" s="3">
        <f t="shared" si="255"/>
        <v>41990.256377314814</v>
      </c>
    </row>
    <row r="4094" spans="1:20">
      <c r="A4094">
        <v>4092</v>
      </c>
      <c r="B4094" t="s">
        <v>8269</v>
      </c>
      <c r="C4094" t="s">
        <v>8270</v>
      </c>
      <c r="D4094">
        <v>110000</v>
      </c>
      <c r="E4094">
        <v>20</v>
      </c>
      <c r="F4094" t="s">
        <v>363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1092</v>
      </c>
      <c r="O4094" s="8">
        <f>Data!$E4094/Data!$D4094</f>
        <v>1.8181818181818181E-4</v>
      </c>
      <c r="P4094" s="2">
        <f>IFERROR(Data!$E4094/Data!$L4094,0)</f>
        <v>20</v>
      </c>
      <c r="Q4094" t="str">
        <f t="shared" si="252"/>
        <v>theater</v>
      </c>
      <c r="R4094" t="str">
        <f t="shared" si="253"/>
        <v>plays</v>
      </c>
      <c r="S4094" s="3">
        <f t="shared" si="254"/>
        <v>42098.903321759266</v>
      </c>
      <c r="T4094" s="3">
        <f t="shared" si="255"/>
        <v>42038.944988425923</v>
      </c>
    </row>
    <row r="4095" spans="1:20">
      <c r="A4095">
        <v>4093</v>
      </c>
      <c r="B4095" t="s">
        <v>8271</v>
      </c>
      <c r="C4095" t="s">
        <v>8272</v>
      </c>
      <c r="D4095">
        <v>2500</v>
      </c>
      <c r="E4095">
        <v>60</v>
      </c>
      <c r="F4095" t="s">
        <v>363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1092</v>
      </c>
      <c r="O4095" s="8">
        <f>Data!$E4095/Data!$D4095</f>
        <v>2.4E-2</v>
      </c>
      <c r="P4095" s="2">
        <f>IFERROR(Data!$E4095/Data!$L4095,0)</f>
        <v>15</v>
      </c>
      <c r="Q4095" t="str">
        <f t="shared" si="252"/>
        <v>theater</v>
      </c>
      <c r="R4095" t="str">
        <f t="shared" si="253"/>
        <v>plays</v>
      </c>
      <c r="S4095" s="3">
        <f t="shared" si="254"/>
        <v>42238.565891203703</v>
      </c>
      <c r="T4095" s="3">
        <f t="shared" si="255"/>
        <v>42178.565891203703</v>
      </c>
    </row>
    <row r="4096" spans="1:20">
      <c r="A4096">
        <v>4094</v>
      </c>
      <c r="B4096" t="s">
        <v>8273</v>
      </c>
      <c r="C4096" t="s">
        <v>8274</v>
      </c>
      <c r="D4096">
        <v>2000</v>
      </c>
      <c r="E4096">
        <v>730</v>
      </c>
      <c r="F4096" t="s">
        <v>363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1092</v>
      </c>
      <c r="O4096" s="8">
        <f>Data!$E4096/Data!$D4096</f>
        <v>0.36499999999999999</v>
      </c>
      <c r="P4096" s="2">
        <f>IFERROR(Data!$E4096/Data!$L4096,0)</f>
        <v>91.25</v>
      </c>
      <c r="Q4096" t="str">
        <f t="shared" si="252"/>
        <v>theater</v>
      </c>
      <c r="R4096" t="str">
        <f t="shared" si="253"/>
        <v>plays</v>
      </c>
      <c r="S4096" s="3">
        <f t="shared" si="254"/>
        <v>41933.957638888889</v>
      </c>
      <c r="T4096" s="3">
        <f t="shared" si="255"/>
        <v>41889.836805555555</v>
      </c>
    </row>
    <row r="4097" spans="1:20">
      <c r="A4097">
        <v>4095</v>
      </c>
      <c r="B4097" t="s">
        <v>8275</v>
      </c>
      <c r="C4097" t="s">
        <v>8276</v>
      </c>
      <c r="D4097">
        <v>30000</v>
      </c>
      <c r="E4097">
        <v>800</v>
      </c>
      <c r="F4097" t="s">
        <v>363</v>
      </c>
      <c r="G4097" t="s">
        <v>1430</v>
      </c>
      <c r="H4097" t="s">
        <v>1431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1092</v>
      </c>
      <c r="O4097" s="8">
        <f>Data!$E4097/Data!$D4097</f>
        <v>2.6666666666666668E-2</v>
      </c>
      <c r="P4097" s="2">
        <f>IFERROR(Data!$E4097/Data!$L4097,0)</f>
        <v>800</v>
      </c>
      <c r="Q4097" t="str">
        <f t="shared" si="252"/>
        <v>theater</v>
      </c>
      <c r="R4097" t="str">
        <f t="shared" si="253"/>
        <v>plays</v>
      </c>
      <c r="S4097" s="3">
        <f t="shared" si="254"/>
        <v>42722.781828703708</v>
      </c>
      <c r="T4097" s="3">
        <f t="shared" si="255"/>
        <v>42692.781828703708</v>
      </c>
    </row>
    <row r="4098" spans="1:20">
      <c r="A4098">
        <v>4096</v>
      </c>
      <c r="B4098" t="s">
        <v>8277</v>
      </c>
      <c r="C4098" t="s">
        <v>8278</v>
      </c>
      <c r="D4098">
        <v>3500</v>
      </c>
      <c r="E4098">
        <v>400</v>
      </c>
      <c r="F4098" t="s">
        <v>363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1092</v>
      </c>
      <c r="O4098" s="8">
        <f>Data!$E4098/Data!$D4098</f>
        <v>0.11428571428571428</v>
      </c>
      <c r="P4098" s="2">
        <f>IFERROR(Data!$E4098/Data!$L4098,0)</f>
        <v>80</v>
      </c>
      <c r="Q4098" t="str">
        <f t="shared" si="252"/>
        <v>theater</v>
      </c>
      <c r="R4098" t="str">
        <f t="shared" si="253"/>
        <v>plays</v>
      </c>
      <c r="S4098" s="3">
        <f t="shared" si="254"/>
        <v>42794.118749999994</v>
      </c>
      <c r="T4098" s="3">
        <f t="shared" si="255"/>
        <v>42750.280312499999</v>
      </c>
    </row>
    <row r="4099" spans="1:20">
      <c r="A4099">
        <v>4097</v>
      </c>
      <c r="B4099" t="s">
        <v>8279</v>
      </c>
      <c r="C4099" t="s">
        <v>8280</v>
      </c>
      <c r="D4099">
        <v>10000</v>
      </c>
      <c r="E4099">
        <v>0</v>
      </c>
      <c r="F4099" t="s">
        <v>363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1092</v>
      </c>
      <c r="O4099" s="8">
        <f>Data!$E4099/Data!$D4099</f>
        <v>0</v>
      </c>
      <c r="P4099" s="2">
        <f>IFERROR(Data!$E4099/Data!$L4099,0)</f>
        <v>0</v>
      </c>
      <c r="Q4099" t="str">
        <f t="shared" ref="Q4099:Q4115" si="256">LEFT(N4099,SEARCH("/",N4099,1)-1)</f>
        <v>theater</v>
      </c>
      <c r="R4099" t="str">
        <f t="shared" ref="R4099:R4115" si="257">RIGHT(N4099,LEN(N4099)-SEARCH("/",N4099,1))</f>
        <v>plays</v>
      </c>
      <c r="S4099" s="3">
        <f t="shared" ref="S4099:S4115" si="258">(((I4099/60)/60)/24)+DATE(1970,1,1)+(-6/24)</f>
        <v>42400.746527777781</v>
      </c>
      <c r="T4099" s="3">
        <f t="shared" ref="T4099:T4115" si="259">(((J4099/60)/60)/24)+DATE(1970,1,1)+(-6/24)</f>
        <v>42344.574502314819</v>
      </c>
    </row>
    <row r="4100" spans="1:20">
      <c r="A4100">
        <v>4098</v>
      </c>
      <c r="B4100" t="s">
        <v>8281</v>
      </c>
      <c r="C4100" t="s">
        <v>8282</v>
      </c>
      <c r="D4100">
        <v>75000</v>
      </c>
      <c r="E4100">
        <v>0</v>
      </c>
      <c r="F4100" t="s">
        <v>363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1092</v>
      </c>
      <c r="O4100" s="8">
        <f>Data!$E4100/Data!$D4100</f>
        <v>0</v>
      </c>
      <c r="P4100" s="2">
        <f>IFERROR(Data!$E4100/Data!$L4100,0)</f>
        <v>0</v>
      </c>
      <c r="Q4100" t="str">
        <f t="shared" si="256"/>
        <v>theater</v>
      </c>
      <c r="R4100" t="str">
        <f t="shared" si="257"/>
        <v>plays</v>
      </c>
      <c r="S4100" s="3">
        <f t="shared" si="258"/>
        <v>42525.472187499996</v>
      </c>
      <c r="T4100" s="3">
        <f t="shared" si="259"/>
        <v>42495.472187499996</v>
      </c>
    </row>
    <row r="4101" spans="1:20">
      <c r="A4101">
        <v>4099</v>
      </c>
      <c r="B4101" t="s">
        <v>8283</v>
      </c>
      <c r="C4101" t="s">
        <v>8284</v>
      </c>
      <c r="D4101">
        <v>4500</v>
      </c>
      <c r="E4101">
        <v>50</v>
      </c>
      <c r="F4101" t="s">
        <v>363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1092</v>
      </c>
      <c r="O4101" s="8">
        <f>Data!$E4101/Data!$D4101</f>
        <v>1.1111111111111112E-2</v>
      </c>
      <c r="P4101" s="2">
        <f>IFERROR(Data!$E4101/Data!$L4101,0)</f>
        <v>50</v>
      </c>
      <c r="Q4101" t="str">
        <f t="shared" si="256"/>
        <v>theater</v>
      </c>
      <c r="R4101" t="str">
        <f t="shared" si="257"/>
        <v>plays</v>
      </c>
      <c r="S4101" s="3">
        <f t="shared" si="258"/>
        <v>42615.600381944445</v>
      </c>
      <c r="T4101" s="3">
        <f t="shared" si="259"/>
        <v>42570.600381944445</v>
      </c>
    </row>
    <row r="4102" spans="1:20">
      <c r="A4102">
        <v>4100</v>
      </c>
      <c r="B4102" t="s">
        <v>8285</v>
      </c>
      <c r="C4102" t="s">
        <v>8286</v>
      </c>
      <c r="D4102">
        <v>270</v>
      </c>
      <c r="E4102">
        <v>0</v>
      </c>
      <c r="F4102" t="s">
        <v>363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1092</v>
      </c>
      <c r="O4102" s="8">
        <f>Data!$E4102/Data!$D4102</f>
        <v>0</v>
      </c>
      <c r="P4102" s="2">
        <f>IFERROR(Data!$E4102/Data!$L4102,0)</f>
        <v>0</v>
      </c>
      <c r="Q4102" t="str">
        <f t="shared" si="256"/>
        <v>theater</v>
      </c>
      <c r="R4102" t="str">
        <f t="shared" si="257"/>
        <v>plays</v>
      </c>
      <c r="S4102" s="3">
        <f t="shared" si="258"/>
        <v>41936.874884259261</v>
      </c>
      <c r="T4102" s="3">
        <f t="shared" si="259"/>
        <v>41926.874884259261</v>
      </c>
    </row>
    <row r="4103" spans="1:20">
      <c r="A4103">
        <v>4101</v>
      </c>
      <c r="B4103" t="s">
        <v>8287</v>
      </c>
      <c r="C4103" t="s">
        <v>8288</v>
      </c>
      <c r="D4103">
        <v>600</v>
      </c>
      <c r="E4103">
        <v>0</v>
      </c>
      <c r="F4103" t="s">
        <v>363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1092</v>
      </c>
      <c r="O4103" s="8">
        <f>Data!$E4103/Data!$D4103</f>
        <v>0</v>
      </c>
      <c r="P4103" s="2">
        <f>IFERROR(Data!$E4103/Data!$L4103,0)</f>
        <v>0</v>
      </c>
      <c r="Q4103" t="str">
        <f t="shared" si="256"/>
        <v>theater</v>
      </c>
      <c r="R4103" t="str">
        <f t="shared" si="257"/>
        <v>plays</v>
      </c>
      <c r="S4103" s="3">
        <f t="shared" si="258"/>
        <v>42760.653726851851</v>
      </c>
      <c r="T4103" s="3">
        <f t="shared" si="259"/>
        <v>42730.653726851851</v>
      </c>
    </row>
    <row r="4104" spans="1:20">
      <c r="A4104">
        <v>4102</v>
      </c>
      <c r="B4104" t="s">
        <v>8289</v>
      </c>
      <c r="C4104" t="s">
        <v>8290</v>
      </c>
      <c r="D4104">
        <v>500</v>
      </c>
      <c r="E4104">
        <v>137</v>
      </c>
      <c r="F4104" t="s">
        <v>363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1092</v>
      </c>
      <c r="O4104" s="8">
        <f>Data!$E4104/Data!$D4104</f>
        <v>0.27400000000000002</v>
      </c>
      <c r="P4104" s="2">
        <f>IFERROR(Data!$E4104/Data!$L4104,0)</f>
        <v>22.833333333333332</v>
      </c>
      <c r="Q4104" t="str">
        <f t="shared" si="256"/>
        <v>theater</v>
      </c>
      <c r="R4104" t="str">
        <f t="shared" si="257"/>
        <v>plays</v>
      </c>
      <c r="S4104" s="3">
        <f t="shared" si="258"/>
        <v>42505.598067129627</v>
      </c>
      <c r="T4104" s="3">
        <f t="shared" si="259"/>
        <v>42475.598067129627</v>
      </c>
    </row>
    <row r="4105" spans="1:20">
      <c r="A4105">
        <v>4103</v>
      </c>
      <c r="B4105" t="s">
        <v>8291</v>
      </c>
      <c r="C4105" t="s">
        <v>8292</v>
      </c>
      <c r="D4105">
        <v>1000</v>
      </c>
      <c r="E4105">
        <v>100</v>
      </c>
      <c r="F4105" t="s">
        <v>363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1092</v>
      </c>
      <c r="O4105" s="8">
        <f>Data!$E4105/Data!$D4105</f>
        <v>0.1</v>
      </c>
      <c r="P4105" s="2">
        <f>IFERROR(Data!$E4105/Data!$L4105,0)</f>
        <v>16.666666666666668</v>
      </c>
      <c r="Q4105" t="str">
        <f t="shared" si="256"/>
        <v>theater</v>
      </c>
      <c r="R4105" t="str">
        <f t="shared" si="257"/>
        <v>plays</v>
      </c>
      <c r="S4105" s="3">
        <f t="shared" si="258"/>
        <v>42242.522222222222</v>
      </c>
      <c r="T4105" s="3">
        <f t="shared" si="259"/>
        <v>42188.58293981482</v>
      </c>
    </row>
    <row r="4106" spans="1:20">
      <c r="A4106">
        <v>4104</v>
      </c>
      <c r="B4106" t="s">
        <v>8293</v>
      </c>
      <c r="C4106" t="s">
        <v>8294</v>
      </c>
      <c r="D4106">
        <v>3000</v>
      </c>
      <c r="E4106">
        <v>641</v>
      </c>
      <c r="F4106" t="s">
        <v>363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1092</v>
      </c>
      <c r="O4106" s="8">
        <f>Data!$E4106/Data!$D4106</f>
        <v>0.21366666666666667</v>
      </c>
      <c r="P4106" s="2">
        <f>IFERROR(Data!$E4106/Data!$L4106,0)</f>
        <v>45.785714285714285</v>
      </c>
      <c r="Q4106" t="str">
        <f t="shared" si="256"/>
        <v>theater</v>
      </c>
      <c r="R4106" t="str">
        <f t="shared" si="257"/>
        <v>plays</v>
      </c>
      <c r="S4106" s="3">
        <f t="shared" si="258"/>
        <v>42670.028171296297</v>
      </c>
      <c r="T4106" s="3">
        <f t="shared" si="259"/>
        <v>42640.028171296297</v>
      </c>
    </row>
    <row r="4107" spans="1:20">
      <c r="A4107">
        <v>4105</v>
      </c>
      <c r="B4107" t="s">
        <v>8295</v>
      </c>
      <c r="C4107" t="s">
        <v>8296</v>
      </c>
      <c r="D4107">
        <v>33000</v>
      </c>
      <c r="E4107">
        <v>2300</v>
      </c>
      <c r="F4107" t="s">
        <v>363</v>
      </c>
      <c r="G4107" t="s">
        <v>1430</v>
      </c>
      <c r="H4107" t="s">
        <v>1431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1092</v>
      </c>
      <c r="O4107" s="8">
        <f>Data!$E4107/Data!$D4107</f>
        <v>6.9696969696969702E-2</v>
      </c>
      <c r="P4107" s="2">
        <f>IFERROR(Data!$E4107/Data!$L4107,0)</f>
        <v>383.33333333333331</v>
      </c>
      <c r="Q4107" t="str">
        <f t="shared" si="256"/>
        <v>theater</v>
      </c>
      <c r="R4107" t="str">
        <f t="shared" si="257"/>
        <v>plays</v>
      </c>
      <c r="S4107" s="3">
        <f t="shared" si="258"/>
        <v>42729.760520833333</v>
      </c>
      <c r="T4107" s="3">
        <f t="shared" si="259"/>
        <v>42696.760520833333</v>
      </c>
    </row>
    <row r="4108" spans="1:20">
      <c r="A4108">
        <v>4106</v>
      </c>
      <c r="B4108" t="s">
        <v>8297</v>
      </c>
      <c r="C4108" t="s">
        <v>8298</v>
      </c>
      <c r="D4108">
        <v>5000</v>
      </c>
      <c r="E4108">
        <v>3530</v>
      </c>
      <c r="F4108" t="s">
        <v>363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1092</v>
      </c>
      <c r="O4108" s="8">
        <f>Data!$E4108/Data!$D4108</f>
        <v>0.70599999999999996</v>
      </c>
      <c r="P4108" s="2">
        <f>IFERROR(Data!$E4108/Data!$L4108,0)</f>
        <v>106.96969696969697</v>
      </c>
      <c r="Q4108" t="str">
        <f t="shared" si="256"/>
        <v>theater</v>
      </c>
      <c r="R4108" t="str">
        <f t="shared" si="257"/>
        <v>plays</v>
      </c>
      <c r="S4108" s="3">
        <f t="shared" si="258"/>
        <v>42095.791666666672</v>
      </c>
      <c r="T4108" s="3">
        <f t="shared" si="259"/>
        <v>42052.799375000002</v>
      </c>
    </row>
    <row r="4109" spans="1:20">
      <c r="A4109">
        <v>4107</v>
      </c>
      <c r="B4109" t="s">
        <v>8299</v>
      </c>
      <c r="C4109" t="s">
        <v>8300</v>
      </c>
      <c r="D4109">
        <v>2000</v>
      </c>
      <c r="E4109">
        <v>41</v>
      </c>
      <c r="F4109" t="s">
        <v>363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1092</v>
      </c>
      <c r="O4109" s="8">
        <f>Data!$E4109/Data!$D4109</f>
        <v>2.0500000000000001E-2</v>
      </c>
      <c r="P4109" s="2">
        <f>IFERROR(Data!$E4109/Data!$L4109,0)</f>
        <v>10.25</v>
      </c>
      <c r="Q4109" t="str">
        <f t="shared" si="256"/>
        <v>theater</v>
      </c>
      <c r="R4109" t="str">
        <f t="shared" si="257"/>
        <v>plays</v>
      </c>
      <c r="S4109" s="3">
        <f t="shared" si="258"/>
        <v>41906.666678240741</v>
      </c>
      <c r="T4109" s="3">
        <f t="shared" si="259"/>
        <v>41883.666678240741</v>
      </c>
    </row>
    <row r="4110" spans="1:20">
      <c r="A4110">
        <v>4108</v>
      </c>
      <c r="B4110" t="s">
        <v>8301</v>
      </c>
      <c r="C4110" t="s">
        <v>8302</v>
      </c>
      <c r="D4110">
        <v>3000</v>
      </c>
      <c r="E4110">
        <v>59</v>
      </c>
      <c r="F4110" t="s">
        <v>363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1092</v>
      </c>
      <c r="O4110" s="8">
        <f>Data!$E4110/Data!$D4110</f>
        <v>1.9666666666666666E-2</v>
      </c>
      <c r="P4110" s="2">
        <f>IFERROR(Data!$E4110/Data!$L4110,0)</f>
        <v>59</v>
      </c>
      <c r="Q4110" t="str">
        <f t="shared" si="256"/>
        <v>theater</v>
      </c>
      <c r="R4110" t="str">
        <f t="shared" si="257"/>
        <v>plays</v>
      </c>
      <c r="S4110" s="3">
        <f t="shared" si="258"/>
        <v>42796.958333333328</v>
      </c>
      <c r="T4110" s="3">
        <f t="shared" si="259"/>
        <v>42766.781678240746</v>
      </c>
    </row>
    <row r="4111" spans="1:20">
      <c r="A4111">
        <v>4109</v>
      </c>
      <c r="B4111" t="s">
        <v>8303</v>
      </c>
      <c r="C4111" t="s">
        <v>8304</v>
      </c>
      <c r="D4111">
        <v>500</v>
      </c>
      <c r="E4111">
        <v>0</v>
      </c>
      <c r="F4111" t="s">
        <v>363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1092</v>
      </c>
      <c r="O4111" s="8">
        <f>Data!$E4111/Data!$D4111</f>
        <v>0</v>
      </c>
      <c r="P4111" s="2">
        <f>IFERROR(Data!$E4111/Data!$L4111,0)</f>
        <v>0</v>
      </c>
      <c r="Q4111" t="str">
        <f t="shared" si="256"/>
        <v>theater</v>
      </c>
      <c r="R4111" t="str">
        <f t="shared" si="257"/>
        <v>plays</v>
      </c>
      <c r="S4111" s="3">
        <f t="shared" si="258"/>
        <v>42337.331064814818</v>
      </c>
      <c r="T4111" s="3">
        <f t="shared" si="259"/>
        <v>42307.289398148147</v>
      </c>
    </row>
    <row r="4112" spans="1:20">
      <c r="A4112">
        <v>4110</v>
      </c>
      <c r="B4112" t="s">
        <v>8305</v>
      </c>
      <c r="C4112" t="s">
        <v>8306</v>
      </c>
      <c r="D4112">
        <v>300</v>
      </c>
      <c r="E4112">
        <v>86</v>
      </c>
      <c r="F4112" t="s">
        <v>363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1092</v>
      </c>
      <c r="O4112" s="8">
        <f>Data!$E4112/Data!$D4112</f>
        <v>0.28666666666666668</v>
      </c>
      <c r="P4112" s="2">
        <f>IFERROR(Data!$E4112/Data!$L4112,0)</f>
        <v>14.333333333333334</v>
      </c>
      <c r="Q4112" t="str">
        <f t="shared" si="256"/>
        <v>theater</v>
      </c>
      <c r="R4112" t="str">
        <f t="shared" si="257"/>
        <v>plays</v>
      </c>
      <c r="S4112" s="3">
        <f t="shared" si="258"/>
        <v>42572.376747685179</v>
      </c>
      <c r="T4112" s="3">
        <f t="shared" si="259"/>
        <v>42512.376747685179</v>
      </c>
    </row>
    <row r="4113" spans="1:20">
      <c r="A4113">
        <v>4111</v>
      </c>
      <c r="B4113" t="s">
        <v>8307</v>
      </c>
      <c r="C4113" t="s">
        <v>8308</v>
      </c>
      <c r="D4113">
        <v>3000</v>
      </c>
      <c r="E4113">
        <v>94</v>
      </c>
      <c r="F4113" t="s">
        <v>363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1092</v>
      </c>
      <c r="O4113" s="8">
        <f>Data!$E4113/Data!$D4113</f>
        <v>3.1333333333333331E-2</v>
      </c>
      <c r="P4113" s="2">
        <f>IFERROR(Data!$E4113/Data!$L4113,0)</f>
        <v>15.666666666666666</v>
      </c>
      <c r="Q4113" t="str">
        <f t="shared" si="256"/>
        <v>theater</v>
      </c>
      <c r="R4113" t="str">
        <f t="shared" si="257"/>
        <v>plays</v>
      </c>
      <c r="S4113" s="3">
        <f t="shared" si="258"/>
        <v>42058.885879629626</v>
      </c>
      <c r="T4113" s="3">
        <f t="shared" si="259"/>
        <v>42028.885879629626</v>
      </c>
    </row>
    <row r="4114" spans="1:20">
      <c r="A4114">
        <v>4112</v>
      </c>
      <c r="B4114" t="s">
        <v>8309</v>
      </c>
      <c r="C4114" t="s">
        <v>5796</v>
      </c>
      <c r="D4114">
        <v>2500</v>
      </c>
      <c r="E4114">
        <v>1</v>
      </c>
      <c r="F4114" t="s">
        <v>363</v>
      </c>
      <c r="G4114" t="s">
        <v>2461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1092</v>
      </c>
      <c r="O4114" s="8">
        <f>Data!$E4114/Data!$D4114</f>
        <v>4.0000000000000002E-4</v>
      </c>
      <c r="P4114" s="2">
        <f>IFERROR(Data!$E4114/Data!$L4114,0)</f>
        <v>1</v>
      </c>
      <c r="Q4114" t="str">
        <f t="shared" si="256"/>
        <v>theater</v>
      </c>
      <c r="R4114" t="str">
        <f t="shared" si="257"/>
        <v>plays</v>
      </c>
      <c r="S4114" s="3">
        <f t="shared" si="258"/>
        <v>42427.75</v>
      </c>
      <c r="T4114" s="3">
        <f t="shared" si="259"/>
        <v>42400.696597222224</v>
      </c>
    </row>
    <row r="4115" spans="1:20">
      <c r="A4115">
        <v>4113</v>
      </c>
      <c r="B4115" t="s">
        <v>8310</v>
      </c>
      <c r="C4115" t="s">
        <v>8311</v>
      </c>
      <c r="D4115">
        <v>1500</v>
      </c>
      <c r="E4115">
        <v>3</v>
      </c>
      <c r="F4115" t="s">
        <v>363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1092</v>
      </c>
      <c r="O4115" s="8">
        <f>Data!$E4115/Data!$D4115</f>
        <v>2E-3</v>
      </c>
      <c r="P4115" s="2">
        <f>IFERROR(Data!$E4115/Data!$L4115,0)</f>
        <v>1</v>
      </c>
      <c r="Q4115" t="str">
        <f t="shared" si="256"/>
        <v>theater</v>
      </c>
      <c r="R4115" t="str">
        <f t="shared" si="257"/>
        <v>plays</v>
      </c>
      <c r="S4115" s="3">
        <f t="shared" si="258"/>
        <v>42377.023611111115</v>
      </c>
      <c r="T4115" s="3">
        <f t="shared" si="259"/>
        <v>42358.323182870372</v>
      </c>
    </row>
  </sheetData>
  <conditionalFormatting sqref="F1:F1048576">
    <cfRule type="containsText" dxfId="14" priority="3" operator="containsText" text="live">
      <formula>NOT(ISERROR(SEARCH("live",F1)))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failed">
      <formula>NOT(ISERROR(SEARCH("failed",F1)))</formula>
    </cfRule>
    <cfRule type="containsText" dxfId="11" priority="6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1BFF00"/>
        <color rgb="FF000CBE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5"/>
  <sheetViews>
    <sheetView topLeftCell="A7" zoomScale="159" workbookViewId="0">
      <selection activeCell="F24" sqref="F24"/>
    </sheetView>
  </sheetViews>
  <sheetFormatPr baseColWidth="10" defaultColWidth="10.83203125" defaultRowHeight="16"/>
  <cols>
    <col min="1" max="1" width="14.1640625" bestFit="1" customWidth="1"/>
    <col min="2" max="2" width="17.5" bestFit="1" customWidth="1"/>
    <col min="3" max="3" width="6.6640625" bestFit="1" customWidth="1"/>
    <col min="4" max="4" width="9.83203125" bestFit="1" customWidth="1"/>
    <col min="5" max="5" width="4.6640625" bestFit="1" customWidth="1"/>
    <col min="6" max="6" width="12.6640625" bestFit="1" customWidth="1"/>
    <col min="7" max="7" width="5.83203125" customWidth="1"/>
    <col min="8" max="8" width="4.1640625" customWidth="1"/>
    <col min="9" max="9" width="9.5" customWidth="1"/>
    <col min="10" max="10" width="14.6640625" customWidth="1"/>
    <col min="11" max="11" width="26.1640625" customWidth="1"/>
  </cols>
  <sheetData>
    <row r="2" spans="1:6">
      <c r="A2" s="5" t="s">
        <v>6</v>
      </c>
      <c r="B2" t="s">
        <v>8313</v>
      </c>
    </row>
    <row r="4" spans="1:6">
      <c r="A4" s="5" t="s">
        <v>8312</v>
      </c>
      <c r="B4" s="5" t="s">
        <v>8366</v>
      </c>
    </row>
    <row r="5" spans="1:6">
      <c r="A5" s="5" t="s">
        <v>8314</v>
      </c>
      <c r="B5" t="s">
        <v>22</v>
      </c>
      <c r="C5" t="s">
        <v>363</v>
      </c>
      <c r="D5" t="s">
        <v>278</v>
      </c>
      <c r="E5" t="s">
        <v>3444</v>
      </c>
      <c r="F5" t="s">
        <v>8356</v>
      </c>
    </row>
    <row r="6" spans="1:6">
      <c r="A6" s="6" t="s">
        <v>8364</v>
      </c>
      <c r="B6" s="4">
        <v>839</v>
      </c>
      <c r="C6" s="4">
        <v>493</v>
      </c>
      <c r="D6" s="4">
        <v>37</v>
      </c>
      <c r="E6" s="4">
        <v>24</v>
      </c>
      <c r="F6" s="4">
        <v>1393</v>
      </c>
    </row>
    <row r="7" spans="1:6">
      <c r="A7" s="6" t="s">
        <v>8360</v>
      </c>
      <c r="B7" s="4">
        <v>540</v>
      </c>
      <c r="C7" s="4">
        <v>120</v>
      </c>
      <c r="D7" s="4">
        <v>20</v>
      </c>
      <c r="E7" s="4">
        <v>20</v>
      </c>
      <c r="F7" s="4">
        <v>700</v>
      </c>
    </row>
    <row r="8" spans="1:6">
      <c r="A8" s="6" t="s">
        <v>8362</v>
      </c>
      <c r="B8" s="4">
        <v>209</v>
      </c>
      <c r="C8" s="4">
        <v>213</v>
      </c>
      <c r="D8" s="4">
        <v>178</v>
      </c>
      <c r="E8" s="4"/>
      <c r="F8" s="4">
        <v>600</v>
      </c>
    </row>
    <row r="9" spans="1:6">
      <c r="A9" s="6" t="s">
        <v>8357</v>
      </c>
      <c r="B9" s="4">
        <v>300</v>
      </c>
      <c r="C9" s="4">
        <v>180</v>
      </c>
      <c r="D9" s="4">
        <v>40</v>
      </c>
      <c r="E9" s="4"/>
      <c r="F9" s="4">
        <v>520</v>
      </c>
    </row>
    <row r="10" spans="1:6">
      <c r="A10" s="6" t="s">
        <v>8358</v>
      </c>
      <c r="B10" s="4">
        <v>80</v>
      </c>
      <c r="C10" s="4">
        <v>127</v>
      </c>
      <c r="D10" s="4">
        <v>30</v>
      </c>
      <c r="E10" s="4"/>
      <c r="F10" s="4">
        <v>237</v>
      </c>
    </row>
    <row r="11" spans="1:6">
      <c r="A11" s="6" t="s">
        <v>8363</v>
      </c>
      <c r="B11" s="4">
        <v>80</v>
      </c>
      <c r="C11" s="4">
        <v>140</v>
      </c>
      <c r="D11" s="4"/>
      <c r="E11" s="4"/>
      <c r="F11" s="4">
        <v>220</v>
      </c>
    </row>
    <row r="12" spans="1:6">
      <c r="A12" s="6" t="s">
        <v>8365</v>
      </c>
      <c r="B12" s="4">
        <v>103</v>
      </c>
      <c r="C12" s="4">
        <v>117</v>
      </c>
      <c r="D12" s="4"/>
      <c r="E12" s="4"/>
      <c r="F12" s="4">
        <v>220</v>
      </c>
    </row>
    <row r="13" spans="1:6">
      <c r="A13" s="6" t="s">
        <v>8361</v>
      </c>
      <c r="B13" s="4">
        <v>34</v>
      </c>
      <c r="C13" s="4">
        <v>140</v>
      </c>
      <c r="D13" s="4">
        <v>20</v>
      </c>
      <c r="E13" s="4">
        <v>6</v>
      </c>
      <c r="F13" s="4">
        <v>200</v>
      </c>
    </row>
    <row r="14" spans="1:6">
      <c r="A14" s="6" t="s">
        <v>8359</v>
      </c>
      <c r="B14" s="4"/>
      <c r="C14" s="4"/>
      <c r="D14" s="4">
        <v>24</v>
      </c>
      <c r="E14" s="4"/>
      <c r="F14" s="4">
        <v>24</v>
      </c>
    </row>
    <row r="15" spans="1:6">
      <c r="A15" s="6" t="s">
        <v>8356</v>
      </c>
      <c r="B15" s="4">
        <v>2185</v>
      </c>
      <c r="C15" s="4">
        <v>1530</v>
      </c>
      <c r="D15" s="4">
        <v>349</v>
      </c>
      <c r="E15" s="4">
        <v>50</v>
      </c>
      <c r="F15" s="4">
        <v>4114</v>
      </c>
    </row>
  </sheetData>
  <sortState columnSort="1" ref="A4:F15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zoomScale="110" workbookViewId="0">
      <selection activeCell="R25" sqref="R25"/>
    </sheetView>
  </sheetViews>
  <sheetFormatPr baseColWidth="10" defaultColWidth="10.83203125" defaultRowHeight="16"/>
  <cols>
    <col min="1" max="1" width="17.5" bestFit="1" customWidth="1"/>
    <col min="2" max="2" width="17.33203125" bestFit="1" customWidth="1"/>
    <col min="3" max="3" width="4.6640625" bestFit="1" customWidth="1"/>
    <col min="4" max="4" width="6.5" bestFit="1" customWidth="1"/>
    <col min="5" max="5" width="9.5" bestFit="1" customWidth="1"/>
    <col min="6" max="6" width="12.1640625" bestFit="1" customWidth="1"/>
  </cols>
  <sheetData>
    <row r="1" spans="1:6">
      <c r="A1" s="5" t="s">
        <v>6</v>
      </c>
      <c r="B1" t="s">
        <v>8313</v>
      </c>
    </row>
    <row r="2" spans="1:6">
      <c r="A2" s="5" t="s">
        <v>16</v>
      </c>
      <c r="B2" t="s">
        <v>8313</v>
      </c>
    </row>
    <row r="4" spans="1:6">
      <c r="A4" s="5" t="s">
        <v>8312</v>
      </c>
      <c r="B4" s="5" t="s">
        <v>8366</v>
      </c>
    </row>
    <row r="5" spans="1:6">
      <c r="A5" s="5" t="s">
        <v>8314</v>
      </c>
      <c r="B5" t="s">
        <v>22</v>
      </c>
      <c r="C5" t="s">
        <v>3444</v>
      </c>
      <c r="D5" t="s">
        <v>363</v>
      </c>
      <c r="E5" t="s">
        <v>278</v>
      </c>
      <c r="F5" t="s">
        <v>8356</v>
      </c>
    </row>
    <row r="6" spans="1:6">
      <c r="A6" s="6" t="s">
        <v>8339</v>
      </c>
      <c r="B6" s="4">
        <v>694</v>
      </c>
      <c r="C6" s="4">
        <v>19</v>
      </c>
      <c r="D6" s="4">
        <v>353</v>
      </c>
      <c r="E6" s="4"/>
      <c r="F6" s="4">
        <v>1066</v>
      </c>
    </row>
    <row r="7" spans="1:6">
      <c r="A7" s="6" t="s">
        <v>8343</v>
      </c>
      <c r="B7" s="4">
        <v>260</v>
      </c>
      <c r="C7" s="4"/>
      <c r="D7" s="4"/>
      <c r="E7" s="4"/>
      <c r="F7" s="4">
        <v>260</v>
      </c>
    </row>
    <row r="8" spans="1:6">
      <c r="A8" s="6" t="s">
        <v>8353</v>
      </c>
      <c r="B8" s="4">
        <v>20</v>
      </c>
      <c r="C8" s="4"/>
      <c r="D8" s="4">
        <v>120</v>
      </c>
      <c r="E8" s="4">
        <v>60</v>
      </c>
      <c r="F8" s="4">
        <v>200</v>
      </c>
    </row>
    <row r="9" spans="1:6">
      <c r="A9" s="6" t="s">
        <v>8348</v>
      </c>
      <c r="B9" s="4">
        <v>85</v>
      </c>
      <c r="C9" s="4">
        <v>5</v>
      </c>
      <c r="D9" s="4">
        <v>80</v>
      </c>
      <c r="E9" s="4">
        <v>17</v>
      </c>
      <c r="F9" s="4">
        <v>187</v>
      </c>
    </row>
    <row r="10" spans="1:6">
      <c r="A10" s="6" t="s">
        <v>8320</v>
      </c>
      <c r="B10" s="4">
        <v>180</v>
      </c>
      <c r="C10" s="4"/>
      <c r="D10" s="4"/>
      <c r="E10" s="4"/>
      <c r="F10" s="4">
        <v>180</v>
      </c>
    </row>
    <row r="11" spans="1:6">
      <c r="A11" s="6" t="s">
        <v>8337</v>
      </c>
      <c r="B11" s="4">
        <v>103</v>
      </c>
      <c r="C11" s="4"/>
      <c r="D11" s="4">
        <v>57</v>
      </c>
      <c r="E11" s="4"/>
      <c r="F11" s="4">
        <v>160</v>
      </c>
    </row>
    <row r="12" spans="1:6">
      <c r="A12" s="6" t="s">
        <v>8354</v>
      </c>
      <c r="B12" s="4"/>
      <c r="C12" s="4"/>
      <c r="D12" s="4">
        <v>60</v>
      </c>
      <c r="E12" s="4">
        <v>100</v>
      </c>
      <c r="F12" s="4">
        <v>160</v>
      </c>
    </row>
    <row r="13" spans="1:6">
      <c r="A13" s="6" t="s">
        <v>8328</v>
      </c>
      <c r="B13" s="4">
        <v>140</v>
      </c>
      <c r="C13" s="4"/>
      <c r="D13" s="4">
        <v>20</v>
      </c>
      <c r="E13" s="4"/>
      <c r="F13" s="4">
        <v>160</v>
      </c>
    </row>
    <row r="14" spans="1:6">
      <c r="A14" s="6" t="s">
        <v>8327</v>
      </c>
      <c r="B14" s="4">
        <v>140</v>
      </c>
      <c r="C14" s="4"/>
      <c r="D14" s="4"/>
      <c r="E14" s="4"/>
      <c r="F14" s="4">
        <v>140</v>
      </c>
    </row>
    <row r="15" spans="1:6">
      <c r="A15" s="6" t="s">
        <v>8325</v>
      </c>
      <c r="B15" s="4"/>
      <c r="C15" s="4"/>
      <c r="D15" s="4">
        <v>120</v>
      </c>
      <c r="E15" s="4">
        <v>20</v>
      </c>
      <c r="F15" s="4">
        <v>140</v>
      </c>
    </row>
    <row r="16" spans="1:6">
      <c r="A16" s="6" t="s">
        <v>8333</v>
      </c>
      <c r="B16" s="4">
        <v>60</v>
      </c>
      <c r="C16" s="4"/>
      <c r="D16" s="4">
        <v>60</v>
      </c>
      <c r="E16" s="4">
        <v>20</v>
      </c>
      <c r="F16" s="4">
        <v>140</v>
      </c>
    </row>
    <row r="17" spans="1:6">
      <c r="A17" s="6" t="s">
        <v>8352</v>
      </c>
      <c r="B17" s="4"/>
      <c r="C17" s="4"/>
      <c r="D17" s="4">
        <v>100</v>
      </c>
      <c r="E17" s="4"/>
      <c r="F17" s="4">
        <v>100</v>
      </c>
    </row>
    <row r="18" spans="1:6">
      <c r="A18" s="6" t="s">
        <v>8315</v>
      </c>
      <c r="B18" s="4"/>
      <c r="C18" s="4"/>
      <c r="D18" s="4">
        <v>100</v>
      </c>
      <c r="E18" s="4"/>
      <c r="F18" s="4">
        <v>100</v>
      </c>
    </row>
    <row r="19" spans="1:6">
      <c r="A19" s="6" t="s">
        <v>8321</v>
      </c>
      <c r="B19" s="4"/>
      <c r="C19" s="4"/>
      <c r="D19" s="4">
        <v>80</v>
      </c>
      <c r="E19" s="4"/>
      <c r="F19" s="4">
        <v>80</v>
      </c>
    </row>
    <row r="20" spans="1:6">
      <c r="A20" s="6" t="s">
        <v>8349</v>
      </c>
      <c r="B20" s="4">
        <v>80</v>
      </c>
      <c r="C20" s="4"/>
      <c r="D20" s="4"/>
      <c r="E20" s="4"/>
      <c r="F20" s="4">
        <v>80</v>
      </c>
    </row>
    <row r="21" spans="1:6">
      <c r="A21" s="6" t="s">
        <v>8323</v>
      </c>
      <c r="B21" s="4"/>
      <c r="C21" s="4">
        <v>20</v>
      </c>
      <c r="D21" s="4">
        <v>40</v>
      </c>
      <c r="E21" s="4"/>
      <c r="F21" s="4">
        <v>60</v>
      </c>
    </row>
    <row r="22" spans="1:6">
      <c r="A22" s="6" t="s">
        <v>8329</v>
      </c>
      <c r="B22" s="4"/>
      <c r="C22" s="4"/>
      <c r="D22" s="4">
        <v>60</v>
      </c>
      <c r="E22" s="4"/>
      <c r="F22" s="4">
        <v>60</v>
      </c>
    </row>
    <row r="23" spans="1:6">
      <c r="A23" s="6" t="s">
        <v>8347</v>
      </c>
      <c r="B23" s="4">
        <v>40</v>
      </c>
      <c r="C23" s="4"/>
      <c r="D23" s="4">
        <v>2</v>
      </c>
      <c r="E23" s="4">
        <v>18</v>
      </c>
      <c r="F23" s="4">
        <v>60</v>
      </c>
    </row>
    <row r="24" spans="1:6">
      <c r="A24" s="6" t="s">
        <v>8345</v>
      </c>
      <c r="B24" s="4">
        <v>60</v>
      </c>
      <c r="C24" s="4"/>
      <c r="D24" s="4"/>
      <c r="E24" s="4"/>
      <c r="F24" s="4">
        <v>60</v>
      </c>
    </row>
    <row r="25" spans="1:6">
      <c r="A25" s="6" t="s">
        <v>8350</v>
      </c>
      <c r="B25" s="4">
        <v>60</v>
      </c>
      <c r="C25" s="4"/>
      <c r="D25" s="4"/>
      <c r="E25" s="4"/>
      <c r="F25" s="4">
        <v>60</v>
      </c>
    </row>
    <row r="26" spans="1:6">
      <c r="A26" s="6" t="s">
        <v>8335</v>
      </c>
      <c r="B26" s="4">
        <v>60</v>
      </c>
      <c r="C26" s="4"/>
      <c r="D26" s="4"/>
      <c r="E26" s="4"/>
      <c r="F26" s="4">
        <v>60</v>
      </c>
    </row>
    <row r="27" spans="1:6">
      <c r="A27" s="6" t="s">
        <v>8351</v>
      </c>
      <c r="B27" s="4"/>
      <c r="C27" s="4"/>
      <c r="D27" s="4">
        <v>47</v>
      </c>
      <c r="E27" s="4">
        <v>10</v>
      </c>
      <c r="F27" s="4">
        <v>57</v>
      </c>
    </row>
    <row r="28" spans="1:6">
      <c r="A28" s="6" t="s">
        <v>8322</v>
      </c>
      <c r="B28" s="4">
        <v>40</v>
      </c>
      <c r="C28" s="4"/>
      <c r="D28" s="4"/>
      <c r="E28" s="4"/>
      <c r="F28" s="4">
        <v>40</v>
      </c>
    </row>
    <row r="29" spans="1:6">
      <c r="A29" s="6" t="s">
        <v>8324</v>
      </c>
      <c r="B29" s="4"/>
      <c r="C29" s="4"/>
      <c r="D29" s="4">
        <v>40</v>
      </c>
      <c r="E29" s="4"/>
      <c r="F29" s="4">
        <v>40</v>
      </c>
    </row>
    <row r="30" spans="1:6">
      <c r="A30" s="6" t="s">
        <v>8319</v>
      </c>
      <c r="B30" s="4">
        <v>40</v>
      </c>
      <c r="C30" s="4"/>
      <c r="D30" s="4"/>
      <c r="E30" s="4"/>
      <c r="F30" s="4">
        <v>40</v>
      </c>
    </row>
    <row r="31" spans="1:6">
      <c r="A31" s="6" t="s">
        <v>8332</v>
      </c>
      <c r="B31" s="4"/>
      <c r="C31" s="4"/>
      <c r="D31" s="4">
        <v>40</v>
      </c>
      <c r="E31" s="4"/>
      <c r="F31" s="4">
        <v>40</v>
      </c>
    </row>
    <row r="32" spans="1:6">
      <c r="A32" s="6" t="s">
        <v>8340</v>
      </c>
      <c r="B32" s="4">
        <v>40</v>
      </c>
      <c r="C32" s="4"/>
      <c r="D32" s="4"/>
      <c r="E32" s="4"/>
      <c r="F32" s="4">
        <v>40</v>
      </c>
    </row>
    <row r="33" spans="1:6">
      <c r="A33" s="6" t="s">
        <v>8318</v>
      </c>
      <c r="B33" s="4"/>
      <c r="C33" s="4"/>
      <c r="D33" s="4">
        <v>40</v>
      </c>
      <c r="E33" s="4"/>
      <c r="F33" s="4">
        <v>40</v>
      </c>
    </row>
    <row r="34" spans="1:6">
      <c r="A34" s="6" t="s">
        <v>8344</v>
      </c>
      <c r="B34" s="4"/>
      <c r="C34" s="4"/>
      <c r="D34" s="4"/>
      <c r="E34" s="4">
        <v>40</v>
      </c>
      <c r="F34" s="4">
        <v>40</v>
      </c>
    </row>
    <row r="35" spans="1:6">
      <c r="A35" s="6" t="s">
        <v>8346</v>
      </c>
      <c r="B35" s="4">
        <v>34</v>
      </c>
      <c r="C35" s="4">
        <v>6</v>
      </c>
      <c r="D35" s="4"/>
      <c r="E35" s="4"/>
      <c r="F35" s="4">
        <v>40</v>
      </c>
    </row>
    <row r="36" spans="1:6">
      <c r="A36" s="6" t="s">
        <v>8317</v>
      </c>
      <c r="B36" s="4"/>
      <c r="C36" s="4"/>
      <c r="D36" s="4"/>
      <c r="E36" s="4">
        <v>24</v>
      </c>
      <c r="F36" s="4">
        <v>24</v>
      </c>
    </row>
    <row r="37" spans="1:6">
      <c r="A37" s="6" t="s">
        <v>8334</v>
      </c>
      <c r="B37" s="4"/>
      <c r="C37" s="4"/>
      <c r="D37" s="4">
        <v>20</v>
      </c>
      <c r="E37" s="4"/>
      <c r="F37" s="4">
        <v>20</v>
      </c>
    </row>
    <row r="38" spans="1:6">
      <c r="A38" s="6" t="s">
        <v>8316</v>
      </c>
      <c r="B38" s="4"/>
      <c r="C38" s="4"/>
      <c r="D38" s="4"/>
      <c r="E38" s="4">
        <v>20</v>
      </c>
      <c r="F38" s="4">
        <v>20</v>
      </c>
    </row>
    <row r="39" spans="1:6">
      <c r="A39" s="6" t="s">
        <v>8355</v>
      </c>
      <c r="B39" s="4"/>
      <c r="C39" s="4"/>
      <c r="D39" s="4"/>
      <c r="E39" s="4">
        <v>20</v>
      </c>
      <c r="F39" s="4">
        <v>20</v>
      </c>
    </row>
    <row r="40" spans="1:6">
      <c r="A40" s="6" t="s">
        <v>8341</v>
      </c>
      <c r="B40" s="4">
        <v>20</v>
      </c>
      <c r="C40" s="4"/>
      <c r="D40" s="4"/>
      <c r="E40" s="4"/>
      <c r="F40" s="4">
        <v>20</v>
      </c>
    </row>
    <row r="41" spans="1:6">
      <c r="A41" s="6" t="s">
        <v>8326</v>
      </c>
      <c r="B41" s="4"/>
      <c r="C41" s="4"/>
      <c r="D41" s="4">
        <v>20</v>
      </c>
      <c r="E41" s="4"/>
      <c r="F41" s="4">
        <v>20</v>
      </c>
    </row>
    <row r="42" spans="1:6">
      <c r="A42" s="6" t="s">
        <v>8330</v>
      </c>
      <c r="B42" s="4">
        <v>9</v>
      </c>
      <c r="C42" s="4"/>
      <c r="D42" s="4">
        <v>11</v>
      </c>
      <c r="E42" s="4"/>
      <c r="F42" s="4">
        <v>20</v>
      </c>
    </row>
    <row r="43" spans="1:6">
      <c r="A43" s="6" t="s">
        <v>8336</v>
      </c>
      <c r="B43" s="4"/>
      <c r="C43" s="4"/>
      <c r="D43" s="4">
        <v>20</v>
      </c>
      <c r="E43" s="4"/>
      <c r="F43" s="4">
        <v>20</v>
      </c>
    </row>
    <row r="44" spans="1:6">
      <c r="A44" s="6" t="s">
        <v>8331</v>
      </c>
      <c r="B44" s="4">
        <v>20</v>
      </c>
      <c r="C44" s="4"/>
      <c r="D44" s="4"/>
      <c r="E44" s="4"/>
      <c r="F44" s="4">
        <v>20</v>
      </c>
    </row>
    <row r="45" spans="1:6">
      <c r="A45" s="6" t="s">
        <v>8338</v>
      </c>
      <c r="B45" s="4"/>
      <c r="C45" s="4"/>
      <c r="D45" s="4">
        <v>20</v>
      </c>
      <c r="E45" s="4"/>
      <c r="F45" s="4">
        <v>20</v>
      </c>
    </row>
    <row r="46" spans="1:6">
      <c r="A46" s="6" t="s">
        <v>8342</v>
      </c>
      <c r="B46" s="4"/>
      <c r="C46" s="4"/>
      <c r="D46" s="4">
        <v>20</v>
      </c>
      <c r="E46" s="4"/>
      <c r="F46" s="4">
        <v>20</v>
      </c>
    </row>
    <row r="47" spans="1:6">
      <c r="A47" s="6" t="s">
        <v>8356</v>
      </c>
      <c r="B47" s="4">
        <v>2185</v>
      </c>
      <c r="C47" s="4">
        <v>50</v>
      </c>
      <c r="D47" s="4">
        <v>1530</v>
      </c>
      <c r="E47" s="4">
        <v>349</v>
      </c>
      <c r="F47" s="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zoomScale="85" zoomScaleNormal="85" workbookViewId="0">
      <selection activeCell="U30" sqref="U30"/>
    </sheetView>
  </sheetViews>
  <sheetFormatPr baseColWidth="10" defaultColWidth="10.83203125" defaultRowHeight="16"/>
  <cols>
    <col min="1" max="1" width="15.33203125" bestFit="1" customWidth="1"/>
    <col min="2" max="2" width="17.33203125" bestFit="1" customWidth="1"/>
    <col min="3" max="3" width="6.5" bestFit="1" customWidth="1"/>
    <col min="4" max="4" width="9.5" bestFit="1" customWidth="1"/>
    <col min="5" max="5" width="12.1640625" bestFit="1" customWidth="1"/>
    <col min="6" max="6" width="23.5" bestFit="1" customWidth="1"/>
    <col min="7" max="7" width="17.33203125" bestFit="1" customWidth="1"/>
    <col min="8" max="8" width="29.1640625" bestFit="1" customWidth="1"/>
  </cols>
  <sheetData>
    <row r="1" spans="1:5">
      <c r="A1" s="5" t="s">
        <v>6</v>
      </c>
      <c r="B1" t="s">
        <v>8313</v>
      </c>
    </row>
    <row r="2" spans="1:5">
      <c r="A2" s="5" t="s">
        <v>16</v>
      </c>
      <c r="B2" t="s">
        <v>8313</v>
      </c>
    </row>
    <row r="4" spans="1:5">
      <c r="A4" s="5" t="s">
        <v>8312</v>
      </c>
      <c r="B4" s="5" t="s">
        <v>8366</v>
      </c>
    </row>
    <row r="5" spans="1:5">
      <c r="A5" s="5" t="s">
        <v>8314</v>
      </c>
      <c r="B5" t="s">
        <v>22</v>
      </c>
      <c r="C5" t="s">
        <v>363</v>
      </c>
      <c r="D5" t="s">
        <v>278</v>
      </c>
      <c r="E5" t="s">
        <v>8356</v>
      </c>
    </row>
    <row r="6" spans="1:5">
      <c r="A6" s="7" t="s">
        <v>8373</v>
      </c>
      <c r="B6" s="4">
        <v>184</v>
      </c>
      <c r="C6" s="4">
        <v>148</v>
      </c>
      <c r="D6" s="4">
        <v>34</v>
      </c>
      <c r="E6" s="4">
        <v>366</v>
      </c>
    </row>
    <row r="7" spans="1:5">
      <c r="A7" s="7" t="s">
        <v>8374</v>
      </c>
      <c r="B7" s="4">
        <v>202</v>
      </c>
      <c r="C7" s="4">
        <v>106</v>
      </c>
      <c r="D7" s="4">
        <v>27</v>
      </c>
      <c r="E7" s="4">
        <v>335</v>
      </c>
    </row>
    <row r="8" spans="1:5">
      <c r="A8" s="7" t="s">
        <v>8375</v>
      </c>
      <c r="B8" s="4">
        <v>179</v>
      </c>
      <c r="C8" s="4">
        <v>108</v>
      </c>
      <c r="D8" s="4">
        <v>28</v>
      </c>
      <c r="E8" s="4">
        <v>315</v>
      </c>
    </row>
    <row r="9" spans="1:5">
      <c r="A9" s="7" t="s">
        <v>8376</v>
      </c>
      <c r="B9" s="4">
        <v>193</v>
      </c>
      <c r="C9" s="4">
        <v>102</v>
      </c>
      <c r="D9" s="4">
        <v>27</v>
      </c>
      <c r="E9" s="4">
        <v>322</v>
      </c>
    </row>
    <row r="10" spans="1:5">
      <c r="A10" s="7" t="s">
        <v>8367</v>
      </c>
      <c r="B10" s="4">
        <v>232</v>
      </c>
      <c r="C10" s="4">
        <v>126</v>
      </c>
      <c r="D10" s="4">
        <v>26</v>
      </c>
      <c r="E10" s="4">
        <v>384</v>
      </c>
    </row>
    <row r="11" spans="1:5">
      <c r="A11" s="7" t="s">
        <v>8377</v>
      </c>
      <c r="B11" s="4">
        <v>213</v>
      </c>
      <c r="C11" s="4">
        <v>148</v>
      </c>
      <c r="D11" s="4">
        <v>27</v>
      </c>
      <c r="E11" s="4">
        <v>388</v>
      </c>
    </row>
    <row r="12" spans="1:5">
      <c r="A12" s="7" t="s">
        <v>8368</v>
      </c>
      <c r="B12" s="4">
        <v>192</v>
      </c>
      <c r="C12" s="4">
        <v>148</v>
      </c>
      <c r="D12" s="4">
        <v>44</v>
      </c>
      <c r="E12" s="4">
        <v>384</v>
      </c>
    </row>
    <row r="13" spans="1:5">
      <c r="A13" s="7" t="s">
        <v>8369</v>
      </c>
      <c r="B13" s="4">
        <v>167</v>
      </c>
      <c r="C13" s="4">
        <v>134</v>
      </c>
      <c r="D13" s="4">
        <v>32</v>
      </c>
      <c r="E13" s="4">
        <v>333</v>
      </c>
    </row>
    <row r="14" spans="1:5">
      <c r="A14" s="7" t="s">
        <v>8370</v>
      </c>
      <c r="B14" s="4">
        <v>148</v>
      </c>
      <c r="C14" s="4">
        <v>127</v>
      </c>
      <c r="D14" s="4">
        <v>24</v>
      </c>
      <c r="E14" s="4">
        <v>299</v>
      </c>
    </row>
    <row r="15" spans="1:5">
      <c r="A15" s="7" t="s">
        <v>8371</v>
      </c>
      <c r="B15" s="4">
        <v>184</v>
      </c>
      <c r="C15" s="4">
        <v>150</v>
      </c>
      <c r="D15" s="4">
        <v>20</v>
      </c>
      <c r="E15" s="4">
        <v>354</v>
      </c>
    </row>
    <row r="16" spans="1:5">
      <c r="A16" s="7" t="s">
        <v>8372</v>
      </c>
      <c r="B16" s="4">
        <v>180</v>
      </c>
      <c r="C16" s="4">
        <v>114</v>
      </c>
      <c r="D16" s="4">
        <v>37</v>
      </c>
      <c r="E16" s="4">
        <v>331</v>
      </c>
    </row>
    <row r="17" spans="1:5">
      <c r="A17" s="7" t="s">
        <v>8378</v>
      </c>
      <c r="B17" s="4">
        <v>111</v>
      </c>
      <c r="C17" s="4">
        <v>119</v>
      </c>
      <c r="D17" s="4">
        <v>23</v>
      </c>
      <c r="E17" s="4">
        <v>253</v>
      </c>
    </row>
    <row r="18" spans="1:5">
      <c r="A18" s="7" t="s">
        <v>8356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7B0F0-7C6A-BF4B-8D5A-0756F2743A7F}">
  <dimension ref="A1:H13"/>
  <sheetViews>
    <sheetView zoomScale="75" workbookViewId="0">
      <selection activeCell="L10" sqref="L10"/>
    </sheetView>
  </sheetViews>
  <sheetFormatPr baseColWidth="10" defaultRowHeight="16"/>
  <cols>
    <col min="1" max="1" width="30" bestFit="1" customWidth="1"/>
    <col min="2" max="2" width="19.83203125" customWidth="1"/>
    <col min="3" max="3" width="16" customWidth="1"/>
    <col min="4" max="4" width="18.6640625" customWidth="1"/>
    <col min="5" max="5" width="15.83203125" customWidth="1"/>
    <col min="6" max="6" width="22.83203125" style="1" customWidth="1"/>
    <col min="7" max="7" width="19" style="1" customWidth="1"/>
    <col min="8" max="8" width="21.6640625" style="1" customWidth="1"/>
  </cols>
  <sheetData>
    <row r="1" spans="1:8">
      <c r="A1" s="9" t="s">
        <v>8379</v>
      </c>
      <c r="B1" s="10" t="s">
        <v>8380</v>
      </c>
      <c r="C1" s="10" t="s">
        <v>8381</v>
      </c>
      <c r="D1" s="10" t="s">
        <v>8382</v>
      </c>
      <c r="E1" s="10" t="s">
        <v>8383</v>
      </c>
      <c r="F1" s="11" t="s">
        <v>8384</v>
      </c>
      <c r="G1" s="11" t="s">
        <v>8385</v>
      </c>
      <c r="H1" s="11" t="s">
        <v>8386</v>
      </c>
    </row>
    <row r="2" spans="1:8">
      <c r="A2" t="s">
        <v>8387</v>
      </c>
      <c r="B2">
        <f>COUNTIFS(Data!D:D,"&lt; 1000",Data!F:F,"Successful")</f>
        <v>322</v>
      </c>
      <c r="C2">
        <f>COUNTIFS(Data!D:D,"&lt; 1000",Data!F:F,"failed")</f>
        <v>113</v>
      </c>
      <c r="D2">
        <f>COUNTIFS(Data!D:D,"&lt; 1000",Data!F:F,"Canceled")</f>
        <v>18</v>
      </c>
      <c r="E2">
        <f>SUM(B2:D2)</f>
        <v>453</v>
      </c>
      <c r="F2" s="1">
        <f>B2/$E2</f>
        <v>0.71081677704194257</v>
      </c>
      <c r="G2" s="1">
        <f>C2/$E2</f>
        <v>0.24944812362030905</v>
      </c>
      <c r="H2" s="1">
        <f>D2/$E2</f>
        <v>3.9735099337748346E-2</v>
      </c>
    </row>
    <row r="3" spans="1:8">
      <c r="A3" t="s">
        <v>8388</v>
      </c>
      <c r="B3">
        <f>COUNTIFS(Data!D:D,"&gt;= 1000",Data!D:D,"&lt;= 4999",Data!F:F,"Successful")</f>
        <v>932</v>
      </c>
      <c r="C3">
        <f>COUNTIFS(Data!D:D,"&gt;= 1000",Data!D:D,"&lt;= 4999",Data!F:F,"failed")</f>
        <v>420</v>
      </c>
      <c r="D3">
        <f>COUNTIFS(Data!D:D,"&gt;= 1000",Data!D:D,"&lt;= 4999",Data!F:F,"Canceled")</f>
        <v>60</v>
      </c>
      <c r="E3">
        <f t="shared" ref="E3:E13" si="0">SUM(B3:D3)</f>
        <v>1412</v>
      </c>
      <c r="F3" s="1">
        <f t="shared" ref="F3:F13" si="1">B3/$E3</f>
        <v>0.66005665722379603</v>
      </c>
      <c r="G3" s="1">
        <f t="shared" ref="G3:G13" si="2">C3/$E3</f>
        <v>0.29745042492917845</v>
      </c>
      <c r="H3" s="1">
        <f t="shared" ref="H3:H13" si="3">D3/$E3</f>
        <v>4.2492917847025496E-2</v>
      </c>
    </row>
    <row r="4" spans="1:8">
      <c r="A4" t="s">
        <v>8389</v>
      </c>
      <c r="B4">
        <f>COUNTIFS(Data!D:D,"&gt;= 5000",Data!D:D,"&lt;= 9999",Data!F:F,"Successful")</f>
        <v>381</v>
      </c>
      <c r="C4">
        <f>COUNTIFS(Data!D:D,"&gt;= 5000",Data!D:D,"&lt;= 9999",Data!F:F,"failed")</f>
        <v>283</v>
      </c>
      <c r="D4">
        <f>COUNTIFS(Data!D:D,"&gt;= 5000",Data!D:D,"&lt;= 9999",Data!F:F,"Canceled")</f>
        <v>52</v>
      </c>
      <c r="E4">
        <f t="shared" si="0"/>
        <v>716</v>
      </c>
      <c r="F4" s="1">
        <f t="shared" si="1"/>
        <v>0.53212290502793291</v>
      </c>
      <c r="G4" s="1">
        <f t="shared" si="2"/>
        <v>0.39525139664804471</v>
      </c>
      <c r="H4" s="1">
        <f t="shared" si="3"/>
        <v>7.2625698324022353E-2</v>
      </c>
    </row>
    <row r="5" spans="1:8">
      <c r="A5" t="s">
        <v>8390</v>
      </c>
      <c r="B5">
        <f>COUNTIFS(Data!D:D,"&gt;=10000",Data!D:D,"&lt;=14999",Data!F:F,"Successful")</f>
        <v>168</v>
      </c>
      <c r="C5">
        <f>COUNTIFS(Data!D:D,"&gt;=10000",Data!D:D,"&lt;=14999",Data!F:F,"failed")</f>
        <v>144</v>
      </c>
      <c r="D5">
        <f>COUNTIFS(Data!D:D,"&gt;=10000",Data!D:D,"&lt;=14999",Data!F:F,"Canceled")</f>
        <v>40</v>
      </c>
      <c r="E5">
        <f t="shared" si="0"/>
        <v>352</v>
      </c>
      <c r="F5" s="1">
        <f t="shared" si="1"/>
        <v>0.47727272727272729</v>
      </c>
      <c r="G5" s="1">
        <f t="shared" si="2"/>
        <v>0.40909090909090912</v>
      </c>
      <c r="H5" s="1">
        <f t="shared" si="3"/>
        <v>0.11363636363636363</v>
      </c>
    </row>
    <row r="6" spans="1:8">
      <c r="A6" t="s">
        <v>8391</v>
      </c>
      <c r="B6">
        <f>COUNTIFS(Data!D:D,"&gt;=15000",Data!D:D,"&lt;=19999",Data!F:F,"Successful")</f>
        <v>94</v>
      </c>
      <c r="C6">
        <f>COUNTIFS(Data!D:D,"&gt;=15000",Data!D:D,"&lt;=19999",Data!F:F,"failed")</f>
        <v>90</v>
      </c>
      <c r="D6">
        <f>COUNTIFS(Data!D:D,"&gt;=15000",Data!D:D,"&lt;=19999",Data!F:F,"Canceled")</f>
        <v>17</v>
      </c>
      <c r="E6">
        <f t="shared" si="0"/>
        <v>201</v>
      </c>
      <c r="F6" s="1">
        <f t="shared" si="1"/>
        <v>0.46766169154228854</v>
      </c>
      <c r="G6" s="1">
        <f t="shared" si="2"/>
        <v>0.44776119402985076</v>
      </c>
      <c r="H6" s="1">
        <f t="shared" si="3"/>
        <v>8.45771144278607E-2</v>
      </c>
    </row>
    <row r="7" spans="1:8">
      <c r="A7" t="s">
        <v>8392</v>
      </c>
      <c r="B7">
        <f>COUNTIFS(Data!D:D,"&gt;=20000",Data!D:D,"&lt;=24999",Data!F:F,"Successful")</f>
        <v>62</v>
      </c>
      <c r="C7">
        <f>COUNTIFS(Data!D:D,"&gt;=20000",Data!D:D,"&lt;=24999",Data!F:F,"failed")</f>
        <v>72</v>
      </c>
      <c r="D7">
        <f>COUNTIFS(Data!D:D,"&gt;=20000",Data!D:D,"&lt;=24999",Data!F:F,"Canceled")</f>
        <v>14</v>
      </c>
      <c r="E7">
        <f t="shared" si="0"/>
        <v>148</v>
      </c>
      <c r="F7" s="1">
        <f t="shared" si="1"/>
        <v>0.41891891891891891</v>
      </c>
      <c r="G7" s="1">
        <f t="shared" si="2"/>
        <v>0.48648648648648651</v>
      </c>
      <c r="H7" s="1">
        <f t="shared" si="3"/>
        <v>9.45945945945946E-2</v>
      </c>
    </row>
    <row r="8" spans="1:8">
      <c r="A8" t="s">
        <v>8393</v>
      </c>
      <c r="B8">
        <f>COUNTIFS(Data!D:D,"&gt;=25000",Data!D:D,"&lt;=29999",Data!F:F,"Successful")</f>
        <v>55</v>
      </c>
      <c r="C8">
        <f>COUNTIFS(Data!D:D,"&gt;=25000",Data!D:D,"&lt;=29999",Data!F:F,"failed")</f>
        <v>64</v>
      </c>
      <c r="D8">
        <f>COUNTIFS(Data!D:D,"&gt;=25000",Data!D:D,"&lt;=29999",Data!F:F,"Canceled")</f>
        <v>18</v>
      </c>
      <c r="E8">
        <f t="shared" si="0"/>
        <v>137</v>
      </c>
      <c r="F8" s="1">
        <f t="shared" si="1"/>
        <v>0.40145985401459855</v>
      </c>
      <c r="G8" s="1">
        <f t="shared" si="2"/>
        <v>0.46715328467153283</v>
      </c>
      <c r="H8" s="1">
        <f t="shared" si="3"/>
        <v>0.13138686131386862</v>
      </c>
    </row>
    <row r="9" spans="1:8">
      <c r="A9" t="s">
        <v>8394</v>
      </c>
      <c r="B9">
        <f>COUNTIFS(Data!D:D,"&gt;=30000",Data!D:D,"&lt;=34999",Data!F:F,"Successful")</f>
        <v>32</v>
      </c>
      <c r="C9">
        <f>COUNTIFS(Data!D:D,"&gt;=30000",Data!D:D,"&lt;=34999",Data!F:F,"failed")</f>
        <v>37</v>
      </c>
      <c r="D9">
        <f>COUNTIFS(Data!D:D,"&gt;=30000",Data!D:D,"&lt;=34999",Data!F:F,"Canceled")</f>
        <v>13</v>
      </c>
      <c r="E9">
        <f t="shared" si="0"/>
        <v>82</v>
      </c>
      <c r="F9" s="1">
        <f t="shared" si="1"/>
        <v>0.3902439024390244</v>
      </c>
      <c r="G9" s="1">
        <f t="shared" si="2"/>
        <v>0.45121951219512196</v>
      </c>
      <c r="H9" s="1">
        <f t="shared" si="3"/>
        <v>0.15853658536585366</v>
      </c>
    </row>
    <row r="10" spans="1:8">
      <c r="A10" t="s">
        <v>8395</v>
      </c>
      <c r="B10">
        <f>COUNTIFS(Data!D:D,"&gt;=35000",Data!D:D,"&lt;=39999",Data!F:F,"Successful")</f>
        <v>26</v>
      </c>
      <c r="C10">
        <f>COUNTIFS(Data!D:D,"&gt;=35000",Data!D:D,"&lt;=39999",Data!F:F,"failed")</f>
        <v>22</v>
      </c>
      <c r="D10">
        <f>COUNTIFS(Data!D:D,"&gt;=35000",Data!D:D,"&lt;=39999",Data!F:F,"Canceled")</f>
        <v>7</v>
      </c>
      <c r="E10">
        <f t="shared" si="0"/>
        <v>55</v>
      </c>
      <c r="F10" s="1">
        <f t="shared" si="1"/>
        <v>0.47272727272727272</v>
      </c>
      <c r="G10" s="1">
        <f t="shared" si="2"/>
        <v>0.4</v>
      </c>
      <c r="H10" s="1">
        <f t="shared" si="3"/>
        <v>0.12727272727272726</v>
      </c>
    </row>
    <row r="11" spans="1:8">
      <c r="A11" t="s">
        <v>8396</v>
      </c>
      <c r="B11">
        <f>COUNTIFS(Data!D:D,"&gt;=40000",Data!D:D,"&lt;=44999",Data!F:F,"Successful")</f>
        <v>21</v>
      </c>
      <c r="C11">
        <f>COUNTIFS(Data!D:D,"&gt;=40000",Data!D:D,"&lt;=44999",Data!F:F,"failed")</f>
        <v>16</v>
      </c>
      <c r="D11">
        <f>COUNTIFS(Data!D:D,"&gt;=40000",Data!D:D,"&lt;=44999",Data!F:F,"Canceled")</f>
        <v>6</v>
      </c>
      <c r="E11">
        <f t="shared" si="0"/>
        <v>43</v>
      </c>
      <c r="F11" s="1">
        <f t="shared" si="1"/>
        <v>0.48837209302325579</v>
      </c>
      <c r="G11" s="1">
        <f t="shared" si="2"/>
        <v>0.37209302325581395</v>
      </c>
      <c r="H11" s="1">
        <f t="shared" si="3"/>
        <v>0.13953488372093023</v>
      </c>
    </row>
    <row r="12" spans="1:8">
      <c r="A12" t="s">
        <v>8397</v>
      </c>
      <c r="B12">
        <f>COUNTIFS(Data!D:D,"&gt;=45000",Data!D:D,"&lt;=49999",Data!F:F,"Successful")</f>
        <v>6</v>
      </c>
      <c r="C12">
        <f>COUNTIFS(Data!D:D,"&gt;=45000",Data!D:D,"&lt;=49999",Data!F:F,"failed")</f>
        <v>11</v>
      </c>
      <c r="D12">
        <f>COUNTIFS(Data!D:D,"&gt;=45000",Data!D:D,"&lt;=49999",Data!F:F,"Canceled")</f>
        <v>4</v>
      </c>
      <c r="E12">
        <f t="shared" si="0"/>
        <v>21</v>
      </c>
      <c r="F12" s="1">
        <f t="shared" si="1"/>
        <v>0.2857142857142857</v>
      </c>
      <c r="G12" s="1">
        <f t="shared" si="2"/>
        <v>0.52380952380952384</v>
      </c>
      <c r="H12" s="1">
        <f t="shared" si="3"/>
        <v>0.19047619047619047</v>
      </c>
    </row>
    <row r="13" spans="1:8">
      <c r="A13" t="s">
        <v>8398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1">
        <f t="shared" si="1"/>
        <v>0.19369369369369369</v>
      </c>
      <c r="G13" s="1">
        <f t="shared" si="2"/>
        <v>0.58108108108108103</v>
      </c>
      <c r="H13" s="1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626E3-F3FA-584E-871E-40B67DECEBC9}">
  <dimension ref="A2:D43"/>
  <sheetViews>
    <sheetView tabSelected="1" zoomScale="159" workbookViewId="0">
      <selection activeCell="F5" sqref="F5"/>
    </sheetView>
  </sheetViews>
  <sheetFormatPr baseColWidth="10" defaultColWidth="10.83203125" defaultRowHeight="16"/>
  <cols>
    <col min="1" max="1" width="23" bestFit="1" customWidth="1"/>
    <col min="2" max="2" width="17.33203125" bestFit="1" customWidth="1"/>
    <col min="3" max="3" width="9.5" bestFit="1" customWidth="1"/>
    <col min="4" max="4" width="12.1640625" bestFit="1" customWidth="1"/>
    <col min="5" max="5" width="4.6640625" bestFit="1" customWidth="1"/>
    <col min="6" max="6" width="12.1640625" bestFit="1" customWidth="1"/>
    <col min="7" max="7" width="5.83203125" customWidth="1"/>
    <col min="8" max="8" width="4.1640625" customWidth="1"/>
    <col min="9" max="9" width="9.5" customWidth="1"/>
    <col min="10" max="10" width="14.6640625" customWidth="1"/>
    <col min="11" max="11" width="26.1640625" customWidth="1"/>
  </cols>
  <sheetData>
    <row r="2" spans="1:4">
      <c r="A2" s="5" t="s">
        <v>6</v>
      </c>
      <c r="B2" t="s">
        <v>8313</v>
      </c>
    </row>
    <row r="4" spans="1:4">
      <c r="A4" s="5" t="s">
        <v>8312</v>
      </c>
      <c r="B4" s="5" t="s">
        <v>8366</v>
      </c>
    </row>
    <row r="5" spans="1:4">
      <c r="A5" s="5" t="s">
        <v>8314</v>
      </c>
      <c r="B5" t="s">
        <v>363</v>
      </c>
      <c r="C5" t="s">
        <v>278</v>
      </c>
      <c r="D5" t="s">
        <v>8356</v>
      </c>
    </row>
    <row r="6" spans="1:4">
      <c r="A6" s="6" t="s">
        <v>8364</v>
      </c>
      <c r="B6" s="4">
        <v>493</v>
      </c>
      <c r="C6" s="4">
        <v>37</v>
      </c>
      <c r="D6" s="4">
        <v>530</v>
      </c>
    </row>
    <row r="7" spans="1:4">
      <c r="A7" s="13" t="s">
        <v>8333</v>
      </c>
      <c r="B7" s="4">
        <v>60</v>
      </c>
      <c r="C7" s="4">
        <v>20</v>
      </c>
      <c r="D7" s="4">
        <v>80</v>
      </c>
    </row>
    <row r="8" spans="1:4">
      <c r="A8" s="13" t="s">
        <v>8339</v>
      </c>
      <c r="B8" s="4">
        <v>353</v>
      </c>
      <c r="C8" s="4"/>
      <c r="D8" s="4">
        <v>353</v>
      </c>
    </row>
    <row r="9" spans="1:4">
      <c r="A9" s="13" t="s">
        <v>8348</v>
      </c>
      <c r="B9" s="4">
        <v>80</v>
      </c>
      <c r="C9" s="4">
        <v>17</v>
      </c>
      <c r="D9" s="4">
        <v>97</v>
      </c>
    </row>
    <row r="10" spans="1:4">
      <c r="A10" s="6" t="s">
        <v>8362</v>
      </c>
      <c r="B10" s="4">
        <v>213</v>
      </c>
      <c r="C10" s="4">
        <v>178</v>
      </c>
      <c r="D10" s="4">
        <v>391</v>
      </c>
    </row>
    <row r="11" spans="1:4">
      <c r="A11" s="13" t="s">
        <v>8326</v>
      </c>
      <c r="B11" s="4">
        <v>20</v>
      </c>
      <c r="C11" s="4"/>
      <c r="D11" s="4">
        <v>20</v>
      </c>
    </row>
    <row r="12" spans="1:4">
      <c r="A12" s="13" t="s">
        <v>8330</v>
      </c>
      <c r="B12" s="4">
        <v>11</v>
      </c>
      <c r="C12" s="4"/>
      <c r="D12" s="4">
        <v>11</v>
      </c>
    </row>
    <row r="13" spans="1:4">
      <c r="A13" s="13" t="s">
        <v>8347</v>
      </c>
      <c r="B13" s="4">
        <v>2</v>
      </c>
      <c r="C13" s="4">
        <v>18</v>
      </c>
      <c r="D13" s="4">
        <v>20</v>
      </c>
    </row>
    <row r="14" spans="1:4">
      <c r="A14" s="13" t="s">
        <v>8353</v>
      </c>
      <c r="B14" s="4">
        <v>120</v>
      </c>
      <c r="C14" s="4">
        <v>60</v>
      </c>
      <c r="D14" s="4">
        <v>180</v>
      </c>
    </row>
    <row r="15" spans="1:4">
      <c r="A15" s="13" t="s">
        <v>8354</v>
      </c>
      <c r="B15" s="4">
        <v>60</v>
      </c>
      <c r="C15" s="4">
        <v>100</v>
      </c>
      <c r="D15" s="4">
        <v>160</v>
      </c>
    </row>
    <row r="16" spans="1:4">
      <c r="A16" s="6" t="s">
        <v>8357</v>
      </c>
      <c r="B16" s="4">
        <v>180</v>
      </c>
      <c r="C16" s="4">
        <v>40</v>
      </c>
      <c r="D16" s="4">
        <v>220</v>
      </c>
    </row>
    <row r="17" spans="1:4">
      <c r="A17" s="13" t="s">
        <v>8315</v>
      </c>
      <c r="B17" s="4">
        <v>100</v>
      </c>
      <c r="C17" s="4"/>
      <c r="D17" s="4">
        <v>100</v>
      </c>
    </row>
    <row r="18" spans="1:4">
      <c r="A18" s="13" t="s">
        <v>8321</v>
      </c>
      <c r="B18" s="4">
        <v>80</v>
      </c>
      <c r="C18" s="4"/>
      <c r="D18" s="4">
        <v>80</v>
      </c>
    </row>
    <row r="19" spans="1:4">
      <c r="A19" s="13" t="s">
        <v>8344</v>
      </c>
      <c r="B19" s="4"/>
      <c r="C19" s="4">
        <v>40</v>
      </c>
      <c r="D19" s="4">
        <v>40</v>
      </c>
    </row>
    <row r="20" spans="1:4">
      <c r="A20" s="6" t="s">
        <v>8361</v>
      </c>
      <c r="B20" s="4">
        <v>140</v>
      </c>
      <c r="C20" s="4">
        <v>20</v>
      </c>
      <c r="D20" s="4">
        <v>160</v>
      </c>
    </row>
    <row r="21" spans="1:4">
      <c r="A21" s="13" t="s">
        <v>8325</v>
      </c>
      <c r="B21" s="4">
        <v>120</v>
      </c>
      <c r="C21" s="4">
        <v>20</v>
      </c>
      <c r="D21" s="4">
        <v>140</v>
      </c>
    </row>
    <row r="22" spans="1:4">
      <c r="A22" s="13" t="s">
        <v>8342</v>
      </c>
      <c r="B22" s="4">
        <v>20</v>
      </c>
      <c r="C22" s="4"/>
      <c r="D22" s="4">
        <v>20</v>
      </c>
    </row>
    <row r="23" spans="1:4">
      <c r="A23" s="6" t="s">
        <v>8358</v>
      </c>
      <c r="B23" s="4">
        <v>127</v>
      </c>
      <c r="C23" s="4">
        <v>30</v>
      </c>
      <c r="D23" s="4">
        <v>157</v>
      </c>
    </row>
    <row r="24" spans="1:4">
      <c r="A24" s="13" t="s">
        <v>8316</v>
      </c>
      <c r="B24" s="4"/>
      <c r="C24" s="4">
        <v>20</v>
      </c>
      <c r="D24" s="4">
        <v>20</v>
      </c>
    </row>
    <row r="25" spans="1:4">
      <c r="A25" s="13" t="s">
        <v>8318</v>
      </c>
      <c r="B25" s="4">
        <v>40</v>
      </c>
      <c r="C25" s="4"/>
      <c r="D25" s="4">
        <v>40</v>
      </c>
    </row>
    <row r="26" spans="1:4">
      <c r="A26" s="13" t="s">
        <v>8324</v>
      </c>
      <c r="B26" s="4">
        <v>40</v>
      </c>
      <c r="C26" s="4"/>
      <c r="D26" s="4">
        <v>40</v>
      </c>
    </row>
    <row r="27" spans="1:4">
      <c r="A27" s="13" t="s">
        <v>8351</v>
      </c>
      <c r="B27" s="4">
        <v>47</v>
      </c>
      <c r="C27" s="4">
        <v>10</v>
      </c>
      <c r="D27" s="4">
        <v>57</v>
      </c>
    </row>
    <row r="28" spans="1:4">
      <c r="A28" s="6" t="s">
        <v>8363</v>
      </c>
      <c r="B28" s="4">
        <v>140</v>
      </c>
      <c r="C28" s="4"/>
      <c r="D28" s="4">
        <v>140</v>
      </c>
    </row>
    <row r="29" spans="1:4">
      <c r="A29" s="13" t="s">
        <v>8332</v>
      </c>
      <c r="B29" s="4">
        <v>40</v>
      </c>
      <c r="C29" s="4"/>
      <c r="D29" s="4">
        <v>40</v>
      </c>
    </row>
    <row r="30" spans="1:4">
      <c r="A30" s="13" t="s">
        <v>8352</v>
      </c>
      <c r="B30" s="4">
        <v>100</v>
      </c>
      <c r="C30" s="4"/>
      <c r="D30" s="4">
        <v>100</v>
      </c>
    </row>
    <row r="31" spans="1:4">
      <c r="A31" s="6" t="s">
        <v>8360</v>
      </c>
      <c r="B31" s="4">
        <v>120</v>
      </c>
      <c r="C31" s="4">
        <v>20</v>
      </c>
      <c r="D31" s="4">
        <v>140</v>
      </c>
    </row>
    <row r="32" spans="1:4">
      <c r="A32" s="13" t="s">
        <v>8323</v>
      </c>
      <c r="B32" s="4">
        <v>40</v>
      </c>
      <c r="C32" s="4"/>
      <c r="D32" s="4">
        <v>40</v>
      </c>
    </row>
    <row r="33" spans="1:4">
      <c r="A33" s="13" t="s">
        <v>8328</v>
      </c>
      <c r="B33" s="4">
        <v>20</v>
      </c>
      <c r="C33" s="4"/>
      <c r="D33" s="4">
        <v>20</v>
      </c>
    </row>
    <row r="34" spans="1:4">
      <c r="A34" s="13" t="s">
        <v>8329</v>
      </c>
      <c r="B34" s="4">
        <v>60</v>
      </c>
      <c r="C34" s="4"/>
      <c r="D34" s="4">
        <v>60</v>
      </c>
    </row>
    <row r="35" spans="1:4">
      <c r="A35" s="13" t="s">
        <v>8355</v>
      </c>
      <c r="B35" s="4"/>
      <c r="C35" s="4">
        <v>20</v>
      </c>
      <c r="D35" s="4">
        <v>20</v>
      </c>
    </row>
    <row r="36" spans="1:4">
      <c r="A36" s="6" t="s">
        <v>8365</v>
      </c>
      <c r="B36" s="4">
        <v>117</v>
      </c>
      <c r="C36" s="4"/>
      <c r="D36" s="4">
        <v>117</v>
      </c>
    </row>
    <row r="37" spans="1:4">
      <c r="A37" s="13" t="s">
        <v>8334</v>
      </c>
      <c r="B37" s="4">
        <v>20</v>
      </c>
      <c r="C37" s="4"/>
      <c r="D37" s="4">
        <v>20</v>
      </c>
    </row>
    <row r="38" spans="1:4">
      <c r="A38" s="13" t="s">
        <v>8336</v>
      </c>
      <c r="B38" s="4">
        <v>20</v>
      </c>
      <c r="C38" s="4"/>
      <c r="D38" s="4">
        <v>20</v>
      </c>
    </row>
    <row r="39" spans="1:4">
      <c r="A39" s="13" t="s">
        <v>8337</v>
      </c>
      <c r="B39" s="4">
        <v>57</v>
      </c>
      <c r="C39" s="4"/>
      <c r="D39" s="4">
        <v>57</v>
      </c>
    </row>
    <row r="40" spans="1:4">
      <c r="A40" s="13" t="s">
        <v>8338</v>
      </c>
      <c r="B40" s="4">
        <v>20</v>
      </c>
      <c r="C40" s="4"/>
      <c r="D40" s="4">
        <v>20</v>
      </c>
    </row>
    <row r="41" spans="1:4">
      <c r="A41" s="6" t="s">
        <v>8359</v>
      </c>
      <c r="B41" s="4"/>
      <c r="C41" s="4">
        <v>24</v>
      </c>
      <c r="D41" s="4">
        <v>24</v>
      </c>
    </row>
    <row r="42" spans="1:4">
      <c r="A42" s="13" t="s">
        <v>8317</v>
      </c>
      <c r="B42" s="4"/>
      <c r="C42" s="4">
        <v>24</v>
      </c>
      <c r="D42" s="4">
        <v>24</v>
      </c>
    </row>
    <row r="43" spans="1:4">
      <c r="A43" s="6" t="s">
        <v>8356</v>
      </c>
      <c r="B43" s="4">
        <v>1530</v>
      </c>
      <c r="C43" s="4">
        <v>349</v>
      </c>
      <c r="D43" s="4">
        <v>1879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PivotParentCategory</vt:lpstr>
      <vt:lpstr>PivotSubCategory</vt:lpstr>
      <vt:lpstr>PivotDate</vt:lpstr>
      <vt:lpstr>Bonus</vt:lpstr>
      <vt:lpstr>Other Views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Market Trends in KickStarter Projects  </dc:title>
  <dc:subject>UT Assignment 01</dc:subject>
  <dc:creator>Microsoft Office User</dc:creator>
  <cp:keywords>CTPClassification=CTP_NT</cp:keywords>
  <dc:description/>
  <cp:lastModifiedBy>Microsoft Office User</cp:lastModifiedBy>
  <dcterms:created xsi:type="dcterms:W3CDTF">2018-07-20T05:20:32Z</dcterms:created>
  <dcterms:modified xsi:type="dcterms:W3CDTF">2018-07-21T15:44:01Z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fe04ab3e-f498-44ce-b7b7-5fb8dc03c2a9</vt:lpwstr>
  </property>
  <property fmtid="{D5CDD505-2E9C-101B-9397-08002B2CF9AE}" pid="3" name="CTP_TimeStamp">
    <vt:lpwstr>2018-07-21 00:41:28Z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