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0490" windowHeight="7650" activeTab="4"/>
  </bookViews>
  <sheets>
    <sheet name="Modulo" sheetId="2" r:id="rId1"/>
    <sheet name="Costo" sheetId="3" r:id="rId2"/>
    <sheet name="ConciliacionCosto" sheetId="1" r:id="rId3"/>
    <sheet name="Depreciacion" sheetId="5" r:id="rId4"/>
    <sheet name="ConciliacionDepreciacion" sheetId="6" r:id="rId5"/>
  </sheets>
  <definedNames>
    <definedName name="_xlnm._FilterDatabase" localSheetId="2" hidden="1">ConciliacionCosto!$F$2:$F$503</definedName>
    <definedName name="_xlnm._FilterDatabase" localSheetId="4" hidden="1">ConciliacionDepreciacion!$C$2:$C$483</definedName>
    <definedName name="_xlnm._FilterDatabase" localSheetId="1" hidden="1">Costo!$B$2:$B$1334</definedName>
    <definedName name="_xlnm._FilterDatabase" localSheetId="3" hidden="1">Depreciacion!$B$2:$B$1145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" i="6" l="1"/>
  <c r="F45" i="6"/>
  <c r="G45" i="6" s="1"/>
  <c r="G469" i="6"/>
  <c r="G458" i="6"/>
  <c r="G425" i="6"/>
  <c r="G347" i="6"/>
  <c r="G305" i="6"/>
  <c r="G262" i="6"/>
  <c r="G212" i="6"/>
  <c r="G170" i="6"/>
  <c r="G152" i="6"/>
  <c r="G103" i="6"/>
  <c r="G25" i="6"/>
  <c r="F25" i="6"/>
  <c r="F96" i="5"/>
  <c r="I96" i="5"/>
  <c r="G73" i="5"/>
  <c r="I73" i="5" s="1"/>
  <c r="F73" i="5"/>
  <c r="E457" i="6"/>
  <c r="F457" i="6"/>
  <c r="E424" i="6"/>
  <c r="F424" i="6"/>
  <c r="G424" i="6" s="1"/>
  <c r="F377" i="6"/>
  <c r="G377" i="6" s="1"/>
  <c r="E211" i="6"/>
  <c r="F211" i="6"/>
  <c r="E102" i="6"/>
  <c r="F102" i="6"/>
  <c r="G102" i="6" s="1"/>
  <c r="E44" i="6"/>
  <c r="F44" i="6"/>
  <c r="G169" i="6"/>
  <c r="F24" i="6"/>
  <c r="G24" i="6" s="1"/>
  <c r="F101" i="6"/>
  <c r="G101" i="6" s="1"/>
  <c r="E43" i="6"/>
  <c r="G473" i="6"/>
  <c r="G468" i="6"/>
  <c r="G464" i="6"/>
  <c r="G461" i="6"/>
  <c r="G456" i="6"/>
  <c r="G423" i="6"/>
  <c r="G413" i="6"/>
  <c r="G376" i="6"/>
  <c r="G346" i="6"/>
  <c r="G304" i="6"/>
  <c r="G261" i="6"/>
  <c r="G210" i="6"/>
  <c r="G168" i="6"/>
  <c r="G151" i="6"/>
  <c r="F43" i="6"/>
  <c r="F23" i="6"/>
  <c r="G23" i="6" s="1"/>
  <c r="I50" i="5"/>
  <c r="I23" i="5"/>
  <c r="G50" i="5"/>
  <c r="F50" i="5"/>
  <c r="E209" i="6"/>
  <c r="F209" i="6"/>
  <c r="F100" i="6"/>
  <c r="G100" i="6" s="1"/>
  <c r="G167" i="6"/>
  <c r="F42" i="6"/>
  <c r="G42" i="6" s="1"/>
  <c r="G457" i="6" l="1"/>
  <c r="G211" i="6"/>
  <c r="G43" i="6"/>
  <c r="G44" i="6"/>
  <c r="G209" i="6"/>
  <c r="F482" i="6"/>
  <c r="E482" i="6"/>
  <c r="F480" i="6"/>
  <c r="E480" i="6"/>
  <c r="F472" i="6"/>
  <c r="E472" i="6"/>
  <c r="F467" i="6"/>
  <c r="E467" i="6"/>
  <c r="F463" i="6"/>
  <c r="E463" i="6"/>
  <c r="F460" i="6"/>
  <c r="E460" i="6"/>
  <c r="F455" i="6"/>
  <c r="E455" i="6"/>
  <c r="F451" i="6"/>
  <c r="E451" i="6"/>
  <c r="F422" i="6"/>
  <c r="E422" i="6"/>
  <c r="F418" i="6"/>
  <c r="E418" i="6"/>
  <c r="F412" i="6"/>
  <c r="E412" i="6"/>
  <c r="F410" i="6"/>
  <c r="E410" i="6"/>
  <c r="F408" i="6"/>
  <c r="E408" i="6"/>
  <c r="F403" i="6"/>
  <c r="E403" i="6"/>
  <c r="F400" i="6"/>
  <c r="E400" i="6"/>
  <c r="F375" i="6"/>
  <c r="E375" i="6"/>
  <c r="F345" i="6"/>
  <c r="E345" i="6"/>
  <c r="F303" i="6"/>
  <c r="E303" i="6"/>
  <c r="F260" i="6"/>
  <c r="E260" i="6"/>
  <c r="F208" i="6"/>
  <c r="E208" i="6"/>
  <c r="F166" i="6"/>
  <c r="E166" i="6"/>
  <c r="F150" i="6"/>
  <c r="E150" i="6"/>
  <c r="F99" i="6"/>
  <c r="E99" i="6"/>
  <c r="F82" i="6"/>
  <c r="E82" i="6"/>
  <c r="F41" i="6"/>
  <c r="E41" i="6"/>
  <c r="F39" i="6"/>
  <c r="E39" i="6"/>
  <c r="G13" i="6"/>
  <c r="G14" i="6"/>
  <c r="G15" i="6"/>
  <c r="G16" i="6"/>
  <c r="G17" i="6"/>
  <c r="G18" i="6"/>
  <c r="G19" i="6"/>
  <c r="G20" i="6"/>
  <c r="G21" i="6"/>
  <c r="G22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40" i="6"/>
  <c r="G41" i="6" s="1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1" i="6"/>
  <c r="G402" i="6"/>
  <c r="G404" i="6"/>
  <c r="G405" i="6"/>
  <c r="G406" i="6"/>
  <c r="G407" i="6"/>
  <c r="G409" i="6"/>
  <c r="G410" i="6" s="1"/>
  <c r="G411" i="6"/>
  <c r="G412" i="6" s="1"/>
  <c r="G414" i="6"/>
  <c r="G415" i="6"/>
  <c r="G416" i="6"/>
  <c r="G417" i="6"/>
  <c r="G419" i="6"/>
  <c r="G420" i="6"/>
  <c r="G421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2" i="6"/>
  <c r="G453" i="6"/>
  <c r="G454" i="6"/>
  <c r="G459" i="6"/>
  <c r="G462" i="6"/>
  <c r="G465" i="6"/>
  <c r="G466" i="6"/>
  <c r="G470" i="6"/>
  <c r="G471" i="6"/>
  <c r="G474" i="6"/>
  <c r="G475" i="6"/>
  <c r="G476" i="6"/>
  <c r="G477" i="6"/>
  <c r="G478" i="6"/>
  <c r="G479" i="6"/>
  <c r="G481" i="6"/>
  <c r="G482" i="6" s="1"/>
  <c r="G12" i="6"/>
  <c r="E455" i="1"/>
  <c r="E379" i="1"/>
  <c r="E348" i="1"/>
  <c r="E304" i="1"/>
  <c r="E262" i="1"/>
  <c r="E210" i="1"/>
  <c r="E151" i="1"/>
  <c r="E80" i="1"/>
  <c r="F1309" i="3"/>
  <c r="I1309" i="3"/>
  <c r="E378" i="1"/>
  <c r="E347" i="1"/>
  <c r="E303" i="1"/>
  <c r="E261" i="1"/>
  <c r="E209" i="1"/>
  <c r="E150" i="1"/>
  <c r="E37" i="1"/>
  <c r="I1295" i="3"/>
  <c r="F1295" i="3"/>
  <c r="E412" i="1"/>
  <c r="E302" i="1"/>
  <c r="E260" i="1"/>
  <c r="E149" i="1"/>
  <c r="I1272" i="3"/>
  <c r="E404" i="1"/>
  <c r="E346" i="1"/>
  <c r="E259" i="1"/>
  <c r="E148" i="1"/>
  <c r="E79" i="1"/>
  <c r="E36" i="1"/>
  <c r="E20" i="1"/>
  <c r="I1258" i="3"/>
  <c r="F1258" i="3"/>
  <c r="E478" i="1"/>
  <c r="E454" i="1"/>
  <c r="E403" i="1"/>
  <c r="E345" i="1"/>
  <c r="E258" i="1"/>
  <c r="E147" i="1"/>
  <c r="E99" i="1"/>
  <c r="E78" i="1"/>
  <c r="I1246" i="3"/>
  <c r="F1246" i="3"/>
  <c r="E453" i="1"/>
  <c r="E402" i="1"/>
  <c r="E377" i="1"/>
  <c r="E344" i="1"/>
  <c r="E301" i="1"/>
  <c r="E257" i="1"/>
  <c r="E208" i="1"/>
  <c r="E146" i="1"/>
  <c r="E98" i="1"/>
  <c r="E77" i="1"/>
  <c r="I1224" i="3"/>
  <c r="F1224" i="3"/>
  <c r="E452" i="1"/>
  <c r="E401" i="1"/>
  <c r="E376" i="1"/>
  <c r="E343" i="1"/>
  <c r="E300" i="1"/>
  <c r="E256" i="1"/>
  <c r="E207" i="1"/>
  <c r="E145" i="1"/>
  <c r="E97" i="1"/>
  <c r="E76" i="1"/>
  <c r="I1192" i="3"/>
  <c r="F1192" i="3"/>
  <c r="E488" i="1"/>
  <c r="E477" i="1"/>
  <c r="E468" i="1"/>
  <c r="E465" i="1"/>
  <c r="E460" i="1"/>
  <c r="E451" i="1"/>
  <c r="E426" i="1"/>
  <c r="E422" i="1"/>
  <c r="E400" i="1"/>
  <c r="E375" i="1"/>
  <c r="E342" i="1"/>
  <c r="E299" i="1"/>
  <c r="E255" i="1"/>
  <c r="E206" i="1"/>
  <c r="E144" i="1"/>
  <c r="E96" i="1"/>
  <c r="E75" i="1"/>
  <c r="E35" i="1"/>
  <c r="E19" i="1"/>
  <c r="I1157" i="3"/>
  <c r="F1157" i="3"/>
  <c r="E450" i="1"/>
  <c r="E399" i="1"/>
  <c r="E374" i="1"/>
  <c r="E341" i="1"/>
  <c r="E298" i="1"/>
  <c r="E254" i="1"/>
  <c r="E205" i="1"/>
  <c r="E143" i="1"/>
  <c r="E95" i="1"/>
  <c r="E74" i="1"/>
  <c r="I1092" i="3"/>
  <c r="F1092" i="3"/>
  <c r="E459" i="1"/>
  <c r="E449" i="1"/>
  <c r="E425" i="1"/>
  <c r="E421" i="1"/>
  <c r="E398" i="1"/>
  <c r="E340" i="1"/>
  <c r="E297" i="1"/>
  <c r="E253" i="1"/>
  <c r="E204" i="1"/>
  <c r="E142" i="1"/>
  <c r="E94" i="1"/>
  <c r="E73" i="1"/>
  <c r="E34" i="1"/>
  <c r="E18" i="1"/>
  <c r="I1059" i="3"/>
  <c r="F1059" i="3"/>
  <c r="E397" i="1"/>
  <c r="E339" i="1"/>
  <c r="E296" i="1"/>
  <c r="E252" i="1"/>
  <c r="E203" i="1"/>
  <c r="E141" i="1"/>
  <c r="E93" i="1"/>
  <c r="E72" i="1"/>
  <c r="E33" i="1"/>
  <c r="I1008" i="3"/>
  <c r="F1008" i="3"/>
  <c r="E373" i="1"/>
  <c r="E338" i="1"/>
  <c r="E295" i="1"/>
  <c r="E251" i="1"/>
  <c r="E202" i="1"/>
  <c r="E140" i="1"/>
  <c r="E71" i="1"/>
  <c r="E32" i="1"/>
  <c r="I979" i="3"/>
  <c r="F979" i="3"/>
  <c r="E458" i="1"/>
  <c r="E448" i="1"/>
  <c r="E424" i="1"/>
  <c r="E420" i="1"/>
  <c r="E396" i="1"/>
  <c r="E372" i="1"/>
  <c r="E337" i="1"/>
  <c r="E294" i="1"/>
  <c r="E250" i="1"/>
  <c r="E201" i="1"/>
  <c r="E168" i="1"/>
  <c r="E139" i="1"/>
  <c r="E92" i="1"/>
  <c r="E70" i="1"/>
  <c r="E31" i="1"/>
  <c r="E15" i="1"/>
  <c r="I955" i="3"/>
  <c r="F955" i="3"/>
  <c r="E371" i="1"/>
  <c r="E336" i="1"/>
  <c r="E293" i="1"/>
  <c r="E249" i="1"/>
  <c r="E200" i="1"/>
  <c r="E138" i="1"/>
  <c r="I904" i="3"/>
  <c r="F904" i="3"/>
  <c r="E447" i="1"/>
  <c r="E370" i="1"/>
  <c r="E335" i="1"/>
  <c r="E292" i="1"/>
  <c r="E248" i="1"/>
  <c r="E199" i="1"/>
  <c r="E137" i="1"/>
  <c r="E91" i="1"/>
  <c r="E69" i="1"/>
  <c r="F892" i="3"/>
  <c r="I892" i="3"/>
  <c r="I875" i="3"/>
  <c r="E486" i="1"/>
  <c r="E472" i="1"/>
  <c r="E446" i="1"/>
  <c r="E395" i="1"/>
  <c r="E369" i="1"/>
  <c r="E334" i="1"/>
  <c r="E291" i="1"/>
  <c r="E247" i="1"/>
  <c r="E198" i="1"/>
  <c r="E167" i="1"/>
  <c r="E135" i="1"/>
  <c r="E90" i="1"/>
  <c r="E68" i="1"/>
  <c r="E394" i="1"/>
  <c r="E333" i="1"/>
  <c r="E290" i="1"/>
  <c r="E246" i="1"/>
  <c r="E197" i="1"/>
  <c r="E134" i="1"/>
  <c r="E67" i="1"/>
  <c r="E30" i="1"/>
  <c r="I838" i="3"/>
  <c r="F838" i="3"/>
  <c r="E445" i="1"/>
  <c r="E411" i="1"/>
  <c r="E393" i="1"/>
  <c r="E368" i="1"/>
  <c r="E332" i="1"/>
  <c r="F332" i="1" s="1"/>
  <c r="E289" i="1"/>
  <c r="E245" i="1"/>
  <c r="E196" i="1"/>
  <c r="E133" i="1"/>
  <c r="E66" i="1"/>
  <c r="E29" i="1"/>
  <c r="I809" i="3"/>
  <c r="F809" i="3"/>
  <c r="E444" i="1"/>
  <c r="E392" i="1"/>
  <c r="E367" i="1"/>
  <c r="E331" i="1"/>
  <c r="E288" i="1"/>
  <c r="E244" i="1"/>
  <c r="E195" i="1"/>
  <c r="E166" i="1"/>
  <c r="E132" i="1"/>
  <c r="E65" i="1"/>
  <c r="E28" i="1"/>
  <c r="I771" i="3"/>
  <c r="F771" i="3"/>
  <c r="E330" i="1"/>
  <c r="E287" i="1"/>
  <c r="E243" i="1"/>
  <c r="E194" i="1"/>
  <c r="E131" i="1"/>
  <c r="E89" i="1"/>
  <c r="I737" i="3"/>
  <c r="F737" i="3"/>
  <c r="E443" i="1"/>
  <c r="E391" i="1"/>
  <c r="E329" i="1"/>
  <c r="E286" i="1"/>
  <c r="E242" i="1"/>
  <c r="E130" i="1"/>
  <c r="E64" i="1"/>
  <c r="F719" i="3"/>
  <c r="I719" i="3"/>
  <c r="E442" i="1"/>
  <c r="E390" i="1"/>
  <c r="E328" i="1"/>
  <c r="E285" i="1"/>
  <c r="E241" i="1"/>
  <c r="E193" i="1"/>
  <c r="E165" i="1"/>
  <c r="E129" i="1"/>
  <c r="E88" i="1"/>
  <c r="E63" i="1"/>
  <c r="I697" i="3"/>
  <c r="F697" i="3"/>
  <c r="E366" i="1"/>
  <c r="E327" i="1"/>
  <c r="E284" i="1"/>
  <c r="E240" i="1"/>
  <c r="E128" i="1"/>
  <c r="E27" i="1"/>
  <c r="I669" i="3"/>
  <c r="F669" i="3"/>
  <c r="E485" i="1"/>
  <c r="E471" i="1"/>
  <c r="E441" i="1"/>
  <c r="E407" i="1"/>
  <c r="E389" i="1"/>
  <c r="E365" i="1"/>
  <c r="E326" i="1"/>
  <c r="E283" i="1"/>
  <c r="E239" i="1"/>
  <c r="E192" i="1"/>
  <c r="E164" i="1"/>
  <c r="E127" i="1"/>
  <c r="E87" i="1"/>
  <c r="E62" i="1"/>
  <c r="E39" i="1"/>
  <c r="E26" i="1"/>
  <c r="E17" i="1"/>
  <c r="E14" i="1"/>
  <c r="I645" i="3"/>
  <c r="F645" i="3"/>
  <c r="E440" i="1"/>
  <c r="E416" i="1"/>
  <c r="E410" i="1"/>
  <c r="E388" i="1"/>
  <c r="E364" i="1"/>
  <c r="E325" i="1"/>
  <c r="E282" i="1"/>
  <c r="E238" i="1"/>
  <c r="E191" i="1"/>
  <c r="E126" i="1"/>
  <c r="E61" i="1"/>
  <c r="I588" i="3"/>
  <c r="F588" i="3"/>
  <c r="E439" i="1"/>
  <c r="E414" i="1"/>
  <c r="E409" i="1"/>
  <c r="E387" i="1"/>
  <c r="E363" i="1"/>
  <c r="E324" i="1"/>
  <c r="E281" i="1"/>
  <c r="E237" i="1"/>
  <c r="E190" i="1"/>
  <c r="E125" i="1"/>
  <c r="E60" i="1"/>
  <c r="I551" i="3"/>
  <c r="F551" i="3"/>
  <c r="E438" i="1"/>
  <c r="E362" i="1"/>
  <c r="E323" i="1"/>
  <c r="E280" i="1"/>
  <c r="E236" i="1"/>
  <c r="E189" i="1"/>
  <c r="E163" i="1"/>
  <c r="E124" i="1"/>
  <c r="E86" i="1"/>
  <c r="E59" i="1"/>
  <c r="I507" i="3"/>
  <c r="F507" i="3"/>
  <c r="E322" i="1"/>
  <c r="E279" i="1"/>
  <c r="E235" i="1"/>
  <c r="E188" i="1"/>
  <c r="E123" i="1"/>
  <c r="E58" i="1"/>
  <c r="I472" i="3"/>
  <c r="F472" i="3"/>
  <c r="E361" i="1"/>
  <c r="E278" i="1"/>
  <c r="E234" i="1"/>
  <c r="E187" i="1"/>
  <c r="E122" i="1"/>
  <c r="E85" i="1"/>
  <c r="E57" i="1"/>
  <c r="I451" i="3"/>
  <c r="E484" i="1"/>
  <c r="E321" i="1"/>
  <c r="E277" i="1"/>
  <c r="E233" i="1"/>
  <c r="E186" i="1"/>
  <c r="E162" i="1"/>
  <c r="E121" i="1"/>
  <c r="E56" i="1"/>
  <c r="I421" i="3"/>
  <c r="E483" i="1"/>
  <c r="E437" i="1"/>
  <c r="E386" i="1"/>
  <c r="E320" i="1"/>
  <c r="E276" i="1"/>
  <c r="E232" i="1"/>
  <c r="E185" i="1"/>
  <c r="E161" i="1"/>
  <c r="E120" i="1"/>
  <c r="E55" i="1"/>
  <c r="I398" i="3"/>
  <c r="F398" i="3"/>
  <c r="E482" i="1"/>
  <c r="E436" i="1"/>
  <c r="E385" i="1"/>
  <c r="E360" i="1"/>
  <c r="E319" i="1"/>
  <c r="E275" i="1"/>
  <c r="E231" i="1"/>
  <c r="E184" i="1"/>
  <c r="E160" i="1"/>
  <c r="E119" i="1"/>
  <c r="E54" i="1"/>
  <c r="I365" i="3"/>
  <c r="F365" i="3"/>
  <c r="E481" i="1"/>
  <c r="E435" i="1"/>
  <c r="E406" i="1"/>
  <c r="E384" i="1"/>
  <c r="E359" i="1"/>
  <c r="E318" i="1"/>
  <c r="E274" i="1"/>
  <c r="E230" i="1"/>
  <c r="E183" i="1"/>
  <c r="E159" i="1"/>
  <c r="E118" i="1"/>
  <c r="E53" i="1"/>
  <c r="I327" i="3"/>
  <c r="F327" i="3"/>
  <c r="E136" i="1"/>
  <c r="F136" i="1" s="1"/>
  <c r="F285" i="3"/>
  <c r="E229" i="1"/>
  <c r="E358" i="1"/>
  <c r="E273" i="1"/>
  <c r="E52" i="1"/>
  <c r="G285" i="3"/>
  <c r="I285" i="3" s="1"/>
  <c r="E434" i="1"/>
  <c r="E419" i="1"/>
  <c r="E383" i="1"/>
  <c r="E357" i="1"/>
  <c r="E317" i="1"/>
  <c r="E272" i="1"/>
  <c r="E228" i="1"/>
  <c r="E182" i="1"/>
  <c r="E158" i="1"/>
  <c r="E117" i="1"/>
  <c r="E51" i="1"/>
  <c r="E116" i="1"/>
  <c r="E25" i="1"/>
  <c r="G275" i="3"/>
  <c r="I275" i="3" s="1"/>
  <c r="F275" i="3"/>
  <c r="E356" i="1"/>
  <c r="E226" i="1"/>
  <c r="E271" i="1"/>
  <c r="E181" i="1"/>
  <c r="G251" i="3"/>
  <c r="I251" i="3" s="1"/>
  <c r="G258" i="3"/>
  <c r="I258" i="3" s="1"/>
  <c r="E115" i="1"/>
  <c r="E355" i="1"/>
  <c r="E316" i="1"/>
  <c r="E270" i="1"/>
  <c r="E225" i="1"/>
  <c r="E180" i="1"/>
  <c r="E157" i="1"/>
  <c r="E114" i="1"/>
  <c r="E50" i="1"/>
  <c r="E113" i="1"/>
  <c r="G224" i="3"/>
  <c r="I224" i="3" s="1"/>
  <c r="G239" i="3"/>
  <c r="I239" i="3" s="1"/>
  <c r="F239" i="3"/>
  <c r="E224" i="1"/>
  <c r="E269" i="1"/>
  <c r="E223" i="1"/>
  <c r="E112" i="1"/>
  <c r="G218" i="3"/>
  <c r="G204" i="3"/>
  <c r="I204" i="3" s="1"/>
  <c r="G212" i="3"/>
  <c r="I212" i="3" s="1"/>
  <c r="F224" i="3"/>
  <c r="F218" i="3"/>
  <c r="F212" i="3"/>
  <c r="E433" i="1"/>
  <c r="E314" i="1"/>
  <c r="E268" i="1"/>
  <c r="E222" i="1"/>
  <c r="E179" i="1"/>
  <c r="E111" i="1"/>
  <c r="E49" i="1"/>
  <c r="F204" i="3"/>
  <c r="E353" i="1"/>
  <c r="E313" i="1"/>
  <c r="E267" i="1"/>
  <c r="E221" i="1"/>
  <c r="E178" i="1"/>
  <c r="E110" i="1"/>
  <c r="E84" i="1"/>
  <c r="G193" i="3"/>
  <c r="I193" i="3" s="1"/>
  <c r="F193" i="3"/>
  <c r="E220" i="1"/>
  <c r="E177" i="1"/>
  <c r="E109" i="1"/>
  <c r="G179" i="3"/>
  <c r="I179" i="3" s="1"/>
  <c r="F179" i="3"/>
  <c r="E432" i="1"/>
  <c r="E312" i="1"/>
  <c r="E219" i="1"/>
  <c r="E176" i="1"/>
  <c r="E156" i="1"/>
  <c r="E108" i="1"/>
  <c r="E48" i="1"/>
  <c r="G169" i="3"/>
  <c r="I169" i="3" s="1"/>
  <c r="F169" i="3"/>
  <c r="E431" i="1"/>
  <c r="E218" i="1"/>
  <c r="E175" i="1"/>
  <c r="E107" i="1"/>
  <c r="E47" i="1"/>
  <c r="G153" i="3"/>
  <c r="I153" i="3" s="1"/>
  <c r="F153" i="3"/>
  <c r="E311" i="1"/>
  <c r="E217" i="1"/>
  <c r="E174" i="1"/>
  <c r="E106" i="1"/>
  <c r="E46" i="1"/>
  <c r="G141" i="3"/>
  <c r="I141" i="3" s="1"/>
  <c r="F141" i="3"/>
  <c r="E310" i="1"/>
  <c r="E216" i="1"/>
  <c r="E105" i="1"/>
  <c r="E45" i="1"/>
  <c r="G128" i="3"/>
  <c r="I128" i="3" s="1"/>
  <c r="F128" i="3"/>
  <c r="E476" i="1"/>
  <c r="E464" i="1"/>
  <c r="E430" i="1"/>
  <c r="E352" i="1"/>
  <c r="E309" i="1"/>
  <c r="E266" i="1"/>
  <c r="E215" i="1"/>
  <c r="E173" i="1"/>
  <c r="E155" i="1"/>
  <c r="E104" i="1"/>
  <c r="E44" i="1"/>
  <c r="E24" i="1"/>
  <c r="E13" i="1"/>
  <c r="G116" i="3"/>
  <c r="I116" i="3" s="1"/>
  <c r="F116" i="3"/>
  <c r="G89" i="3"/>
  <c r="I89" i="3" s="1"/>
  <c r="F89" i="3"/>
  <c r="E475" i="1"/>
  <c r="E463" i="1"/>
  <c r="E457" i="1"/>
  <c r="E429" i="1"/>
  <c r="E382" i="1"/>
  <c r="E351" i="1"/>
  <c r="E308" i="1"/>
  <c r="E265" i="1"/>
  <c r="E214" i="1"/>
  <c r="E172" i="1"/>
  <c r="E154" i="1"/>
  <c r="E103" i="1"/>
  <c r="E83" i="1"/>
  <c r="E43" i="1"/>
  <c r="E23" i="1"/>
  <c r="E12" i="1"/>
  <c r="G59" i="3"/>
  <c r="I59" i="3" s="1"/>
  <c r="F59" i="3"/>
  <c r="E480" i="1"/>
  <c r="E474" i="1"/>
  <c r="E470" i="1"/>
  <c r="E467" i="1"/>
  <c r="E462" i="1"/>
  <c r="E428" i="1"/>
  <c r="E418" i="1"/>
  <c r="E381" i="1"/>
  <c r="E350" i="1"/>
  <c r="E307" i="1"/>
  <c r="E264" i="1"/>
  <c r="E213" i="1"/>
  <c r="E171" i="1"/>
  <c r="E153" i="1"/>
  <c r="E102" i="1"/>
  <c r="G403" i="6" l="1"/>
  <c r="G345" i="6"/>
  <c r="G260" i="6"/>
  <c r="G472" i="6"/>
  <c r="G455" i="6"/>
  <c r="G422" i="6"/>
  <c r="G400" i="6"/>
  <c r="G208" i="6"/>
  <c r="G463" i="6"/>
  <c r="G166" i="6"/>
  <c r="G150" i="6"/>
  <c r="G480" i="6"/>
  <c r="G460" i="6"/>
  <c r="G418" i="6"/>
  <c r="G303" i="6"/>
  <c r="G99" i="6"/>
  <c r="G82" i="6"/>
  <c r="G451" i="6"/>
  <c r="G467" i="6"/>
  <c r="G408" i="6"/>
  <c r="G375" i="6"/>
  <c r="G39" i="6"/>
  <c r="E483" i="6"/>
  <c r="G483" i="6" s="1"/>
  <c r="E82" i="1"/>
  <c r="E100" i="1" s="1"/>
  <c r="E42" i="1"/>
  <c r="F42" i="1" s="1"/>
  <c r="E22" i="1"/>
  <c r="F22" i="1" s="1"/>
  <c r="E11" i="1"/>
  <c r="E16" i="1" s="1"/>
  <c r="E306" i="1"/>
  <c r="E349" i="1" s="1"/>
  <c r="E212" i="1"/>
  <c r="F212" i="1" s="1"/>
  <c r="E170" i="1"/>
  <c r="E211" i="1" s="1"/>
  <c r="E101" i="1"/>
  <c r="F101" i="1" s="1"/>
  <c r="E41" i="1"/>
  <c r="G22" i="3"/>
  <c r="I22" i="3" s="1"/>
  <c r="F22" i="3"/>
  <c r="E489" i="1"/>
  <c r="D489" i="1"/>
  <c r="E487" i="1"/>
  <c r="D487" i="1"/>
  <c r="E479" i="1"/>
  <c r="D479" i="1"/>
  <c r="E473" i="1"/>
  <c r="D473" i="1"/>
  <c r="E469" i="1"/>
  <c r="D469" i="1"/>
  <c r="E466" i="1"/>
  <c r="D466" i="1"/>
  <c r="E461" i="1"/>
  <c r="D461" i="1"/>
  <c r="E456" i="1"/>
  <c r="D456" i="1"/>
  <c r="E427" i="1"/>
  <c r="D427" i="1"/>
  <c r="E423" i="1"/>
  <c r="D423" i="1"/>
  <c r="E417" i="1"/>
  <c r="D417" i="1"/>
  <c r="E415" i="1"/>
  <c r="D415" i="1"/>
  <c r="E413" i="1"/>
  <c r="D413" i="1"/>
  <c r="E408" i="1"/>
  <c r="D408" i="1"/>
  <c r="E405" i="1"/>
  <c r="D405" i="1"/>
  <c r="E380" i="1"/>
  <c r="D380" i="1"/>
  <c r="D349" i="1"/>
  <c r="E305" i="1"/>
  <c r="D305" i="1"/>
  <c r="D263" i="1"/>
  <c r="D211" i="1"/>
  <c r="E169" i="1"/>
  <c r="D169" i="1"/>
  <c r="D152" i="1"/>
  <c r="D100" i="1"/>
  <c r="D81" i="1"/>
  <c r="D40" i="1"/>
  <c r="E40" i="1"/>
  <c r="D38" i="1"/>
  <c r="E21" i="1"/>
  <c r="D21" i="1"/>
  <c r="D16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6" i="1"/>
  <c r="F407" i="1"/>
  <c r="F409" i="1"/>
  <c r="F410" i="1"/>
  <c r="F411" i="1"/>
  <c r="F412" i="1"/>
  <c r="F414" i="1"/>
  <c r="F415" i="1" s="1"/>
  <c r="F416" i="1"/>
  <c r="F417" i="1" s="1"/>
  <c r="F418" i="1"/>
  <c r="F419" i="1"/>
  <c r="F420" i="1"/>
  <c r="F421" i="1"/>
  <c r="F422" i="1"/>
  <c r="F424" i="1"/>
  <c r="F425" i="1"/>
  <c r="F426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7" i="1"/>
  <c r="F458" i="1"/>
  <c r="F459" i="1"/>
  <c r="F460" i="1"/>
  <c r="F462" i="1"/>
  <c r="F463" i="1"/>
  <c r="F464" i="1"/>
  <c r="F465" i="1"/>
  <c r="F467" i="1"/>
  <c r="F468" i="1"/>
  <c r="F470" i="1"/>
  <c r="F471" i="1"/>
  <c r="F472" i="1"/>
  <c r="F474" i="1"/>
  <c r="F475" i="1"/>
  <c r="F476" i="1"/>
  <c r="F477" i="1"/>
  <c r="F478" i="1"/>
  <c r="F480" i="1"/>
  <c r="F481" i="1"/>
  <c r="F482" i="1"/>
  <c r="F483" i="1"/>
  <c r="F484" i="1"/>
  <c r="F485" i="1"/>
  <c r="F486" i="1"/>
  <c r="F488" i="1"/>
  <c r="F489" i="1" s="1"/>
  <c r="F12" i="1"/>
  <c r="F13" i="1"/>
  <c r="F14" i="1"/>
  <c r="F15" i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 s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4" i="1"/>
  <c r="F265" i="1"/>
  <c r="F266" i="1"/>
  <c r="F267" i="1"/>
  <c r="F268" i="1"/>
  <c r="F269" i="1"/>
  <c r="F270" i="1"/>
  <c r="F271" i="1"/>
  <c r="F272" i="1"/>
  <c r="F273" i="1"/>
  <c r="F274" i="1"/>
  <c r="F152" i="1" l="1"/>
  <c r="D490" i="1"/>
  <c r="F490" i="1" s="1"/>
  <c r="E152" i="1"/>
  <c r="E81" i="1"/>
  <c r="F306" i="1"/>
  <c r="F349" i="1" s="1"/>
  <c r="F11" i="1"/>
  <c r="F16" i="1" s="1"/>
  <c r="F170" i="1"/>
  <c r="F211" i="1" s="1"/>
  <c r="E38" i="1"/>
  <c r="E263" i="1"/>
  <c r="F469" i="1"/>
  <c r="F100" i="1"/>
  <c r="F81" i="1"/>
  <c r="F305" i="1"/>
  <c r="F21" i="1"/>
  <c r="F487" i="1"/>
  <c r="F427" i="1"/>
  <c r="F413" i="1"/>
  <c r="F263" i="1"/>
  <c r="F479" i="1"/>
  <c r="F466" i="1"/>
  <c r="F456" i="1"/>
  <c r="F423" i="1"/>
  <c r="F408" i="1"/>
  <c r="F169" i="1"/>
  <c r="F38" i="1"/>
  <c r="F473" i="1"/>
  <c r="F380" i="1"/>
  <c r="F461" i="1"/>
  <c r="F405" i="1"/>
</calcChain>
</file>

<file path=xl/sharedStrings.xml><?xml version="1.0" encoding="utf-8"?>
<sst xmlns="http://schemas.openxmlformats.org/spreadsheetml/2006/main" count="9051" uniqueCount="520">
  <si>
    <t>2019-02-06-09:54:32</t>
  </si>
  <si>
    <t>CAJA DE COMPENSACION FAMILIAR DE NARI?O</t>
  </si>
  <si>
    <t>NIT. 891280008-1-5</t>
  </si>
  <si>
    <t>REPORTE RESUMEN DE ACTIVOS</t>
  </si>
  <si>
    <t xml:space="preserve"> POR UNIDAD DE NEGOCIO Y AUXILIAR DE 150405050000 A 158405050000</t>
  </si>
  <si>
    <t>FECHA DE CORTE 2019 - 1</t>
  </si>
  <si>
    <t>Elaborado el 06 de Febrero del 2019</t>
  </si>
  <si>
    <t>AUXILIAR</t>
  </si>
  <si>
    <t>DETALLE</t>
  </si>
  <si>
    <t>CENT/COSTOS</t>
  </si>
  <si>
    <t>COSTO/COMP</t>
  </si>
  <si>
    <t>DEP/ACUM</t>
  </si>
  <si>
    <t>150405050000</t>
  </si>
  <si>
    <t>TERRENOS URBANOS</t>
  </si>
  <si>
    <t>0503</t>
  </si>
  <si>
    <t>0504</t>
  </si>
  <si>
    <t>0505</t>
  </si>
  <si>
    <t>4001</t>
  </si>
  <si>
    <t>5500</t>
  </si>
  <si>
    <t/>
  </si>
  <si>
    <t>TOTAL AUXILIAR =&gt;</t>
  </si>
  <si>
    <t>0</t>
  </si>
  <si>
    <t>150410050000</t>
  </si>
  <si>
    <t>TERRENOS RURALES</t>
  </si>
  <si>
    <t>5507</t>
  </si>
  <si>
    <t>5550</t>
  </si>
  <si>
    <t>5555</t>
  </si>
  <si>
    <t>151605050000</t>
  </si>
  <si>
    <t>EDIFICIOS</t>
  </si>
  <si>
    <t>0545</t>
  </si>
  <si>
    <t>4002</t>
  </si>
  <si>
    <t>4301</t>
  </si>
  <si>
    <t>4302</t>
  </si>
  <si>
    <t>4303</t>
  </si>
  <si>
    <t>5505</t>
  </si>
  <si>
    <t>5506</t>
  </si>
  <si>
    <t>5598</t>
  </si>
  <si>
    <t>151605100000</t>
  </si>
  <si>
    <t>EDIFICIOS COLEGIO CAMPESTRE CABRERA</t>
  </si>
  <si>
    <t>152005050000</t>
  </si>
  <si>
    <t>MAQUINAS Y EQUIPOS</t>
  </si>
  <si>
    <t>0502</t>
  </si>
  <si>
    <t>0510</t>
  </si>
  <si>
    <t>0511</t>
  </si>
  <si>
    <t>0512</t>
  </si>
  <si>
    <t>0513</t>
  </si>
  <si>
    <t>0523</t>
  </si>
  <si>
    <t>0530</t>
  </si>
  <si>
    <t>0580</t>
  </si>
  <si>
    <t>0590</t>
  </si>
  <si>
    <t>1050</t>
  </si>
  <si>
    <t>1051</t>
  </si>
  <si>
    <t>1054</t>
  </si>
  <si>
    <t>1056</t>
  </si>
  <si>
    <t>1081</t>
  </si>
  <si>
    <t>2098</t>
  </si>
  <si>
    <t>2099</t>
  </si>
  <si>
    <t>2502</t>
  </si>
  <si>
    <t>2503</t>
  </si>
  <si>
    <t>4003</t>
  </si>
  <si>
    <t>4004</t>
  </si>
  <si>
    <t>4601</t>
  </si>
  <si>
    <t>5001</t>
  </si>
  <si>
    <t>5513</t>
  </si>
  <si>
    <t>5552</t>
  </si>
  <si>
    <t>5553</t>
  </si>
  <si>
    <t>5554</t>
  </si>
  <si>
    <t>6002</t>
  </si>
  <si>
    <t>152005100000</t>
  </si>
  <si>
    <t>OTROS EQUIPOS</t>
  </si>
  <si>
    <t>0520</t>
  </si>
  <si>
    <t>4097</t>
  </si>
  <si>
    <t>152405050000</t>
  </si>
  <si>
    <t>MUEBLES Y ENSERES</t>
  </si>
  <si>
    <t>0514</t>
  </si>
  <si>
    <t>0524</t>
  </si>
  <si>
    <t>0526</t>
  </si>
  <si>
    <t>0540</t>
  </si>
  <si>
    <t>5002</t>
  </si>
  <si>
    <t>5597</t>
  </si>
  <si>
    <t>152410050000</t>
  </si>
  <si>
    <t>EQUIPOS</t>
  </si>
  <si>
    <t>152410100000</t>
  </si>
  <si>
    <t>ACTIVOS DEVOLUTIVOS</t>
  </si>
  <si>
    <t>152805050000</t>
  </si>
  <si>
    <t>EQUIPOS DE PROCESAMIENTO DE DATOS</t>
  </si>
  <si>
    <t>0525</t>
  </si>
  <si>
    <t>152805100000</t>
  </si>
  <si>
    <t>OTROS EQ.PROCESAMIENTO DATOS</t>
  </si>
  <si>
    <t>152810050000</t>
  </si>
  <si>
    <t>EQUIPO DE TELECOMUNICACIONES</t>
  </si>
  <si>
    <t>152810100000</t>
  </si>
  <si>
    <t>153205050000</t>
  </si>
  <si>
    <t>EQUIPO MEDICO</t>
  </si>
  <si>
    <t>153205100000</t>
  </si>
  <si>
    <t>OTROS EQUIPOS MEDICOS</t>
  </si>
  <si>
    <t>153210050000</t>
  </si>
  <si>
    <t>EQUIPO ODONTOLOGICO</t>
  </si>
  <si>
    <t>153210100000</t>
  </si>
  <si>
    <t>OTROS EQUIPOS ODONTOLOGICOS</t>
  </si>
  <si>
    <t>153220010000</t>
  </si>
  <si>
    <t>INSTRUMENTAL</t>
  </si>
  <si>
    <t>153605050000</t>
  </si>
  <si>
    <t>DE HABITACIONES</t>
  </si>
  <si>
    <t>153605100000</t>
  </si>
  <si>
    <t>OTROS EQUIPOS DE HABITACION</t>
  </si>
  <si>
    <t>153610050000</t>
  </si>
  <si>
    <t>DE RESTAURANTE Y CAFETERIA</t>
  </si>
  <si>
    <t>153610100000</t>
  </si>
  <si>
    <t>OTROS EQUIPOS DE RESTAURANTE Y CAFETERIA</t>
  </si>
  <si>
    <t>154005050000</t>
  </si>
  <si>
    <t>AUTOS, CAMIONETAS Y CAMPEROS</t>
  </si>
  <si>
    <t>154008050000</t>
  </si>
  <si>
    <t>CAMIONES, VOLQUETAS Y FURGONES</t>
  </si>
  <si>
    <t>154015050000</t>
  </si>
  <si>
    <t>BUSES Y BUSETAS</t>
  </si>
  <si>
    <t>154030050000</t>
  </si>
  <si>
    <t>MOTOCICLETAS</t>
  </si>
  <si>
    <t>154040050000</t>
  </si>
  <si>
    <t>ESTIBAS Y CARRETAS</t>
  </si>
  <si>
    <t>158405050000</t>
  </si>
  <si>
    <t>SEMOVIENTES</t>
  </si>
  <si>
    <t>TOTALES</t>
  </si>
  <si>
    <t>2019-02-06-10:27:21</t>
  </si>
  <si>
    <t>01 - CAJA DE COMPENSACION FAMILIAR DE NARI?O - COLGAAP</t>
  </si>
  <si>
    <t>LISTADO DE CENTROS 0501 - 9003 POR AUXILIAR</t>
  </si>
  <si>
    <t>CUENTA</t>
  </si>
  <si>
    <t>DESCRIPCION</t>
  </si>
  <si>
    <t>SALDO/ANTERIOR</t>
  </si>
  <si>
    <t>DEBITO</t>
  </si>
  <si>
    <t>CREDITO</t>
  </si>
  <si>
    <t>SALDO/NUEVO</t>
  </si>
  <si>
    <t>0501</t>
  </si>
  <si>
    <t>ASAMBLEA GENERAL</t>
  </si>
  <si>
    <t>TOTALES=&gt;0501-ASAMBLEA GENERAL</t>
  </si>
  <si>
    <t>CONSEJO DIRECTIVO</t>
  </si>
  <si>
    <t>15200505</t>
  </si>
  <si>
    <t>15240505</t>
  </si>
  <si>
    <t>15240599</t>
  </si>
  <si>
    <t>INF. MUEBLES Y ENSERES</t>
  </si>
  <si>
    <t>15241010</t>
  </si>
  <si>
    <t>15280505</t>
  </si>
  <si>
    <t>15281005</t>
  </si>
  <si>
    <t>TOTALES=&gt;0502-CONSEJO DIRECTIVO</t>
  </si>
  <si>
    <t>ADMON. PASTO</t>
  </si>
  <si>
    <t>15040505</t>
  </si>
  <si>
    <t>1504059705</t>
  </si>
  <si>
    <t>TERRENOS URBANOS AJUSTES NIIF</t>
  </si>
  <si>
    <t>15040599</t>
  </si>
  <si>
    <t>INF. TERRENOS URBANOS</t>
  </si>
  <si>
    <t>15160505</t>
  </si>
  <si>
    <t>1516059705</t>
  </si>
  <si>
    <t>EDIFICIOS AJUSTES NIIF</t>
  </si>
  <si>
    <t>15160599</t>
  </si>
  <si>
    <t>INF. CONSTRUCCIONES Y EDIFICACIONES</t>
  </si>
  <si>
    <t>15200510</t>
  </si>
  <si>
    <t>15200599</t>
  </si>
  <si>
    <t>INF. MAQUINARIA Y EQUIPO</t>
  </si>
  <si>
    <t>15241005</t>
  </si>
  <si>
    <t>15241099</t>
  </si>
  <si>
    <t>INF. EQUIPOS</t>
  </si>
  <si>
    <t>15280510</t>
  </si>
  <si>
    <t>15280599</t>
  </si>
  <si>
    <t>INF. EQUIPO DE PROCESAMIENTO DATOS</t>
  </si>
  <si>
    <t>15281010</t>
  </si>
  <si>
    <t>15281099</t>
  </si>
  <si>
    <t>INF. EQUIPO DE TELECOMUNICACIONES</t>
  </si>
  <si>
    <t>15320505</t>
  </si>
  <si>
    <t>15360505</t>
  </si>
  <si>
    <t>15361005</t>
  </si>
  <si>
    <t>15361099</t>
  </si>
  <si>
    <t>INF. DE RESTAURANTE Y CAFETERIA</t>
  </si>
  <si>
    <t>15400505</t>
  </si>
  <si>
    <t>15400805</t>
  </si>
  <si>
    <t>15400899</t>
  </si>
  <si>
    <t>INF. CAMIONES VOLQUETAS Y FURGONES</t>
  </si>
  <si>
    <t>15401505</t>
  </si>
  <si>
    <t>15403005</t>
  </si>
  <si>
    <t>15403099</t>
  </si>
  <si>
    <t>INF. MOTOCICLETAS</t>
  </si>
  <si>
    <t>15404005</t>
  </si>
  <si>
    <t>15404099</t>
  </si>
  <si>
    <t>INF. ESTIBAS Y CARRETAS</t>
  </si>
  <si>
    <t>TOTALES=&gt;0503-ADMON. PASTO</t>
  </si>
  <si>
    <t>ADMON. IPIALES</t>
  </si>
  <si>
    <t>1504059799</t>
  </si>
  <si>
    <t>INF. TERRENOS URBANOS AJUSTES NIIF</t>
  </si>
  <si>
    <t>15361010</t>
  </si>
  <si>
    <t>TOTALES=&gt;0504-ADMON. IPIALES</t>
  </si>
  <si>
    <t>ADMON. TUMACO</t>
  </si>
  <si>
    <t>TOTALES=&gt;0505-ADMON. TUMACO</t>
  </si>
  <si>
    <t>ADMON LA UNION</t>
  </si>
  <si>
    <t>TOTALES=&gt;0510-ADMON LA UNION</t>
  </si>
  <si>
    <t>ADMON SANDONA</t>
  </si>
  <si>
    <t>TOTALES=&gt;0511-ADMON SANDONA</t>
  </si>
  <si>
    <t>ADMON SAMANIEGO</t>
  </si>
  <si>
    <t>TOTALES=&gt;0512-ADMON SAMANIEGO</t>
  </si>
  <si>
    <t>ADMON TUQUERRES</t>
  </si>
  <si>
    <t>TOTALES=&gt;0513-ADMON TUQUERRES</t>
  </si>
  <si>
    <t>ADMON LA CRUZ</t>
  </si>
  <si>
    <t>TOTALES=&gt;0514-ADMON LA CRUZ</t>
  </si>
  <si>
    <t>FONEDE FOSFEC PASTO</t>
  </si>
  <si>
    <t>TOTALES=&gt;0520-FONEDE FOSFEC PASTO</t>
  </si>
  <si>
    <t>0521</t>
  </si>
  <si>
    <t>FONEDE FOSFEC IPIALE</t>
  </si>
  <si>
    <t>TOTALES=&gt;0521-FONEDE FOSFEC IPIALE</t>
  </si>
  <si>
    <t>AGENCIA DE EMPLEO</t>
  </si>
  <si>
    <t>TOTALES=&gt;0523-AGENCIA DE EMPLEO</t>
  </si>
  <si>
    <t>AGE. EMPLEO IPIALES</t>
  </si>
  <si>
    <t>TOTALES=&gt;0524-AGE. EMPLEO IPIALES</t>
  </si>
  <si>
    <t>AGE. EMPLEO TUMACO</t>
  </si>
  <si>
    <t>TOTALES=&gt;0525-AGE. EMPLEO TUMACO</t>
  </si>
  <si>
    <t>PRIM EMPLEOS PASTO</t>
  </si>
  <si>
    <t>TOTALES=&gt;0526-PRIM EMPLEOS PASTO</t>
  </si>
  <si>
    <t>SUB DE NEGOCIOS</t>
  </si>
  <si>
    <t>TOTALES=&gt;0530-SUB DE NEGOCIOS</t>
  </si>
  <si>
    <t>NI?EZ PASTO</t>
  </si>
  <si>
    <t>TOTALES=&gt;0540-NI?EZ PASTO</t>
  </si>
  <si>
    <t>JECO PASTO</t>
  </si>
  <si>
    <t>TOTALES=&gt;0545-JECO PASTO</t>
  </si>
  <si>
    <t>BODEGA ACTIVOS FIJOS</t>
  </si>
  <si>
    <t>TOTALES=&gt;0580-BODEGA ACTIVOS FIJOS</t>
  </si>
  <si>
    <t>FOVIS</t>
  </si>
  <si>
    <t>TOTALES=&gt;0590-FOVIS</t>
  </si>
  <si>
    <t>0595</t>
  </si>
  <si>
    <t>CAVIS</t>
  </si>
  <si>
    <t>TOTALES=&gt;0595-CAVIS</t>
  </si>
  <si>
    <t>0599</t>
  </si>
  <si>
    <t>ADMINISTRACION</t>
  </si>
  <si>
    <t>TOTALES=&gt;0599-ADMINISTRACION</t>
  </si>
  <si>
    <t>1001</t>
  </si>
  <si>
    <t>SUPER. PARQUE INFAN.</t>
  </si>
  <si>
    <t>TOTALES=&gt;1001-SUPER. PARQUE INFAN.</t>
  </si>
  <si>
    <t>1004</t>
  </si>
  <si>
    <t>SUPER. IPIALES</t>
  </si>
  <si>
    <t>TOTALES=&gt;1004-SUPER. IPIALES</t>
  </si>
  <si>
    <t>1005</t>
  </si>
  <si>
    <t>SUPER. TUMACO</t>
  </si>
  <si>
    <t>TOTALES=&gt;1005-SUPER. TUMACO</t>
  </si>
  <si>
    <t>1010</t>
  </si>
  <si>
    <t>CENTRO DISTR. SUPER.</t>
  </si>
  <si>
    <t>TOTALES=&gt;1010-CENTRO DISTR. SUPER.</t>
  </si>
  <si>
    <t>DROG. PARQUE INFANTI</t>
  </si>
  <si>
    <t>1520059705</t>
  </si>
  <si>
    <t>MAQUINAS Y EQUIPOS AJUSTES NIIF</t>
  </si>
  <si>
    <t>1520059799</t>
  </si>
  <si>
    <t>INF. MAQUINARIA Y EQUIPO AJUSTES NIIF</t>
  </si>
  <si>
    <t>1524059705</t>
  </si>
  <si>
    <t>MUEBLES Y ENSERES AJUSTES NIIF</t>
  </si>
  <si>
    <t>1524059799</t>
  </si>
  <si>
    <t>INF. MUEBLES Y ENSERES AJUSTES NIIF</t>
  </si>
  <si>
    <t>1524109705</t>
  </si>
  <si>
    <t>EQUIPOS AJUSTES NIIF</t>
  </si>
  <si>
    <t>1524109710</t>
  </si>
  <si>
    <t>ACTIVOS DEVOLUTIVOS AJUSTES NIIF</t>
  </si>
  <si>
    <t>1524109799</t>
  </si>
  <si>
    <t>INF. EQUIPOS AJUSTES NIIF</t>
  </si>
  <si>
    <t>1528059705</t>
  </si>
  <si>
    <t>EQUIPOS DE PROCESAMIENTO DE DATOS AJUSTES NIIF</t>
  </si>
  <si>
    <t>1528059710</t>
  </si>
  <si>
    <t>OTROS EQ.PROCESAMIENTO DATOS AJUSTES NIIF</t>
  </si>
  <si>
    <t>1528059799</t>
  </si>
  <si>
    <t>INF. EQUIPO DE PROCESAMIENTO DATOS AJUSTES NIIF</t>
  </si>
  <si>
    <t>1528109705</t>
  </si>
  <si>
    <t>EQUIPO DE TELECOMUNICACIONES AJUSTES NIIF</t>
  </si>
  <si>
    <t>1528109710</t>
  </si>
  <si>
    <t>1528109799</t>
  </si>
  <si>
    <t>INF. EQUIPO DE TELECOMUNICACIONES AJUSTES NIIF</t>
  </si>
  <si>
    <t>15320510</t>
  </si>
  <si>
    <t>15320599</t>
  </si>
  <si>
    <t>INF. EQUIPO MEDICO</t>
  </si>
  <si>
    <t>1540409705</t>
  </si>
  <si>
    <t>ESTIBAS Y CARRETAS AJUSTES NIIF</t>
  </si>
  <si>
    <t>TOTALES=&gt;1050-DROG. PARQUE INFANTI</t>
  </si>
  <si>
    <t>DROG. CENTRO</t>
  </si>
  <si>
    <t>1536109705</t>
  </si>
  <si>
    <t>DE RESTAURANTE Y CAFETERIA AJUSTES NIIF</t>
  </si>
  <si>
    <t>1536109799</t>
  </si>
  <si>
    <t>INF. DE RESTAURANTE Y CAFETERIA AJUSTES NIIF</t>
  </si>
  <si>
    <t>TOTALES=&gt;1051-DROG. CENTRO</t>
  </si>
  <si>
    <t>DROG. TUMACO</t>
  </si>
  <si>
    <t>TOTALES=&gt;1054-DROG. TUMACO</t>
  </si>
  <si>
    <t>1055</t>
  </si>
  <si>
    <t>DROG. LOS PINOS</t>
  </si>
  <si>
    <t>TOTALES=&gt;1055-DROG. LOS PINOS</t>
  </si>
  <si>
    <t>DRGO. AV. ESTUDIANTE</t>
  </si>
  <si>
    <t>TOTALES=&gt;1056-DRGO. AV. ESTUDIANTE</t>
  </si>
  <si>
    <t>COORDINAC MERCADEO</t>
  </si>
  <si>
    <t>1520059710</t>
  </si>
  <si>
    <t>OTROS EQUIPOS AJUSTES NIIF</t>
  </si>
  <si>
    <t>TOTALES=&gt;1081-COORDINAC MERCADEO</t>
  </si>
  <si>
    <t>1099</t>
  </si>
  <si>
    <t>MERCADEO</t>
  </si>
  <si>
    <t>TOTALES=&gt;1099-MERCADEO</t>
  </si>
  <si>
    <t>SUBDIRECC SALUD</t>
  </si>
  <si>
    <t>TOTALES=&gt;2098-SUBDIRECC SALUD</t>
  </si>
  <si>
    <t>REGIMEN SUBSIDIADO</t>
  </si>
  <si>
    <t>TOTALES=&gt;2099-REGIMEN SUBSIDIADO</t>
  </si>
  <si>
    <t>2501</t>
  </si>
  <si>
    <t>IPS H SAN JOSE DE TU</t>
  </si>
  <si>
    <t>15329505</t>
  </si>
  <si>
    <t>EQUIPO MEDICO EN ALMACEN</t>
  </si>
  <si>
    <t>TOTALES=&gt;2501-IPS H SAN JOSE DE TU</t>
  </si>
  <si>
    <t>IPS IPIALES</t>
  </si>
  <si>
    <t>1532059705</t>
  </si>
  <si>
    <t>EQUIPO MEDICO AJUSTES NIIF</t>
  </si>
  <si>
    <t>1532059799</t>
  </si>
  <si>
    <t>INF. EQUIPO MEDICO AJUSTES NIIF</t>
  </si>
  <si>
    <t>15321005</t>
  </si>
  <si>
    <t>15321010</t>
  </si>
  <si>
    <t>1532109705</t>
  </si>
  <si>
    <t>EQUIPO ODONTOLOGICO AJUSTES NIIF</t>
  </si>
  <si>
    <t>1532109710</t>
  </si>
  <si>
    <t>OTROS EQUIPOS ODONTOLOGICOS AJUSTES NIIF</t>
  </si>
  <si>
    <t>1532109799</t>
  </si>
  <si>
    <t>INF. EQUIPO ODONTOLOGICO AJUSTES NIIF</t>
  </si>
  <si>
    <t>15321099</t>
  </si>
  <si>
    <t>INF. EQUIPO ODONTOLOGICO</t>
  </si>
  <si>
    <t>TOTALES=&gt;2502-IPS IPIALES</t>
  </si>
  <si>
    <t>IPS TUMACO</t>
  </si>
  <si>
    <t>15322001</t>
  </si>
  <si>
    <t>1532209701</t>
  </si>
  <si>
    <t>INSTRUMENTAL AJUSTES NIIF</t>
  </si>
  <si>
    <t>TOTALES=&gt;2503-IPS TUMACO</t>
  </si>
  <si>
    <t>2599</t>
  </si>
  <si>
    <t>SALUD IPS</t>
  </si>
  <si>
    <t>TOTALES=&gt;2599-SALUD IPS</t>
  </si>
  <si>
    <t>COLEGIO SIGLO XXI</t>
  </si>
  <si>
    <t>15041005</t>
  </si>
  <si>
    <t>1504109705</t>
  </si>
  <si>
    <t>TERRENOS RURALES AJUSTES NIIF</t>
  </si>
  <si>
    <t>15160510</t>
  </si>
  <si>
    <t>1516059710</t>
  </si>
  <si>
    <t>EDIFICIOS COLEGIO CAMPESTRE CABRERA AJUSTES NIIF</t>
  </si>
  <si>
    <t>1516059799</t>
  </si>
  <si>
    <t>INF. CONSTRUCCIONES Y EDIFICACIONES AJUSTES NIIF</t>
  </si>
  <si>
    <t>1532059710</t>
  </si>
  <si>
    <t>OTROS EQUIPOS MEDICOS AJUSTES NIIF</t>
  </si>
  <si>
    <t>1540159799</t>
  </si>
  <si>
    <t>INF. BUSES Y BUSETAS AJUSTES NIIF</t>
  </si>
  <si>
    <t>15401599</t>
  </si>
  <si>
    <t>INF. BUSES Y BUSETAS</t>
  </si>
  <si>
    <t>1540409799</t>
  </si>
  <si>
    <t>INF. ESTIBAS Y CARRETAS AJUSTES NIIF</t>
  </si>
  <si>
    <t>TOTALES=&gt;4001-COLEGIO SIGLO XXI</t>
  </si>
  <si>
    <t>COLEGIO PARA ADULTOS</t>
  </si>
  <si>
    <t>TOTALES=&gt;4002-COLEGIO PARA ADULTOS</t>
  </si>
  <si>
    <t>JARDIN SOCIAL PASTO</t>
  </si>
  <si>
    <t>TOTALES=&gt;4003-JARDIN SOCIAL PASTO</t>
  </si>
  <si>
    <t>JARDIN SOCIAL IPIALE</t>
  </si>
  <si>
    <t>TOTALES=&gt;4004-JARDIN SOCIAL IPIALE</t>
  </si>
  <si>
    <t>SUBDIRECCION EDUCAC</t>
  </si>
  <si>
    <t>TOTALES=&gt;4097-SUBDIRECCION EDUCAC</t>
  </si>
  <si>
    <t>4098</t>
  </si>
  <si>
    <t>SUBD. EDUCACION</t>
  </si>
  <si>
    <t>TOTALES=&gt;4098-SUBD. EDUCACION</t>
  </si>
  <si>
    <t>4099</t>
  </si>
  <si>
    <t>EDUCACION</t>
  </si>
  <si>
    <t>TOTALES=&gt;4099-EDUCACION</t>
  </si>
  <si>
    <t>TRABAJO Y DLLO PASTO</t>
  </si>
  <si>
    <t>TOTALES=&gt;4301-TRABAJO Y DLLO PASTO</t>
  </si>
  <si>
    <t>TRABAJO Y DLLO IPIAL</t>
  </si>
  <si>
    <t>1536109710</t>
  </si>
  <si>
    <t>OTROS EQUIPOS DE RESTAURANTE Y CAFETERIA AJUSTES NIIF</t>
  </si>
  <si>
    <t>TOTALES=&gt;4302-TRABAJO Y DLLO IPIAL</t>
  </si>
  <si>
    <t>TRABAJO Y DLLO TUMAC</t>
  </si>
  <si>
    <t>TOTALES=&gt;4303-TRABAJO Y DLLO TUMAC</t>
  </si>
  <si>
    <t>4399</t>
  </si>
  <si>
    <t>TRABAJO Y DESARROLLO</t>
  </si>
  <si>
    <t>TOTALES=&gt;4399-TRABAJO Y DESARROLLO</t>
  </si>
  <si>
    <t>4550</t>
  </si>
  <si>
    <t>BIBLIOTECA</t>
  </si>
  <si>
    <t>TOTALES=&gt;4550-BIBLIOTECA</t>
  </si>
  <si>
    <t>TOTALES=&gt;4601-BIBLIOTECA</t>
  </si>
  <si>
    <t>TOTALES=&gt;5001-CAVIS</t>
  </si>
  <si>
    <t>CONVENIOS CONSTRUCCI</t>
  </si>
  <si>
    <t>TOTALES=&gt;5002-CONVENIOS CONSTRUCCI</t>
  </si>
  <si>
    <t>HOTEL AGUALONGO</t>
  </si>
  <si>
    <t>15360510</t>
  </si>
  <si>
    <t>1536059705</t>
  </si>
  <si>
    <t>DE HABITACIONES AJUSTES NIIF</t>
  </si>
  <si>
    <t>1536059710</t>
  </si>
  <si>
    <t>OTROS EQUIPOS DE HABITACION AJUSTES NIIF</t>
  </si>
  <si>
    <t>1536059799</t>
  </si>
  <si>
    <t>INF. DE HABITACIONES AJUSTES NIIF</t>
  </si>
  <si>
    <t>15360599</t>
  </si>
  <si>
    <t>INF. DE HABITACIONES</t>
  </si>
  <si>
    <t>TOTALES=&gt;5500-HOTEL AGUALONGO</t>
  </si>
  <si>
    <t>AGENCIA DE VIAJES</t>
  </si>
  <si>
    <t>TOTALES=&gt;5505-AGENCIA DE VIAJES</t>
  </si>
  <si>
    <t>RECREA. IPIALES</t>
  </si>
  <si>
    <t>15209505</t>
  </si>
  <si>
    <t>MAQUINAS Y EQUIPOS EN ALMACEN</t>
  </si>
  <si>
    <t>TOTALES=&gt;5506-RECREA. IPIALES</t>
  </si>
  <si>
    <t>RECREA. TUMACO</t>
  </si>
  <si>
    <t>1504109799</t>
  </si>
  <si>
    <t>INF. TERRENOS RURALES AJUSTES NIIF</t>
  </si>
  <si>
    <t>15041099</t>
  </si>
  <si>
    <t>INF. TERRENOS RURALES</t>
  </si>
  <si>
    <t>1540309799</t>
  </si>
  <si>
    <t>INF. MOTOCICLETAS AJUSTES NIIF</t>
  </si>
  <si>
    <t>TOTALES=&gt;5507-RECREA. TUMACO</t>
  </si>
  <si>
    <t>RECREA. GIMNASIO FAT</t>
  </si>
  <si>
    <t>TOTALES=&gt;5513-RECREA. GIMNASIO FAT</t>
  </si>
  <si>
    <t>UN SOL PARA TODOS</t>
  </si>
  <si>
    <t>1540059705</t>
  </si>
  <si>
    <t>AUTOS. CAMIONETAS Y CAMPEROS AJUSTES NIIF</t>
  </si>
  <si>
    <t>1540059799</t>
  </si>
  <si>
    <t>INF. AUTOS CAMIONETAS Y CAMPEROS AJUSTES NIIF</t>
  </si>
  <si>
    <t>15400599</t>
  </si>
  <si>
    <t>INF. AUTOS CAMIONETAS Y CAMPEROS</t>
  </si>
  <si>
    <t>15840505</t>
  </si>
  <si>
    <t>1584059705</t>
  </si>
  <si>
    <t>SEMOVIENTES AJUSTES NIIF</t>
  </si>
  <si>
    <t>1584059799</t>
  </si>
  <si>
    <t>INF. SEMOVIENTES AJUSTES NIIF</t>
  </si>
  <si>
    <t>15840599</t>
  </si>
  <si>
    <t>INF. SEMOVIENTES</t>
  </si>
  <si>
    <t>TOTALES=&gt;5550-UN SOL PARA TODOS</t>
  </si>
  <si>
    <t>5551</t>
  </si>
  <si>
    <t>CHILVI</t>
  </si>
  <si>
    <t>TOTALES=&gt;5551-CHILVI</t>
  </si>
  <si>
    <t>PARQUE INFANTIL</t>
  </si>
  <si>
    <t>TOTALES=&gt;5552-PARQUE INFANTIL</t>
  </si>
  <si>
    <t>PARQUE CHAPALITO</t>
  </si>
  <si>
    <t>TOTALES=&gt;5553-PARQUE CHAPALITO</t>
  </si>
  <si>
    <t>CA?ON DEL JUANAMBU</t>
  </si>
  <si>
    <t>TOTALES=&gt;5554-CA?ON DEL JUANAMBU</t>
  </si>
  <si>
    <t>C.R SUR UN SOL PARA</t>
  </si>
  <si>
    <t>TOTALES=&gt;5555-C.R SUR UN SOL PARA</t>
  </si>
  <si>
    <t>COORD. RECREACION</t>
  </si>
  <si>
    <t>TOTALES=&gt;5597-COORD. RECREACION</t>
  </si>
  <si>
    <t>SUBD. SERV. SOCIALES</t>
  </si>
  <si>
    <t>TOTALES=&gt;5598-SUBD. SERV. SOCIALES</t>
  </si>
  <si>
    <t>5599</t>
  </si>
  <si>
    <t>RECREACION</t>
  </si>
  <si>
    <t>TOTALES=&gt;5599-RECREACION</t>
  </si>
  <si>
    <t>CREDIFACIL</t>
  </si>
  <si>
    <t>TOTALES=&gt;6002-CREDIFACIL</t>
  </si>
  <si>
    <t>7001</t>
  </si>
  <si>
    <t>ADULTO MAYOR PASTO</t>
  </si>
  <si>
    <t>TOTALES=&gt;7001-ADULTO MAYOR PASTO</t>
  </si>
  <si>
    <t>8001</t>
  </si>
  <si>
    <t>CONSTRUCTORA CCFN</t>
  </si>
  <si>
    <t>TOTALES=&gt;8001-CONSTRUCTORA CCFN</t>
  </si>
  <si>
    <t>9001</t>
  </si>
  <si>
    <t>CONGRESO INTERACCION</t>
  </si>
  <si>
    <t>TOTALES=&gt;9001-CONGRESO INTERACCION</t>
  </si>
  <si>
    <t>9002</t>
  </si>
  <si>
    <t>CONVENIO RED UNIDOS</t>
  </si>
  <si>
    <t>TOTALES=&gt;9002-CONVENIO RED UNIDOS</t>
  </si>
  <si>
    <t>9003</t>
  </si>
  <si>
    <t>RED UNIDOS NARINO</t>
  </si>
  <si>
    <t>TOTALES=&gt;9003-RED UNIDOS NARINO</t>
  </si>
  <si>
    <t>MODULO</t>
  </si>
  <si>
    <t>CONTABLE</t>
  </si>
  <si>
    <t>DIFERENCIA</t>
  </si>
  <si>
    <t>2019-02-06-17:51:37</t>
  </si>
  <si>
    <t>15922005</t>
  </si>
  <si>
    <t>D.A. MAQUINARIA Y EQUIPO</t>
  </si>
  <si>
    <t>1592209705</t>
  </si>
  <si>
    <t>D.A. MAQUINARIA Y EQUIPO AJUSTES NIIF</t>
  </si>
  <si>
    <t>15922405</t>
  </si>
  <si>
    <t>D.A. EQUIPO DE OFICINA</t>
  </si>
  <si>
    <t>1592249705</t>
  </si>
  <si>
    <t>D.A. EQUIPO DE OFICINA AJUSTES NIIF</t>
  </si>
  <si>
    <t>15922499</t>
  </si>
  <si>
    <t>INF.DEPREC.ACUMUL.EQUIPO DE OFICINA</t>
  </si>
  <si>
    <t>15922805</t>
  </si>
  <si>
    <t>D.A. EQUIPO DE COMPUTACION Y COM.</t>
  </si>
  <si>
    <t>1592289705</t>
  </si>
  <si>
    <t>D.A. EQUIPO DE COMPUTACION Y COM. AJUSTES NIIF</t>
  </si>
  <si>
    <t>15921605</t>
  </si>
  <si>
    <t>D.A. CONSTRUCCIONES Y EDIFICACIONES</t>
  </si>
  <si>
    <t>1592169705</t>
  </si>
  <si>
    <t>D.A. CONSTRUCCIONES Y EDIFICACIONES AJUSTES NIIF</t>
  </si>
  <si>
    <t>1592169799</t>
  </si>
  <si>
    <t>INF.DEPREC.ACUMUL.CONSTR Y EDIF. AJUSTES NIIF</t>
  </si>
  <si>
    <t>15921699</t>
  </si>
  <si>
    <t>INF.DEPREC.ACUMUL.CONSTR Y EDIF.</t>
  </si>
  <si>
    <t>15922099</t>
  </si>
  <si>
    <t>INF.DEPREC.ACUMUL.MAQUI Y EQUIPO</t>
  </si>
  <si>
    <t>15922410</t>
  </si>
  <si>
    <t>DEPREC.ACUMUL.DEVOLUTIVOS</t>
  </si>
  <si>
    <t>15922899</t>
  </si>
  <si>
    <t>INF.DEPREC.ACUMUL.COMPUT.COMUNIC.</t>
  </si>
  <si>
    <t>15923205</t>
  </si>
  <si>
    <t>D.A. EQUIPO MEDICO - CIENTIFICO</t>
  </si>
  <si>
    <t>1592329705</t>
  </si>
  <si>
    <t>D.A. EQUIPO MEDICO - CIENTIFICO AJUSTES NIIF</t>
  </si>
  <si>
    <t>15923605</t>
  </si>
  <si>
    <t>D.A. EQUIPO DE HOTELERIA,REST. Y C.</t>
  </si>
  <si>
    <t>1592369705</t>
  </si>
  <si>
    <t>D.A. EQUIPO DE HOTELERIA.REST. Y C. AJUSTES NIIF</t>
  </si>
  <si>
    <t>15923699</t>
  </si>
  <si>
    <t>INF.DEPREC.ACUMUL.REST.CAFETERIA</t>
  </si>
  <si>
    <t>15924005</t>
  </si>
  <si>
    <t>D.A. FLOTA Y EQUIPO DE TRANSPORTE</t>
  </si>
  <si>
    <t>1592409705</t>
  </si>
  <si>
    <t>D.A. FLOTA Y EQUIPO DE TRANSPORTE AJUSTES NIIF</t>
  </si>
  <si>
    <t>15924099</t>
  </si>
  <si>
    <t>INF.DEPREC.ACUMUL.EQ.TRANSPORTE</t>
  </si>
  <si>
    <t>1592209799</t>
  </si>
  <si>
    <t>INF.DEPREC.ACUMUL.MAQUI Y EQUIPO AJUSTES NIIF</t>
  </si>
  <si>
    <t>1592249710</t>
  </si>
  <si>
    <t>DEPREC.ACUMUL.DEVOLUTIVOS AJUSTES NIIF</t>
  </si>
  <si>
    <t>1592249799</t>
  </si>
  <si>
    <t>INF.DEPREC.ACUMUL.EQUIPO DE OFICINA AJUSTES NIIF</t>
  </si>
  <si>
    <t>1592289799</t>
  </si>
  <si>
    <t>INF.DEPREC.ACUMUL.COMPUT.COMUNIC. AJUSTES NIIF</t>
  </si>
  <si>
    <t>1592329799</t>
  </si>
  <si>
    <t>INF.DEPREC.ACUMUL.MEDICO CIENTIFICO AJUSTES NIIF</t>
  </si>
  <si>
    <t>15923299</t>
  </si>
  <si>
    <t>INF.DEPREC.ACUMUL.MEDICO CIENTIFICO</t>
  </si>
  <si>
    <t>1592369799</t>
  </si>
  <si>
    <t>INF.DEPREC.ACUMUL.REST.CAFETERIA AJUSTES NIIF</t>
  </si>
  <si>
    <t>1592409799</t>
  </si>
  <si>
    <t>INF.DEPREC.ACUMUL.EQ.TRANSPORTE AJUSTES NIIF</t>
  </si>
  <si>
    <t>15970505</t>
  </si>
  <si>
    <t>A.A. GANADO CABALLAR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</si>
</sst>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\-#,##0.00\ "/>
    <numFmt numFmtId="165" formatCode="#,##0.000"/>
  </numFmts>
  <fonts count="16" x14ac:knownFonts="1">
    <font>
      <sz val="11"/>
      <color theme="1"/>
      <name val="Calibri"/>
      <family val="2"/>
      <scheme val="minor"/>
    </font>
    <font>
      <sz val="10"/>
      <name val="Arial"/>
    </font>
    <font>
      <b/>
      <i/>
      <sz val="15"/>
      <color indexed="10"/>
      <name val="Arial"/>
    </font>
    <font>
      <b/>
      <i/>
      <sz val="12"/>
      <color indexed="10"/>
      <name val="Arial"/>
    </font>
    <font>
      <b/>
      <sz val="12"/>
      <name val="Arial"/>
    </font>
    <font>
      <sz val="12"/>
      <name val="Arial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0" borderId="0" xfId="1" applyProtection="1">
      <protection locked="0"/>
    </xf>
    <xf numFmtId="0" fontId="4" fillId="2" borderId="1" xfId="1" applyFont="1" applyFill="1" applyBorder="1" applyAlignment="1" applyProtection="1">
      <alignment horizontal="center"/>
      <protection locked="0"/>
    </xf>
    <xf numFmtId="0" fontId="1" fillId="0" borderId="1" xfId="1" applyBorder="1" applyAlignment="1" applyProtection="1">
      <alignment horizontal="center"/>
      <protection locked="0"/>
    </xf>
    <xf numFmtId="39" fontId="1" fillId="0" borderId="1" xfId="1" applyNumberFormat="1" applyBorder="1" applyAlignment="1" applyProtection="1">
      <alignment horizontal="right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1" fillId="0" borderId="1" xfId="1" applyBorder="1" applyAlignment="1" applyProtection="1">
      <alignment horizontal="left"/>
      <protection locked="0"/>
    </xf>
    <xf numFmtId="39" fontId="5" fillId="0" borderId="1" xfId="1" applyNumberFormat="1" applyFont="1" applyBorder="1" applyAlignment="1" applyProtection="1">
      <alignment horizontal="right"/>
      <protection locked="0"/>
    </xf>
    <xf numFmtId="0" fontId="6" fillId="0" borderId="1" xfId="1" applyFont="1" applyBorder="1" applyAlignment="1" applyProtection="1">
      <alignment horizontal="center"/>
      <protection locked="0"/>
    </xf>
    <xf numFmtId="39" fontId="6" fillId="0" borderId="1" xfId="1" applyNumberFormat="1" applyFont="1" applyBorder="1" applyAlignment="1" applyProtection="1">
      <alignment horizontal="right"/>
      <protection locked="0"/>
    </xf>
    <xf numFmtId="0" fontId="7" fillId="3" borderId="1" xfId="1" applyFont="1" applyFill="1" applyBorder="1" applyAlignment="1" applyProtection="1">
      <alignment horizontal="left"/>
      <protection locked="0"/>
    </xf>
    <xf numFmtId="39" fontId="8" fillId="3" borderId="1" xfId="1" applyNumberFormat="1" applyFont="1" applyFill="1" applyBorder="1" applyAlignment="1" applyProtection="1">
      <alignment horizontal="right"/>
      <protection locked="0"/>
    </xf>
    <xf numFmtId="3" fontId="1" fillId="0" borderId="0" xfId="1" applyNumberFormat="1" applyProtection="1">
      <protection locked="0"/>
    </xf>
    <xf numFmtId="39" fontId="5" fillId="0" borderId="3" xfId="1" applyNumberFormat="1" applyFont="1" applyBorder="1" applyAlignment="1" applyProtection="1">
      <alignment horizontal="right"/>
      <protection locked="0"/>
    </xf>
    <xf numFmtId="0" fontId="10" fillId="0" borderId="0" xfId="1" applyFont="1" applyProtection="1">
      <protection locked="0"/>
    </xf>
    <xf numFmtId="165" fontId="9" fillId="0" borderId="0" xfId="1" applyNumberFormat="1" applyFont="1" applyProtection="1">
      <protection locked="0"/>
    </xf>
    <xf numFmtId="165" fontId="9" fillId="0" borderId="2" xfId="1" applyNumberFormat="1" applyFont="1" applyBorder="1" applyProtection="1">
      <protection locked="0"/>
    </xf>
    <xf numFmtId="39" fontId="11" fillId="4" borderId="1" xfId="1" applyNumberFormat="1" applyFont="1" applyFill="1" applyBorder="1" applyAlignment="1" applyProtection="1">
      <alignment horizontal="right"/>
      <protection locked="0"/>
    </xf>
    <xf numFmtId="165" fontId="12" fillId="0" borderId="2" xfId="1" applyNumberFormat="1" applyFont="1" applyBorder="1" applyProtection="1">
      <protection locked="0"/>
    </xf>
    <xf numFmtId="0" fontId="10" fillId="0" borderId="1" xfId="1" applyFont="1" applyBorder="1" applyAlignment="1" applyProtection="1">
      <alignment horizontal="center"/>
      <protection locked="0"/>
    </xf>
    <xf numFmtId="39" fontId="10" fillId="0" borderId="1" xfId="1" applyNumberFormat="1" applyFont="1" applyBorder="1" applyAlignment="1" applyProtection="1">
      <alignment horizontal="right"/>
      <protection locked="0"/>
    </xf>
    <xf numFmtId="49" fontId="10" fillId="0" borderId="1" xfId="1" applyNumberFormat="1" applyFont="1" applyBorder="1" applyAlignment="1" applyProtection="1">
      <alignment horizontal="center"/>
      <protection locked="0"/>
    </xf>
    <xf numFmtId="39" fontId="13" fillId="0" borderId="3" xfId="1" applyNumberFormat="1" applyFont="1" applyBorder="1" applyAlignment="1" applyProtection="1">
      <alignment horizontal="right"/>
      <protection locked="0"/>
    </xf>
    <xf numFmtId="39" fontId="5" fillId="0" borderId="4" xfId="1" applyNumberFormat="1" applyFont="1" applyBorder="1" applyAlignment="1" applyProtection="1">
      <alignment horizontal="right"/>
      <protection locked="0"/>
    </xf>
    <xf numFmtId="39" fontId="5" fillId="0" borderId="2" xfId="1" applyNumberFormat="1" applyFont="1" applyBorder="1" applyAlignment="1" applyProtection="1">
      <alignment horizontal="right"/>
      <protection locked="0"/>
    </xf>
    <xf numFmtId="39" fontId="1" fillId="4" borderId="1" xfId="1" applyNumberFormat="1" applyFill="1" applyBorder="1" applyAlignment="1" applyProtection="1">
      <alignment horizontal="right"/>
      <protection locked="0"/>
    </xf>
    <xf numFmtId="39" fontId="1" fillId="0" borderId="1" xfId="1" applyNumberFormat="1" applyFill="1" applyBorder="1" applyAlignment="1" applyProtection="1">
      <alignment horizontal="right"/>
      <protection locked="0"/>
    </xf>
    <xf numFmtId="39" fontId="1" fillId="0" borderId="3" xfId="1" applyNumberFormat="1" applyBorder="1" applyAlignment="1" applyProtection="1">
      <alignment horizontal="right"/>
      <protection locked="0"/>
    </xf>
    <xf numFmtId="0" fontId="1" fillId="0" borderId="3" xfId="1" applyBorder="1" applyAlignment="1" applyProtection="1">
      <alignment horizontal="center"/>
      <protection locked="0"/>
    </xf>
    <xf numFmtId="0" fontId="4" fillId="2" borderId="4" xfId="1" applyFont="1" applyFill="1" applyBorder="1" applyAlignment="1" applyProtection="1">
      <alignment horizontal="center"/>
      <protection locked="0"/>
    </xf>
    <xf numFmtId="0" fontId="1" fillId="0" borderId="2" xfId="1" applyBorder="1" applyProtection="1">
      <protection locked="0"/>
    </xf>
    <xf numFmtId="39" fontId="6" fillId="0" borderId="3" xfId="1" applyNumberFormat="1" applyFont="1" applyBorder="1" applyAlignment="1" applyProtection="1">
      <alignment horizontal="right"/>
      <protection locked="0"/>
    </xf>
    <xf numFmtId="0" fontId="6" fillId="0" borderId="2" xfId="1" applyFont="1" applyBorder="1" applyProtection="1">
      <protection locked="0"/>
    </xf>
    <xf numFmtId="164" fontId="1" fillId="0" borderId="2" xfId="1" applyNumberFormat="1" applyBorder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1" fillId="0" borderId="0" xfId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1" fillId="0" borderId="2" xfId="1" applyBorder="1" applyAlignment="1" applyProtection="1">
      <alignment horizontal="left"/>
      <protection locked="0"/>
    </xf>
    <xf numFmtId="0" fontId="14" fillId="5" borderId="1" xfId="1" applyFont="1" applyFill="1" applyBorder="1" applyAlignment="1" applyProtection="1">
      <alignment horizontal="left"/>
      <protection locked="0"/>
    </xf>
    <xf numFmtId="39" fontId="15" fillId="5" borderId="1" xfId="1" applyNumberFormat="1" applyFont="1" applyFill="1" applyBorder="1" applyAlignment="1" applyProtection="1">
      <alignment horizontal="right"/>
      <protection locked="0"/>
    </xf>
    <xf numFmtId="4" fontId="9" fillId="0" borderId="0" xfId="1" applyNumberFormat="1" applyFont="1" applyProtection="1">
      <protection locked="0"/>
    </xf>
    <xf numFmtId="4" fontId="9" fillId="0" borderId="2" xfId="1" applyNumberFormat="1" applyFont="1" applyBorder="1" applyProtection="1">
      <protection locked="0"/>
    </xf>
    <xf numFmtId="39" fontId="1" fillId="0" borderId="2" xfId="1" applyNumberFormat="1" applyBorder="1" applyProtection="1">
      <protection locked="0"/>
    </xf>
  </cellXfs>
  <cellStyles count="2">
    <cellStyle name="Normal" xfId="0" builtinId="0"/>
    <cellStyle name="Normal 2" xfId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E548"/>
  <sheetViews>
    <sheetView topLeftCell="A522" workbookViewId="0">
      <selection activeCell="A522" sqref="A1:XFD1048576"/>
    </sheetView>
  </sheetViews>
  <sheetFormatPr baseColWidth="10" defaultRowHeight="12.75" x14ac:dyDescent="0.2"/>
  <cols>
    <col min="1" max="1" width="15.7109375" style="1" customWidth="1"/>
    <col min="2" max="2" width="50.7109375" style="1" customWidth="1"/>
    <col min="3" max="3" width="17.28515625" style="1" customWidth="1"/>
    <col min="4" max="4" width="17" style="1" bestFit="1" customWidth="1"/>
    <col min="5" max="5" width="16.42578125" style="1" bestFit="1" customWidth="1"/>
    <col min="6" max="256" width="9.140625" style="1" customWidth="1"/>
    <col min="257" max="257" width="15.7109375" style="1" customWidth="1"/>
    <col min="258" max="258" width="50.7109375" style="1" customWidth="1"/>
    <col min="259" max="259" width="17.28515625" style="1" customWidth="1"/>
    <col min="260" max="260" width="15.7109375" style="1" customWidth="1"/>
    <col min="261" max="261" width="14.42578125" style="1" customWidth="1"/>
    <col min="262" max="512" width="9.140625" style="1" customWidth="1"/>
    <col min="513" max="513" width="15.7109375" style="1" customWidth="1"/>
    <col min="514" max="514" width="50.7109375" style="1" customWidth="1"/>
    <col min="515" max="515" width="17.28515625" style="1" customWidth="1"/>
    <col min="516" max="516" width="15.7109375" style="1" customWidth="1"/>
    <col min="517" max="517" width="14.42578125" style="1" customWidth="1"/>
    <col min="518" max="768" width="9.140625" style="1" customWidth="1"/>
    <col min="769" max="769" width="15.7109375" style="1" customWidth="1"/>
    <col min="770" max="770" width="50.7109375" style="1" customWidth="1"/>
    <col min="771" max="771" width="17.28515625" style="1" customWidth="1"/>
    <col min="772" max="772" width="15.7109375" style="1" customWidth="1"/>
    <col min="773" max="773" width="14.42578125" style="1" customWidth="1"/>
    <col min="774" max="1024" width="9.140625" style="1" customWidth="1"/>
    <col min="1025" max="1025" width="15.7109375" style="1" customWidth="1"/>
    <col min="1026" max="1026" width="50.7109375" style="1" customWidth="1"/>
    <col min="1027" max="1027" width="17.28515625" style="1" customWidth="1"/>
    <col min="1028" max="1028" width="15.7109375" style="1" customWidth="1"/>
    <col min="1029" max="1029" width="14.42578125" style="1" customWidth="1"/>
    <col min="1030" max="1280" width="9.140625" style="1" customWidth="1"/>
    <col min="1281" max="1281" width="15.7109375" style="1" customWidth="1"/>
    <col min="1282" max="1282" width="50.7109375" style="1" customWidth="1"/>
    <col min="1283" max="1283" width="17.28515625" style="1" customWidth="1"/>
    <col min="1284" max="1284" width="15.7109375" style="1" customWidth="1"/>
    <col min="1285" max="1285" width="14.42578125" style="1" customWidth="1"/>
    <col min="1286" max="1536" width="9.140625" style="1" customWidth="1"/>
    <col min="1537" max="1537" width="15.7109375" style="1" customWidth="1"/>
    <col min="1538" max="1538" width="50.7109375" style="1" customWidth="1"/>
    <col min="1539" max="1539" width="17.28515625" style="1" customWidth="1"/>
    <col min="1540" max="1540" width="15.7109375" style="1" customWidth="1"/>
    <col min="1541" max="1541" width="14.42578125" style="1" customWidth="1"/>
    <col min="1542" max="1792" width="9.140625" style="1" customWidth="1"/>
    <col min="1793" max="1793" width="15.7109375" style="1" customWidth="1"/>
    <col min="1794" max="1794" width="50.7109375" style="1" customWidth="1"/>
    <col min="1795" max="1795" width="17.28515625" style="1" customWidth="1"/>
    <col min="1796" max="1796" width="15.7109375" style="1" customWidth="1"/>
    <col min="1797" max="1797" width="14.42578125" style="1" customWidth="1"/>
    <col min="1798" max="2048" width="9.140625" style="1" customWidth="1"/>
    <col min="2049" max="2049" width="15.7109375" style="1" customWidth="1"/>
    <col min="2050" max="2050" width="50.7109375" style="1" customWidth="1"/>
    <col min="2051" max="2051" width="17.28515625" style="1" customWidth="1"/>
    <col min="2052" max="2052" width="15.7109375" style="1" customWidth="1"/>
    <col min="2053" max="2053" width="14.42578125" style="1" customWidth="1"/>
    <col min="2054" max="2304" width="9.140625" style="1" customWidth="1"/>
    <col min="2305" max="2305" width="15.7109375" style="1" customWidth="1"/>
    <col min="2306" max="2306" width="50.7109375" style="1" customWidth="1"/>
    <col min="2307" max="2307" width="17.28515625" style="1" customWidth="1"/>
    <col min="2308" max="2308" width="15.7109375" style="1" customWidth="1"/>
    <col min="2309" max="2309" width="14.42578125" style="1" customWidth="1"/>
    <col min="2310" max="2560" width="9.140625" style="1" customWidth="1"/>
    <col min="2561" max="2561" width="15.7109375" style="1" customWidth="1"/>
    <col min="2562" max="2562" width="50.7109375" style="1" customWidth="1"/>
    <col min="2563" max="2563" width="17.28515625" style="1" customWidth="1"/>
    <col min="2564" max="2564" width="15.7109375" style="1" customWidth="1"/>
    <col min="2565" max="2565" width="14.42578125" style="1" customWidth="1"/>
    <col min="2566" max="2816" width="9.140625" style="1" customWidth="1"/>
    <col min="2817" max="2817" width="15.7109375" style="1" customWidth="1"/>
    <col min="2818" max="2818" width="50.7109375" style="1" customWidth="1"/>
    <col min="2819" max="2819" width="17.28515625" style="1" customWidth="1"/>
    <col min="2820" max="2820" width="15.7109375" style="1" customWidth="1"/>
    <col min="2821" max="2821" width="14.42578125" style="1" customWidth="1"/>
    <col min="2822" max="3072" width="9.140625" style="1" customWidth="1"/>
    <col min="3073" max="3073" width="15.7109375" style="1" customWidth="1"/>
    <col min="3074" max="3074" width="50.7109375" style="1" customWidth="1"/>
    <col min="3075" max="3075" width="17.28515625" style="1" customWidth="1"/>
    <col min="3076" max="3076" width="15.7109375" style="1" customWidth="1"/>
    <col min="3077" max="3077" width="14.42578125" style="1" customWidth="1"/>
    <col min="3078" max="3328" width="9.140625" style="1" customWidth="1"/>
    <col min="3329" max="3329" width="15.7109375" style="1" customWidth="1"/>
    <col min="3330" max="3330" width="50.7109375" style="1" customWidth="1"/>
    <col min="3331" max="3331" width="17.28515625" style="1" customWidth="1"/>
    <col min="3332" max="3332" width="15.7109375" style="1" customWidth="1"/>
    <col min="3333" max="3333" width="14.42578125" style="1" customWidth="1"/>
    <col min="3334" max="3584" width="9.140625" style="1" customWidth="1"/>
    <col min="3585" max="3585" width="15.7109375" style="1" customWidth="1"/>
    <col min="3586" max="3586" width="50.7109375" style="1" customWidth="1"/>
    <col min="3587" max="3587" width="17.28515625" style="1" customWidth="1"/>
    <col min="3588" max="3588" width="15.7109375" style="1" customWidth="1"/>
    <col min="3589" max="3589" width="14.42578125" style="1" customWidth="1"/>
    <col min="3590" max="3840" width="9.140625" style="1" customWidth="1"/>
    <col min="3841" max="3841" width="15.7109375" style="1" customWidth="1"/>
    <col min="3842" max="3842" width="50.7109375" style="1" customWidth="1"/>
    <col min="3843" max="3843" width="17.28515625" style="1" customWidth="1"/>
    <col min="3844" max="3844" width="15.7109375" style="1" customWidth="1"/>
    <col min="3845" max="3845" width="14.42578125" style="1" customWidth="1"/>
    <col min="3846" max="4096" width="9.140625" style="1" customWidth="1"/>
    <col min="4097" max="4097" width="15.7109375" style="1" customWidth="1"/>
    <col min="4098" max="4098" width="50.7109375" style="1" customWidth="1"/>
    <col min="4099" max="4099" width="17.28515625" style="1" customWidth="1"/>
    <col min="4100" max="4100" width="15.7109375" style="1" customWidth="1"/>
    <col min="4101" max="4101" width="14.42578125" style="1" customWidth="1"/>
    <col min="4102" max="4352" width="9.140625" style="1" customWidth="1"/>
    <col min="4353" max="4353" width="15.7109375" style="1" customWidth="1"/>
    <col min="4354" max="4354" width="50.7109375" style="1" customWidth="1"/>
    <col min="4355" max="4355" width="17.28515625" style="1" customWidth="1"/>
    <col min="4356" max="4356" width="15.7109375" style="1" customWidth="1"/>
    <col min="4357" max="4357" width="14.42578125" style="1" customWidth="1"/>
    <col min="4358" max="4608" width="9.140625" style="1" customWidth="1"/>
    <col min="4609" max="4609" width="15.7109375" style="1" customWidth="1"/>
    <col min="4610" max="4610" width="50.7109375" style="1" customWidth="1"/>
    <col min="4611" max="4611" width="17.28515625" style="1" customWidth="1"/>
    <col min="4612" max="4612" width="15.7109375" style="1" customWidth="1"/>
    <col min="4613" max="4613" width="14.42578125" style="1" customWidth="1"/>
    <col min="4614" max="4864" width="9.140625" style="1" customWidth="1"/>
    <col min="4865" max="4865" width="15.7109375" style="1" customWidth="1"/>
    <col min="4866" max="4866" width="50.7109375" style="1" customWidth="1"/>
    <col min="4867" max="4867" width="17.28515625" style="1" customWidth="1"/>
    <col min="4868" max="4868" width="15.7109375" style="1" customWidth="1"/>
    <col min="4869" max="4869" width="14.42578125" style="1" customWidth="1"/>
    <col min="4870" max="5120" width="9.140625" style="1" customWidth="1"/>
    <col min="5121" max="5121" width="15.7109375" style="1" customWidth="1"/>
    <col min="5122" max="5122" width="50.7109375" style="1" customWidth="1"/>
    <col min="5123" max="5123" width="17.28515625" style="1" customWidth="1"/>
    <col min="5124" max="5124" width="15.7109375" style="1" customWidth="1"/>
    <col min="5125" max="5125" width="14.42578125" style="1" customWidth="1"/>
    <col min="5126" max="5376" width="9.140625" style="1" customWidth="1"/>
    <col min="5377" max="5377" width="15.7109375" style="1" customWidth="1"/>
    <col min="5378" max="5378" width="50.7109375" style="1" customWidth="1"/>
    <col min="5379" max="5379" width="17.28515625" style="1" customWidth="1"/>
    <col min="5380" max="5380" width="15.7109375" style="1" customWidth="1"/>
    <col min="5381" max="5381" width="14.42578125" style="1" customWidth="1"/>
    <col min="5382" max="5632" width="9.140625" style="1" customWidth="1"/>
    <col min="5633" max="5633" width="15.7109375" style="1" customWidth="1"/>
    <col min="5634" max="5634" width="50.7109375" style="1" customWidth="1"/>
    <col min="5635" max="5635" width="17.28515625" style="1" customWidth="1"/>
    <col min="5636" max="5636" width="15.7109375" style="1" customWidth="1"/>
    <col min="5637" max="5637" width="14.42578125" style="1" customWidth="1"/>
    <col min="5638" max="5888" width="9.140625" style="1" customWidth="1"/>
    <col min="5889" max="5889" width="15.7109375" style="1" customWidth="1"/>
    <col min="5890" max="5890" width="50.7109375" style="1" customWidth="1"/>
    <col min="5891" max="5891" width="17.28515625" style="1" customWidth="1"/>
    <col min="5892" max="5892" width="15.7109375" style="1" customWidth="1"/>
    <col min="5893" max="5893" width="14.42578125" style="1" customWidth="1"/>
    <col min="5894" max="6144" width="9.140625" style="1" customWidth="1"/>
    <col min="6145" max="6145" width="15.7109375" style="1" customWidth="1"/>
    <col min="6146" max="6146" width="50.7109375" style="1" customWidth="1"/>
    <col min="6147" max="6147" width="17.28515625" style="1" customWidth="1"/>
    <col min="6148" max="6148" width="15.7109375" style="1" customWidth="1"/>
    <col min="6149" max="6149" width="14.42578125" style="1" customWidth="1"/>
    <col min="6150" max="6400" width="9.140625" style="1" customWidth="1"/>
    <col min="6401" max="6401" width="15.7109375" style="1" customWidth="1"/>
    <col min="6402" max="6402" width="50.7109375" style="1" customWidth="1"/>
    <col min="6403" max="6403" width="17.28515625" style="1" customWidth="1"/>
    <col min="6404" max="6404" width="15.7109375" style="1" customWidth="1"/>
    <col min="6405" max="6405" width="14.42578125" style="1" customWidth="1"/>
    <col min="6406" max="6656" width="9.140625" style="1" customWidth="1"/>
    <col min="6657" max="6657" width="15.7109375" style="1" customWidth="1"/>
    <col min="6658" max="6658" width="50.7109375" style="1" customWidth="1"/>
    <col min="6659" max="6659" width="17.28515625" style="1" customWidth="1"/>
    <col min="6660" max="6660" width="15.7109375" style="1" customWidth="1"/>
    <col min="6661" max="6661" width="14.42578125" style="1" customWidth="1"/>
    <col min="6662" max="6912" width="9.140625" style="1" customWidth="1"/>
    <col min="6913" max="6913" width="15.7109375" style="1" customWidth="1"/>
    <col min="6914" max="6914" width="50.7109375" style="1" customWidth="1"/>
    <col min="6915" max="6915" width="17.28515625" style="1" customWidth="1"/>
    <col min="6916" max="6916" width="15.7109375" style="1" customWidth="1"/>
    <col min="6917" max="6917" width="14.42578125" style="1" customWidth="1"/>
    <col min="6918" max="7168" width="9.140625" style="1" customWidth="1"/>
    <col min="7169" max="7169" width="15.7109375" style="1" customWidth="1"/>
    <col min="7170" max="7170" width="50.7109375" style="1" customWidth="1"/>
    <col min="7171" max="7171" width="17.28515625" style="1" customWidth="1"/>
    <col min="7172" max="7172" width="15.7109375" style="1" customWidth="1"/>
    <col min="7173" max="7173" width="14.42578125" style="1" customWidth="1"/>
    <col min="7174" max="7424" width="9.140625" style="1" customWidth="1"/>
    <col min="7425" max="7425" width="15.7109375" style="1" customWidth="1"/>
    <col min="7426" max="7426" width="50.7109375" style="1" customWidth="1"/>
    <col min="7427" max="7427" width="17.28515625" style="1" customWidth="1"/>
    <col min="7428" max="7428" width="15.7109375" style="1" customWidth="1"/>
    <col min="7429" max="7429" width="14.42578125" style="1" customWidth="1"/>
    <col min="7430" max="7680" width="9.140625" style="1" customWidth="1"/>
    <col min="7681" max="7681" width="15.7109375" style="1" customWidth="1"/>
    <col min="7682" max="7682" width="50.7109375" style="1" customWidth="1"/>
    <col min="7683" max="7683" width="17.28515625" style="1" customWidth="1"/>
    <col min="7684" max="7684" width="15.7109375" style="1" customWidth="1"/>
    <col min="7685" max="7685" width="14.42578125" style="1" customWidth="1"/>
    <col min="7686" max="7936" width="9.140625" style="1" customWidth="1"/>
    <col min="7937" max="7937" width="15.7109375" style="1" customWidth="1"/>
    <col min="7938" max="7938" width="50.7109375" style="1" customWidth="1"/>
    <col min="7939" max="7939" width="17.28515625" style="1" customWidth="1"/>
    <col min="7940" max="7940" width="15.7109375" style="1" customWidth="1"/>
    <col min="7941" max="7941" width="14.42578125" style="1" customWidth="1"/>
    <col min="7942" max="8192" width="9.140625" style="1" customWidth="1"/>
    <col min="8193" max="8193" width="15.7109375" style="1" customWidth="1"/>
    <col min="8194" max="8194" width="50.7109375" style="1" customWidth="1"/>
    <col min="8195" max="8195" width="17.28515625" style="1" customWidth="1"/>
    <col min="8196" max="8196" width="15.7109375" style="1" customWidth="1"/>
    <col min="8197" max="8197" width="14.42578125" style="1" customWidth="1"/>
    <col min="8198" max="8448" width="9.140625" style="1" customWidth="1"/>
    <col min="8449" max="8449" width="15.7109375" style="1" customWidth="1"/>
    <col min="8450" max="8450" width="50.7109375" style="1" customWidth="1"/>
    <col min="8451" max="8451" width="17.28515625" style="1" customWidth="1"/>
    <col min="8452" max="8452" width="15.7109375" style="1" customWidth="1"/>
    <col min="8453" max="8453" width="14.42578125" style="1" customWidth="1"/>
    <col min="8454" max="8704" width="9.140625" style="1" customWidth="1"/>
    <col min="8705" max="8705" width="15.7109375" style="1" customWidth="1"/>
    <col min="8706" max="8706" width="50.7109375" style="1" customWidth="1"/>
    <col min="8707" max="8707" width="17.28515625" style="1" customWidth="1"/>
    <col min="8708" max="8708" width="15.7109375" style="1" customWidth="1"/>
    <col min="8709" max="8709" width="14.42578125" style="1" customWidth="1"/>
    <col min="8710" max="8960" width="9.140625" style="1" customWidth="1"/>
    <col min="8961" max="8961" width="15.7109375" style="1" customWidth="1"/>
    <col min="8962" max="8962" width="50.7109375" style="1" customWidth="1"/>
    <col min="8963" max="8963" width="17.28515625" style="1" customWidth="1"/>
    <col min="8964" max="8964" width="15.7109375" style="1" customWidth="1"/>
    <col min="8965" max="8965" width="14.42578125" style="1" customWidth="1"/>
    <col min="8966" max="9216" width="9.140625" style="1" customWidth="1"/>
    <col min="9217" max="9217" width="15.7109375" style="1" customWidth="1"/>
    <col min="9218" max="9218" width="50.7109375" style="1" customWidth="1"/>
    <col min="9219" max="9219" width="17.28515625" style="1" customWidth="1"/>
    <col min="9220" max="9220" width="15.7109375" style="1" customWidth="1"/>
    <col min="9221" max="9221" width="14.42578125" style="1" customWidth="1"/>
    <col min="9222" max="9472" width="9.140625" style="1" customWidth="1"/>
    <col min="9473" max="9473" width="15.7109375" style="1" customWidth="1"/>
    <col min="9474" max="9474" width="50.7109375" style="1" customWidth="1"/>
    <col min="9475" max="9475" width="17.28515625" style="1" customWidth="1"/>
    <col min="9476" max="9476" width="15.7109375" style="1" customWidth="1"/>
    <col min="9477" max="9477" width="14.42578125" style="1" customWidth="1"/>
    <col min="9478" max="9728" width="9.140625" style="1" customWidth="1"/>
    <col min="9729" max="9729" width="15.7109375" style="1" customWidth="1"/>
    <col min="9730" max="9730" width="50.7109375" style="1" customWidth="1"/>
    <col min="9731" max="9731" width="17.28515625" style="1" customWidth="1"/>
    <col min="9732" max="9732" width="15.7109375" style="1" customWidth="1"/>
    <col min="9733" max="9733" width="14.42578125" style="1" customWidth="1"/>
    <col min="9734" max="9984" width="9.140625" style="1" customWidth="1"/>
    <col min="9985" max="9985" width="15.7109375" style="1" customWidth="1"/>
    <col min="9986" max="9986" width="50.7109375" style="1" customWidth="1"/>
    <col min="9987" max="9987" width="17.28515625" style="1" customWidth="1"/>
    <col min="9988" max="9988" width="15.7109375" style="1" customWidth="1"/>
    <col min="9989" max="9989" width="14.42578125" style="1" customWidth="1"/>
    <col min="9990" max="10240" width="9.140625" style="1" customWidth="1"/>
    <col min="10241" max="10241" width="15.7109375" style="1" customWidth="1"/>
    <col min="10242" max="10242" width="50.7109375" style="1" customWidth="1"/>
    <col min="10243" max="10243" width="17.28515625" style="1" customWidth="1"/>
    <col min="10244" max="10244" width="15.7109375" style="1" customWidth="1"/>
    <col min="10245" max="10245" width="14.42578125" style="1" customWidth="1"/>
    <col min="10246" max="10496" width="9.140625" style="1" customWidth="1"/>
    <col min="10497" max="10497" width="15.7109375" style="1" customWidth="1"/>
    <col min="10498" max="10498" width="50.7109375" style="1" customWidth="1"/>
    <col min="10499" max="10499" width="17.28515625" style="1" customWidth="1"/>
    <col min="10500" max="10500" width="15.7109375" style="1" customWidth="1"/>
    <col min="10501" max="10501" width="14.42578125" style="1" customWidth="1"/>
    <col min="10502" max="10752" width="9.140625" style="1" customWidth="1"/>
    <col min="10753" max="10753" width="15.7109375" style="1" customWidth="1"/>
    <col min="10754" max="10754" width="50.7109375" style="1" customWidth="1"/>
    <col min="10755" max="10755" width="17.28515625" style="1" customWidth="1"/>
    <col min="10756" max="10756" width="15.7109375" style="1" customWidth="1"/>
    <col min="10757" max="10757" width="14.42578125" style="1" customWidth="1"/>
    <col min="10758" max="11008" width="9.140625" style="1" customWidth="1"/>
    <col min="11009" max="11009" width="15.7109375" style="1" customWidth="1"/>
    <col min="11010" max="11010" width="50.7109375" style="1" customWidth="1"/>
    <col min="11011" max="11011" width="17.28515625" style="1" customWidth="1"/>
    <col min="11012" max="11012" width="15.7109375" style="1" customWidth="1"/>
    <col min="11013" max="11013" width="14.42578125" style="1" customWidth="1"/>
    <col min="11014" max="11264" width="9.140625" style="1" customWidth="1"/>
    <col min="11265" max="11265" width="15.7109375" style="1" customWidth="1"/>
    <col min="11266" max="11266" width="50.7109375" style="1" customWidth="1"/>
    <col min="11267" max="11267" width="17.28515625" style="1" customWidth="1"/>
    <col min="11268" max="11268" width="15.7109375" style="1" customWidth="1"/>
    <col min="11269" max="11269" width="14.42578125" style="1" customWidth="1"/>
    <col min="11270" max="11520" width="9.140625" style="1" customWidth="1"/>
    <col min="11521" max="11521" width="15.7109375" style="1" customWidth="1"/>
    <col min="11522" max="11522" width="50.7109375" style="1" customWidth="1"/>
    <col min="11523" max="11523" width="17.28515625" style="1" customWidth="1"/>
    <col min="11524" max="11524" width="15.7109375" style="1" customWidth="1"/>
    <col min="11525" max="11525" width="14.42578125" style="1" customWidth="1"/>
    <col min="11526" max="11776" width="9.140625" style="1" customWidth="1"/>
    <col min="11777" max="11777" width="15.7109375" style="1" customWidth="1"/>
    <col min="11778" max="11778" width="50.7109375" style="1" customWidth="1"/>
    <col min="11779" max="11779" width="17.28515625" style="1" customWidth="1"/>
    <col min="11780" max="11780" width="15.7109375" style="1" customWidth="1"/>
    <col min="11781" max="11781" width="14.42578125" style="1" customWidth="1"/>
    <col min="11782" max="12032" width="9.140625" style="1" customWidth="1"/>
    <col min="12033" max="12033" width="15.7109375" style="1" customWidth="1"/>
    <col min="12034" max="12034" width="50.7109375" style="1" customWidth="1"/>
    <col min="12035" max="12035" width="17.28515625" style="1" customWidth="1"/>
    <col min="12036" max="12036" width="15.7109375" style="1" customWidth="1"/>
    <col min="12037" max="12037" width="14.42578125" style="1" customWidth="1"/>
    <col min="12038" max="12288" width="9.140625" style="1" customWidth="1"/>
    <col min="12289" max="12289" width="15.7109375" style="1" customWidth="1"/>
    <col min="12290" max="12290" width="50.7109375" style="1" customWidth="1"/>
    <col min="12291" max="12291" width="17.28515625" style="1" customWidth="1"/>
    <col min="12292" max="12292" width="15.7109375" style="1" customWidth="1"/>
    <col min="12293" max="12293" width="14.42578125" style="1" customWidth="1"/>
    <col min="12294" max="12544" width="9.140625" style="1" customWidth="1"/>
    <col min="12545" max="12545" width="15.7109375" style="1" customWidth="1"/>
    <col min="12546" max="12546" width="50.7109375" style="1" customWidth="1"/>
    <col min="12547" max="12547" width="17.28515625" style="1" customWidth="1"/>
    <col min="12548" max="12548" width="15.7109375" style="1" customWidth="1"/>
    <col min="12549" max="12549" width="14.42578125" style="1" customWidth="1"/>
    <col min="12550" max="12800" width="9.140625" style="1" customWidth="1"/>
    <col min="12801" max="12801" width="15.7109375" style="1" customWidth="1"/>
    <col min="12802" max="12802" width="50.7109375" style="1" customWidth="1"/>
    <col min="12803" max="12803" width="17.28515625" style="1" customWidth="1"/>
    <col min="12804" max="12804" width="15.7109375" style="1" customWidth="1"/>
    <col min="12805" max="12805" width="14.42578125" style="1" customWidth="1"/>
    <col min="12806" max="13056" width="9.140625" style="1" customWidth="1"/>
    <col min="13057" max="13057" width="15.7109375" style="1" customWidth="1"/>
    <col min="13058" max="13058" width="50.7109375" style="1" customWidth="1"/>
    <col min="13059" max="13059" width="17.28515625" style="1" customWidth="1"/>
    <col min="13060" max="13060" width="15.7109375" style="1" customWidth="1"/>
    <col min="13061" max="13061" width="14.42578125" style="1" customWidth="1"/>
    <col min="13062" max="13312" width="9.140625" style="1" customWidth="1"/>
    <col min="13313" max="13313" width="15.7109375" style="1" customWidth="1"/>
    <col min="13314" max="13314" width="50.7109375" style="1" customWidth="1"/>
    <col min="13315" max="13315" width="17.28515625" style="1" customWidth="1"/>
    <col min="13316" max="13316" width="15.7109375" style="1" customWidth="1"/>
    <col min="13317" max="13317" width="14.42578125" style="1" customWidth="1"/>
    <col min="13318" max="13568" width="9.140625" style="1" customWidth="1"/>
    <col min="13569" max="13569" width="15.7109375" style="1" customWidth="1"/>
    <col min="13570" max="13570" width="50.7109375" style="1" customWidth="1"/>
    <col min="13571" max="13571" width="17.28515625" style="1" customWidth="1"/>
    <col min="13572" max="13572" width="15.7109375" style="1" customWidth="1"/>
    <col min="13573" max="13573" width="14.42578125" style="1" customWidth="1"/>
    <col min="13574" max="13824" width="9.140625" style="1" customWidth="1"/>
    <col min="13825" max="13825" width="15.7109375" style="1" customWidth="1"/>
    <col min="13826" max="13826" width="50.7109375" style="1" customWidth="1"/>
    <col min="13827" max="13827" width="17.28515625" style="1" customWidth="1"/>
    <col min="13828" max="13828" width="15.7109375" style="1" customWidth="1"/>
    <col min="13829" max="13829" width="14.42578125" style="1" customWidth="1"/>
    <col min="13830" max="14080" width="9.140625" style="1" customWidth="1"/>
    <col min="14081" max="14081" width="15.7109375" style="1" customWidth="1"/>
    <col min="14082" max="14082" width="50.7109375" style="1" customWidth="1"/>
    <col min="14083" max="14083" width="17.28515625" style="1" customWidth="1"/>
    <col min="14084" max="14084" width="15.7109375" style="1" customWidth="1"/>
    <col min="14085" max="14085" width="14.42578125" style="1" customWidth="1"/>
    <col min="14086" max="14336" width="9.140625" style="1" customWidth="1"/>
    <col min="14337" max="14337" width="15.7109375" style="1" customWidth="1"/>
    <col min="14338" max="14338" width="50.7109375" style="1" customWidth="1"/>
    <col min="14339" max="14339" width="17.28515625" style="1" customWidth="1"/>
    <col min="14340" max="14340" width="15.7109375" style="1" customWidth="1"/>
    <col min="14341" max="14341" width="14.42578125" style="1" customWidth="1"/>
    <col min="14342" max="14592" width="9.140625" style="1" customWidth="1"/>
    <col min="14593" max="14593" width="15.7109375" style="1" customWidth="1"/>
    <col min="14594" max="14594" width="50.7109375" style="1" customWidth="1"/>
    <col min="14595" max="14595" width="17.28515625" style="1" customWidth="1"/>
    <col min="14596" max="14596" width="15.7109375" style="1" customWidth="1"/>
    <col min="14597" max="14597" width="14.42578125" style="1" customWidth="1"/>
    <col min="14598" max="14848" width="9.140625" style="1" customWidth="1"/>
    <col min="14849" max="14849" width="15.7109375" style="1" customWidth="1"/>
    <col min="14850" max="14850" width="50.7109375" style="1" customWidth="1"/>
    <col min="14851" max="14851" width="17.28515625" style="1" customWidth="1"/>
    <col min="14852" max="14852" width="15.7109375" style="1" customWidth="1"/>
    <col min="14853" max="14853" width="14.42578125" style="1" customWidth="1"/>
    <col min="14854" max="15104" width="9.140625" style="1" customWidth="1"/>
    <col min="15105" max="15105" width="15.7109375" style="1" customWidth="1"/>
    <col min="15106" max="15106" width="50.7109375" style="1" customWidth="1"/>
    <col min="15107" max="15107" width="17.28515625" style="1" customWidth="1"/>
    <col min="15108" max="15108" width="15.7109375" style="1" customWidth="1"/>
    <col min="15109" max="15109" width="14.42578125" style="1" customWidth="1"/>
    <col min="15110" max="15360" width="9.140625" style="1" customWidth="1"/>
    <col min="15361" max="15361" width="15.7109375" style="1" customWidth="1"/>
    <col min="15362" max="15362" width="50.7109375" style="1" customWidth="1"/>
    <col min="15363" max="15363" width="17.28515625" style="1" customWidth="1"/>
    <col min="15364" max="15364" width="15.7109375" style="1" customWidth="1"/>
    <col min="15365" max="15365" width="14.42578125" style="1" customWidth="1"/>
    <col min="15366" max="15616" width="9.140625" style="1" customWidth="1"/>
    <col min="15617" max="15617" width="15.7109375" style="1" customWidth="1"/>
    <col min="15618" max="15618" width="50.7109375" style="1" customWidth="1"/>
    <col min="15619" max="15619" width="17.28515625" style="1" customWidth="1"/>
    <col min="15620" max="15620" width="15.7109375" style="1" customWidth="1"/>
    <col min="15621" max="15621" width="14.42578125" style="1" customWidth="1"/>
    <col min="15622" max="15872" width="9.140625" style="1" customWidth="1"/>
    <col min="15873" max="15873" width="15.7109375" style="1" customWidth="1"/>
    <col min="15874" max="15874" width="50.7109375" style="1" customWidth="1"/>
    <col min="15875" max="15875" width="17.28515625" style="1" customWidth="1"/>
    <col min="15876" max="15876" width="15.7109375" style="1" customWidth="1"/>
    <col min="15877" max="15877" width="14.42578125" style="1" customWidth="1"/>
    <col min="15878" max="16128" width="9.140625" style="1" customWidth="1"/>
    <col min="16129" max="16129" width="15.7109375" style="1" customWidth="1"/>
    <col min="16130" max="16130" width="50.7109375" style="1" customWidth="1"/>
    <col min="16131" max="16131" width="17.28515625" style="1" customWidth="1"/>
    <col min="16132" max="16132" width="15.7109375" style="1" customWidth="1"/>
    <col min="16133" max="16133" width="14.42578125" style="1" customWidth="1"/>
    <col min="16134" max="16384" width="9.140625" style="1" customWidth="1"/>
  </cols>
  <sheetData>
    <row r="2" spans="1:5" x14ac:dyDescent="0.2">
      <c r="A2" s="35" t="s">
        <v>0</v>
      </c>
      <c r="B2" s="35"/>
      <c r="C2" s="35"/>
      <c r="D2" s="35"/>
      <c r="E2" s="35"/>
    </row>
    <row r="3" spans="1:5" x14ac:dyDescent="0.2">
      <c r="A3" s="35" t="s">
        <v>1</v>
      </c>
      <c r="B3" s="35"/>
      <c r="C3" s="35"/>
      <c r="D3" s="35"/>
      <c r="E3" s="35"/>
    </row>
    <row r="4" spans="1:5" x14ac:dyDescent="0.2">
      <c r="A4" s="35" t="s">
        <v>2</v>
      </c>
      <c r="B4" s="35"/>
      <c r="C4" s="35"/>
      <c r="D4" s="35"/>
      <c r="E4" s="35"/>
    </row>
    <row r="5" spans="1:5" x14ac:dyDescent="0.2">
      <c r="A5" s="35"/>
      <c r="B5" s="35"/>
      <c r="C5" s="35"/>
      <c r="D5" s="35"/>
      <c r="E5" s="35"/>
    </row>
    <row r="6" spans="1:5" ht="19.5" x14ac:dyDescent="0.3">
      <c r="A6" s="34" t="s">
        <v>3</v>
      </c>
      <c r="B6" s="35"/>
      <c r="C6" s="35"/>
      <c r="D6" s="35"/>
      <c r="E6" s="35"/>
    </row>
    <row r="7" spans="1:5" ht="19.5" x14ac:dyDescent="0.3">
      <c r="A7" s="34" t="s">
        <v>4</v>
      </c>
      <c r="B7" s="35"/>
      <c r="C7" s="35"/>
      <c r="D7" s="35"/>
      <c r="E7" s="35"/>
    </row>
    <row r="8" spans="1:5" ht="19.5" x14ac:dyDescent="0.3">
      <c r="A8" s="34" t="s">
        <v>5</v>
      </c>
      <c r="B8" s="35"/>
      <c r="C8" s="35"/>
      <c r="D8" s="35"/>
      <c r="E8" s="35"/>
    </row>
    <row r="9" spans="1:5" ht="15" x14ac:dyDescent="0.2">
      <c r="A9" s="36" t="s">
        <v>6</v>
      </c>
      <c r="B9" s="35"/>
      <c r="C9" s="35"/>
      <c r="D9" s="35"/>
      <c r="E9" s="35"/>
    </row>
    <row r="11" spans="1:5" ht="15.75" x14ac:dyDescent="0.25">
      <c r="A11" s="2" t="s">
        <v>7</v>
      </c>
      <c r="B11" s="2" t="s">
        <v>8</v>
      </c>
      <c r="C11" s="2" t="s">
        <v>9</v>
      </c>
      <c r="D11" s="2" t="s">
        <v>10</v>
      </c>
      <c r="E11" s="2" t="s">
        <v>11</v>
      </c>
    </row>
    <row r="12" spans="1:5" x14ac:dyDescent="0.2">
      <c r="A12" s="3" t="s">
        <v>12</v>
      </c>
      <c r="B12" s="3" t="s">
        <v>13</v>
      </c>
      <c r="C12" s="3" t="s">
        <v>14</v>
      </c>
      <c r="D12" s="4">
        <v>405673118</v>
      </c>
      <c r="E12" s="4">
        <v>0</v>
      </c>
    </row>
    <row r="13" spans="1:5" x14ac:dyDescent="0.2">
      <c r="A13" s="3" t="s">
        <v>12</v>
      </c>
      <c r="B13" s="3" t="s">
        <v>13</v>
      </c>
      <c r="C13" s="3" t="s">
        <v>15</v>
      </c>
      <c r="D13" s="4">
        <v>1708083609</v>
      </c>
      <c r="E13" s="4">
        <v>0</v>
      </c>
    </row>
    <row r="14" spans="1:5" x14ac:dyDescent="0.2">
      <c r="A14" s="3" t="s">
        <v>12</v>
      </c>
      <c r="B14" s="3" t="s">
        <v>13</v>
      </c>
      <c r="C14" s="3" t="s">
        <v>16</v>
      </c>
      <c r="D14" s="4">
        <v>14100500</v>
      </c>
      <c r="E14" s="4">
        <v>0</v>
      </c>
    </row>
    <row r="15" spans="1:5" x14ac:dyDescent="0.2">
      <c r="A15" s="3" t="s">
        <v>12</v>
      </c>
      <c r="B15" s="3" t="s">
        <v>13</v>
      </c>
      <c r="C15" s="3" t="s">
        <v>17</v>
      </c>
      <c r="D15" s="4">
        <v>204868974</v>
      </c>
      <c r="E15" s="4">
        <v>0</v>
      </c>
    </row>
    <row r="16" spans="1:5" x14ac:dyDescent="0.2">
      <c r="A16" s="3" t="s">
        <v>12</v>
      </c>
      <c r="B16" s="3" t="s">
        <v>13</v>
      </c>
      <c r="C16" s="3" t="s">
        <v>18</v>
      </c>
      <c r="D16" s="4">
        <v>1974070</v>
      </c>
      <c r="E16" s="4">
        <v>0</v>
      </c>
    </row>
    <row r="17" spans="1:5" x14ac:dyDescent="0.2">
      <c r="A17" s="3" t="s">
        <v>19</v>
      </c>
      <c r="B17" s="3" t="s">
        <v>20</v>
      </c>
      <c r="C17" s="3" t="s">
        <v>19</v>
      </c>
      <c r="D17" s="4">
        <v>2334700271</v>
      </c>
      <c r="E17" s="4" t="s">
        <v>21</v>
      </c>
    </row>
    <row r="20" spans="1:5" x14ac:dyDescent="0.2">
      <c r="A20" s="3" t="s">
        <v>22</v>
      </c>
      <c r="B20" s="3" t="s">
        <v>23</v>
      </c>
      <c r="C20" s="3" t="s">
        <v>17</v>
      </c>
      <c r="D20" s="4">
        <v>1102243871</v>
      </c>
      <c r="E20" s="4">
        <v>0</v>
      </c>
    </row>
    <row r="21" spans="1:5" x14ac:dyDescent="0.2">
      <c r="A21" s="3" t="s">
        <v>22</v>
      </c>
      <c r="B21" s="3" t="s">
        <v>23</v>
      </c>
      <c r="C21" s="3" t="s">
        <v>24</v>
      </c>
      <c r="D21" s="4">
        <v>621895433</v>
      </c>
      <c r="E21" s="4">
        <v>0</v>
      </c>
    </row>
    <row r="22" spans="1:5" x14ac:dyDescent="0.2">
      <c r="A22" s="3" t="s">
        <v>22</v>
      </c>
      <c r="B22" s="3" t="s">
        <v>23</v>
      </c>
      <c r="C22" s="3" t="s">
        <v>25</v>
      </c>
      <c r="D22" s="4">
        <v>88547460</v>
      </c>
      <c r="E22" s="4">
        <v>0</v>
      </c>
    </row>
    <row r="23" spans="1:5" x14ac:dyDescent="0.2">
      <c r="A23" s="3" t="s">
        <v>22</v>
      </c>
      <c r="B23" s="3" t="s">
        <v>23</v>
      </c>
      <c r="C23" s="3" t="s">
        <v>26</v>
      </c>
      <c r="D23" s="4">
        <v>1494335845</v>
      </c>
      <c r="E23" s="4">
        <v>0</v>
      </c>
    </row>
    <row r="24" spans="1:5" x14ac:dyDescent="0.2">
      <c r="A24" s="3" t="s">
        <v>19</v>
      </c>
      <c r="B24" s="3" t="s">
        <v>20</v>
      </c>
      <c r="C24" s="3" t="s">
        <v>19</v>
      </c>
      <c r="D24" s="4">
        <v>3307022609</v>
      </c>
      <c r="E24" s="4" t="s">
        <v>21</v>
      </c>
    </row>
    <row r="27" spans="1:5" x14ac:dyDescent="0.2">
      <c r="A27" s="3" t="s">
        <v>27</v>
      </c>
      <c r="B27" s="3" t="s">
        <v>28</v>
      </c>
      <c r="C27" s="3" t="s">
        <v>14</v>
      </c>
      <c r="D27" s="4">
        <v>7428324795</v>
      </c>
      <c r="E27" s="4">
        <v>3533953831</v>
      </c>
    </row>
    <row r="28" spans="1:5" x14ac:dyDescent="0.2">
      <c r="A28" s="3" t="s">
        <v>27</v>
      </c>
      <c r="B28" s="3" t="s">
        <v>28</v>
      </c>
      <c r="C28" s="3" t="s">
        <v>15</v>
      </c>
      <c r="D28" s="4">
        <v>2229636231</v>
      </c>
      <c r="E28" s="4">
        <v>810328235</v>
      </c>
    </row>
    <row r="29" spans="1:5" x14ac:dyDescent="0.2">
      <c r="A29" s="3" t="s">
        <v>27</v>
      </c>
      <c r="B29" s="3" t="s">
        <v>28</v>
      </c>
      <c r="C29" s="3" t="s">
        <v>16</v>
      </c>
      <c r="D29" s="4">
        <v>961238311</v>
      </c>
      <c r="E29" s="4">
        <v>568057722</v>
      </c>
    </row>
    <row r="30" spans="1:5" x14ac:dyDescent="0.2">
      <c r="A30" s="3" t="s">
        <v>27</v>
      </c>
      <c r="B30" s="3" t="s">
        <v>28</v>
      </c>
      <c r="C30" s="3" t="s">
        <v>29</v>
      </c>
      <c r="D30" s="4">
        <v>1876167</v>
      </c>
      <c r="E30" s="4">
        <v>476837</v>
      </c>
    </row>
    <row r="31" spans="1:5" x14ac:dyDescent="0.2">
      <c r="A31" s="3" t="s">
        <v>27</v>
      </c>
      <c r="B31" s="3" t="s">
        <v>28</v>
      </c>
      <c r="C31" s="3" t="s">
        <v>17</v>
      </c>
      <c r="D31" s="4">
        <v>2141349068</v>
      </c>
      <c r="E31" s="4">
        <v>1440955358</v>
      </c>
    </row>
    <row r="32" spans="1:5" x14ac:dyDescent="0.2">
      <c r="A32" s="3" t="s">
        <v>27</v>
      </c>
      <c r="B32" s="3" t="s">
        <v>28</v>
      </c>
      <c r="C32" s="3" t="s">
        <v>30</v>
      </c>
      <c r="D32" s="4">
        <v>46071254</v>
      </c>
      <c r="E32" s="4">
        <v>46071254</v>
      </c>
    </row>
    <row r="33" spans="1:5" x14ac:dyDescent="0.2">
      <c r="A33" s="3" t="s">
        <v>27</v>
      </c>
      <c r="B33" s="3" t="s">
        <v>28</v>
      </c>
      <c r="C33" s="3" t="s">
        <v>31</v>
      </c>
      <c r="D33" s="4">
        <v>870376793</v>
      </c>
      <c r="E33" s="4">
        <v>21007114</v>
      </c>
    </row>
    <row r="34" spans="1:5" x14ac:dyDescent="0.2">
      <c r="A34" s="3" t="s">
        <v>27</v>
      </c>
      <c r="B34" s="3" t="s">
        <v>28</v>
      </c>
      <c r="C34" s="3" t="s">
        <v>32</v>
      </c>
      <c r="D34" s="4">
        <v>2082226027</v>
      </c>
      <c r="E34" s="4">
        <v>737455070</v>
      </c>
    </row>
    <row r="35" spans="1:5" x14ac:dyDescent="0.2">
      <c r="A35" s="3" t="s">
        <v>27</v>
      </c>
      <c r="B35" s="3" t="s">
        <v>28</v>
      </c>
      <c r="C35" s="3" t="s">
        <v>33</v>
      </c>
      <c r="D35" s="4">
        <v>7584568</v>
      </c>
      <c r="E35" s="4">
        <v>3065411</v>
      </c>
    </row>
    <row r="36" spans="1:5" x14ac:dyDescent="0.2">
      <c r="A36" s="3" t="s">
        <v>27</v>
      </c>
      <c r="B36" s="3" t="s">
        <v>28</v>
      </c>
      <c r="C36" s="3" t="s">
        <v>18</v>
      </c>
      <c r="D36" s="4">
        <v>4248401052</v>
      </c>
      <c r="E36" s="4">
        <v>2286001132</v>
      </c>
    </row>
    <row r="37" spans="1:5" x14ac:dyDescent="0.2">
      <c r="A37" s="3" t="s">
        <v>27</v>
      </c>
      <c r="B37" s="3" t="s">
        <v>28</v>
      </c>
      <c r="C37" s="3" t="s">
        <v>34</v>
      </c>
      <c r="D37" s="4">
        <v>44173854</v>
      </c>
      <c r="E37" s="4">
        <v>32847079</v>
      </c>
    </row>
    <row r="38" spans="1:5" x14ac:dyDescent="0.2">
      <c r="A38" s="3" t="s">
        <v>27</v>
      </c>
      <c r="B38" s="3" t="s">
        <v>28</v>
      </c>
      <c r="C38" s="3" t="s">
        <v>35</v>
      </c>
      <c r="D38" s="4">
        <v>1238023547</v>
      </c>
      <c r="E38" s="4">
        <v>341163763</v>
      </c>
    </row>
    <row r="39" spans="1:5" x14ac:dyDescent="0.2">
      <c r="A39" s="3" t="s">
        <v>27</v>
      </c>
      <c r="B39" s="3" t="s">
        <v>28</v>
      </c>
      <c r="C39" s="3" t="s">
        <v>24</v>
      </c>
      <c r="D39" s="4">
        <v>2677103798</v>
      </c>
      <c r="E39" s="4">
        <v>1337428746</v>
      </c>
    </row>
    <row r="40" spans="1:5" x14ac:dyDescent="0.2">
      <c r="A40" s="3" t="s">
        <v>27</v>
      </c>
      <c r="B40" s="3" t="s">
        <v>28</v>
      </c>
      <c r="C40" s="3" t="s">
        <v>25</v>
      </c>
      <c r="D40" s="4">
        <v>17817920945</v>
      </c>
      <c r="E40" s="4">
        <v>6435664110</v>
      </c>
    </row>
    <row r="41" spans="1:5" x14ac:dyDescent="0.2">
      <c r="A41" s="3" t="s">
        <v>27</v>
      </c>
      <c r="B41" s="3" t="s">
        <v>28</v>
      </c>
      <c r="C41" s="3" t="s">
        <v>26</v>
      </c>
      <c r="D41" s="4">
        <v>7693939457</v>
      </c>
      <c r="E41" s="4">
        <v>74150386</v>
      </c>
    </row>
    <row r="42" spans="1:5" x14ac:dyDescent="0.2">
      <c r="A42" s="3" t="s">
        <v>27</v>
      </c>
      <c r="B42" s="3" t="s">
        <v>28</v>
      </c>
      <c r="C42" s="3" t="s">
        <v>36</v>
      </c>
      <c r="D42" s="4">
        <v>9947940</v>
      </c>
      <c r="E42" s="4">
        <v>9947940</v>
      </c>
    </row>
    <row r="43" spans="1:5" x14ac:dyDescent="0.2">
      <c r="A43" s="3" t="s">
        <v>19</v>
      </c>
      <c r="B43" s="3" t="s">
        <v>20</v>
      </c>
      <c r="C43" s="3" t="s">
        <v>19</v>
      </c>
      <c r="D43" s="4">
        <v>49498193807</v>
      </c>
      <c r="E43" s="4">
        <v>17678573988</v>
      </c>
    </row>
    <row r="46" spans="1:5" x14ac:dyDescent="0.2">
      <c r="A46" s="3" t="s">
        <v>37</v>
      </c>
      <c r="B46" s="3" t="s">
        <v>38</v>
      </c>
      <c r="C46" s="3" t="s">
        <v>17</v>
      </c>
      <c r="D46" s="4">
        <v>8041860424</v>
      </c>
      <c r="E46" s="4">
        <v>1425048881</v>
      </c>
    </row>
    <row r="47" spans="1:5" x14ac:dyDescent="0.2">
      <c r="A47" s="3" t="s">
        <v>19</v>
      </c>
      <c r="B47" s="3" t="s">
        <v>20</v>
      </c>
      <c r="C47" s="3" t="s">
        <v>19</v>
      </c>
      <c r="D47" s="4">
        <v>8041860424</v>
      </c>
      <c r="E47" s="4">
        <v>1425048881</v>
      </c>
    </row>
    <row r="50" spans="1:5" x14ac:dyDescent="0.2">
      <c r="A50" s="3" t="s">
        <v>39</v>
      </c>
      <c r="B50" s="3" t="s">
        <v>40</v>
      </c>
      <c r="C50" s="3" t="s">
        <v>41</v>
      </c>
      <c r="D50" s="4">
        <v>910000</v>
      </c>
      <c r="E50" s="4">
        <v>874503</v>
      </c>
    </row>
    <row r="51" spans="1:5" x14ac:dyDescent="0.2">
      <c r="A51" s="3" t="s">
        <v>39</v>
      </c>
      <c r="B51" s="3" t="s">
        <v>40</v>
      </c>
      <c r="C51" s="3" t="s">
        <v>14</v>
      </c>
      <c r="D51" s="4">
        <v>550021248</v>
      </c>
      <c r="E51" s="4">
        <v>422540648</v>
      </c>
    </row>
    <row r="52" spans="1:5" x14ac:dyDescent="0.2">
      <c r="A52" s="3" t="s">
        <v>39</v>
      </c>
      <c r="B52" s="3" t="s">
        <v>40</v>
      </c>
      <c r="C52" s="3" t="s">
        <v>15</v>
      </c>
      <c r="D52" s="4">
        <v>87455878</v>
      </c>
      <c r="E52" s="4">
        <v>56696604</v>
      </c>
    </row>
    <row r="53" spans="1:5" x14ac:dyDescent="0.2">
      <c r="A53" s="3" t="s">
        <v>39</v>
      </c>
      <c r="B53" s="3" t="s">
        <v>40</v>
      </c>
      <c r="C53" s="3" t="s">
        <v>16</v>
      </c>
      <c r="D53" s="4">
        <v>68749633</v>
      </c>
      <c r="E53" s="4">
        <v>39556523</v>
      </c>
    </row>
    <row r="54" spans="1:5" x14ac:dyDescent="0.2">
      <c r="A54" s="3" t="s">
        <v>39</v>
      </c>
      <c r="B54" s="3" t="s">
        <v>40</v>
      </c>
      <c r="C54" s="3" t="s">
        <v>42</v>
      </c>
      <c r="D54" s="4">
        <v>180000</v>
      </c>
      <c r="E54" s="4">
        <v>180000</v>
      </c>
    </row>
    <row r="55" spans="1:5" x14ac:dyDescent="0.2">
      <c r="A55" s="3" t="s">
        <v>39</v>
      </c>
      <c r="B55" s="3" t="s">
        <v>40</v>
      </c>
      <c r="C55" s="3" t="s">
        <v>43</v>
      </c>
      <c r="D55" s="4">
        <v>165000</v>
      </c>
      <c r="E55" s="4">
        <v>165000</v>
      </c>
    </row>
    <row r="56" spans="1:5" x14ac:dyDescent="0.2">
      <c r="A56" s="3" t="s">
        <v>39</v>
      </c>
      <c r="B56" s="3" t="s">
        <v>40</v>
      </c>
      <c r="C56" s="3" t="s">
        <v>44</v>
      </c>
      <c r="D56" s="4">
        <v>165000</v>
      </c>
      <c r="E56" s="4">
        <v>165000</v>
      </c>
    </row>
    <row r="57" spans="1:5" x14ac:dyDescent="0.2">
      <c r="A57" s="3" t="s">
        <v>39</v>
      </c>
      <c r="B57" s="3" t="s">
        <v>40</v>
      </c>
      <c r="C57" s="3" t="s">
        <v>45</v>
      </c>
      <c r="D57" s="4">
        <v>1498098</v>
      </c>
      <c r="E57" s="4">
        <v>1498098</v>
      </c>
    </row>
    <row r="58" spans="1:5" x14ac:dyDescent="0.2">
      <c r="A58" s="3" t="s">
        <v>39</v>
      </c>
      <c r="B58" s="3" t="s">
        <v>40</v>
      </c>
      <c r="C58" s="3" t="s">
        <v>46</v>
      </c>
      <c r="D58" s="4">
        <v>3164210</v>
      </c>
      <c r="E58" s="4">
        <v>346300</v>
      </c>
    </row>
    <row r="59" spans="1:5" x14ac:dyDescent="0.2">
      <c r="A59" s="3" t="s">
        <v>39</v>
      </c>
      <c r="B59" s="3" t="s">
        <v>40</v>
      </c>
      <c r="C59" s="3" t="s">
        <v>47</v>
      </c>
      <c r="D59" s="4">
        <v>1265000</v>
      </c>
      <c r="E59" s="4">
        <v>1017293</v>
      </c>
    </row>
    <row r="60" spans="1:5" x14ac:dyDescent="0.2">
      <c r="A60" s="3" t="s">
        <v>39</v>
      </c>
      <c r="B60" s="3" t="s">
        <v>40</v>
      </c>
      <c r="C60" s="3" t="s">
        <v>48</v>
      </c>
      <c r="D60" s="4">
        <v>19939600</v>
      </c>
      <c r="E60" s="4">
        <v>18232530</v>
      </c>
    </row>
    <row r="61" spans="1:5" x14ac:dyDescent="0.2">
      <c r="A61" s="3" t="s">
        <v>39</v>
      </c>
      <c r="B61" s="3" t="s">
        <v>40</v>
      </c>
      <c r="C61" s="3" t="s">
        <v>49</v>
      </c>
      <c r="D61" s="4">
        <v>555000</v>
      </c>
      <c r="E61" s="4">
        <v>545335</v>
      </c>
    </row>
    <row r="62" spans="1:5" x14ac:dyDescent="0.2">
      <c r="A62" s="3" t="s">
        <v>39</v>
      </c>
      <c r="B62" s="3" t="s">
        <v>40</v>
      </c>
      <c r="C62" s="3" t="s">
        <v>50</v>
      </c>
      <c r="D62" s="4">
        <v>6336797</v>
      </c>
      <c r="E62" s="4">
        <v>4746482</v>
      </c>
    </row>
    <row r="63" spans="1:5" x14ac:dyDescent="0.2">
      <c r="A63" s="3" t="s">
        <v>39</v>
      </c>
      <c r="B63" s="3" t="s">
        <v>40</v>
      </c>
      <c r="C63" s="3" t="s">
        <v>51</v>
      </c>
      <c r="D63" s="4">
        <v>21997145</v>
      </c>
      <c r="E63" s="4">
        <v>18320759</v>
      </c>
    </row>
    <row r="64" spans="1:5" x14ac:dyDescent="0.2">
      <c r="A64" s="3" t="s">
        <v>39</v>
      </c>
      <c r="B64" s="3" t="s">
        <v>40</v>
      </c>
      <c r="C64" s="3" t="s">
        <v>52</v>
      </c>
      <c r="D64" s="4">
        <v>6741821</v>
      </c>
      <c r="E64" s="4">
        <v>3128458</v>
      </c>
    </row>
    <row r="65" spans="1:5" x14ac:dyDescent="0.2">
      <c r="A65" s="3" t="s">
        <v>39</v>
      </c>
      <c r="B65" s="3" t="s">
        <v>40</v>
      </c>
      <c r="C65" s="3" t="s">
        <v>53</v>
      </c>
      <c r="D65" s="4">
        <v>3659567</v>
      </c>
      <c r="E65" s="4">
        <v>1293796</v>
      </c>
    </row>
    <row r="66" spans="1:5" x14ac:dyDescent="0.2">
      <c r="A66" s="3" t="s">
        <v>39</v>
      </c>
      <c r="B66" s="3" t="s">
        <v>40</v>
      </c>
      <c r="C66" s="3" t="s">
        <v>54</v>
      </c>
      <c r="D66" s="4">
        <v>2844960</v>
      </c>
      <c r="E66" s="4">
        <v>1825516</v>
      </c>
    </row>
    <row r="67" spans="1:5" x14ac:dyDescent="0.2">
      <c r="A67" s="3" t="s">
        <v>39</v>
      </c>
      <c r="B67" s="3" t="s">
        <v>40</v>
      </c>
      <c r="C67" s="3" t="s">
        <v>55</v>
      </c>
      <c r="D67" s="4">
        <v>4925000</v>
      </c>
      <c r="E67" s="4">
        <v>3660617</v>
      </c>
    </row>
    <row r="68" spans="1:5" x14ac:dyDescent="0.2">
      <c r="A68" s="3" t="s">
        <v>39</v>
      </c>
      <c r="B68" s="3" t="s">
        <v>40</v>
      </c>
      <c r="C68" s="3" t="s">
        <v>56</v>
      </c>
      <c r="D68" s="4">
        <v>64677491</v>
      </c>
      <c r="E68" s="4">
        <v>48317649</v>
      </c>
    </row>
    <row r="69" spans="1:5" x14ac:dyDescent="0.2">
      <c r="A69" s="3" t="s">
        <v>39</v>
      </c>
      <c r="B69" s="3" t="s">
        <v>40</v>
      </c>
      <c r="C69" s="3" t="s">
        <v>57</v>
      </c>
      <c r="D69" s="4">
        <v>28623292</v>
      </c>
      <c r="E69" s="4">
        <v>19888429</v>
      </c>
    </row>
    <row r="70" spans="1:5" x14ac:dyDescent="0.2">
      <c r="A70" s="3" t="s">
        <v>39</v>
      </c>
      <c r="B70" s="3" t="s">
        <v>40</v>
      </c>
      <c r="C70" s="3" t="s">
        <v>58</v>
      </c>
      <c r="D70" s="4">
        <v>48040696</v>
      </c>
      <c r="E70" s="4">
        <v>26857117</v>
      </c>
    </row>
    <row r="71" spans="1:5" x14ac:dyDescent="0.2">
      <c r="A71" s="3" t="s">
        <v>39</v>
      </c>
      <c r="B71" s="3" t="s">
        <v>40</v>
      </c>
      <c r="C71" s="3" t="s">
        <v>17</v>
      </c>
      <c r="D71" s="4">
        <v>112599431</v>
      </c>
      <c r="E71" s="4">
        <v>81815477</v>
      </c>
    </row>
    <row r="72" spans="1:5" x14ac:dyDescent="0.2">
      <c r="A72" s="3" t="s">
        <v>39</v>
      </c>
      <c r="B72" s="3" t="s">
        <v>40</v>
      </c>
      <c r="C72" s="3" t="s">
        <v>59</v>
      </c>
      <c r="D72" s="4">
        <v>15403993</v>
      </c>
      <c r="E72" s="4">
        <v>5499051</v>
      </c>
    </row>
    <row r="73" spans="1:5" x14ac:dyDescent="0.2">
      <c r="A73" s="3" t="s">
        <v>39</v>
      </c>
      <c r="B73" s="3" t="s">
        <v>40</v>
      </c>
      <c r="C73" s="3" t="s">
        <v>60</v>
      </c>
      <c r="D73" s="4">
        <v>13042520</v>
      </c>
      <c r="E73" s="4">
        <v>4433138</v>
      </c>
    </row>
    <row r="74" spans="1:5" x14ac:dyDescent="0.2">
      <c r="A74" s="3" t="s">
        <v>39</v>
      </c>
      <c r="B74" s="3" t="s">
        <v>40</v>
      </c>
      <c r="C74" s="3" t="s">
        <v>31</v>
      </c>
      <c r="D74" s="4">
        <v>101144310</v>
      </c>
      <c r="E74" s="4">
        <v>62885747</v>
      </c>
    </row>
    <row r="75" spans="1:5" x14ac:dyDescent="0.2">
      <c r="A75" s="3" t="s">
        <v>39</v>
      </c>
      <c r="B75" s="3" t="s">
        <v>40</v>
      </c>
      <c r="C75" s="3" t="s">
        <v>32</v>
      </c>
      <c r="D75" s="4">
        <v>15476560</v>
      </c>
      <c r="E75" s="4">
        <v>9219648</v>
      </c>
    </row>
    <row r="76" spans="1:5" x14ac:dyDescent="0.2">
      <c r="A76" s="3" t="s">
        <v>39</v>
      </c>
      <c r="B76" s="3" t="s">
        <v>40</v>
      </c>
      <c r="C76" s="3" t="s">
        <v>33</v>
      </c>
      <c r="D76" s="4">
        <v>24145194</v>
      </c>
      <c r="E76" s="4">
        <v>16957701</v>
      </c>
    </row>
    <row r="77" spans="1:5" x14ac:dyDescent="0.2">
      <c r="A77" s="3" t="s">
        <v>39</v>
      </c>
      <c r="B77" s="3" t="s">
        <v>40</v>
      </c>
      <c r="C77" s="3" t="s">
        <v>61</v>
      </c>
      <c r="D77" s="4">
        <v>29902384</v>
      </c>
      <c r="E77" s="4">
        <v>23106447</v>
      </c>
    </row>
    <row r="78" spans="1:5" x14ac:dyDescent="0.2">
      <c r="A78" s="3" t="s">
        <v>39</v>
      </c>
      <c r="B78" s="3" t="s">
        <v>40</v>
      </c>
      <c r="C78" s="3" t="s">
        <v>62</v>
      </c>
      <c r="D78" s="4">
        <v>6370400</v>
      </c>
      <c r="E78" s="4">
        <v>2712638</v>
      </c>
    </row>
    <row r="79" spans="1:5" x14ac:dyDescent="0.2">
      <c r="A79" s="3" t="s">
        <v>39</v>
      </c>
      <c r="B79" s="3" t="s">
        <v>40</v>
      </c>
      <c r="C79" s="3" t="s">
        <v>18</v>
      </c>
      <c r="D79" s="4">
        <v>285737519</v>
      </c>
      <c r="E79" s="4">
        <v>165911447</v>
      </c>
    </row>
    <row r="80" spans="1:5" x14ac:dyDescent="0.2">
      <c r="A80" s="3" t="s">
        <v>39</v>
      </c>
      <c r="B80" s="3" t="s">
        <v>40</v>
      </c>
      <c r="C80" s="3" t="s">
        <v>34</v>
      </c>
      <c r="D80" s="4">
        <v>7853000</v>
      </c>
      <c r="E80" s="4">
        <v>3911473</v>
      </c>
    </row>
    <row r="81" spans="1:5" x14ac:dyDescent="0.2">
      <c r="A81" s="3" t="s">
        <v>39</v>
      </c>
      <c r="B81" s="3" t="s">
        <v>40</v>
      </c>
      <c r="C81" s="3" t="s">
        <v>35</v>
      </c>
      <c r="D81" s="4">
        <v>251224429</v>
      </c>
      <c r="E81" s="4">
        <v>141042839</v>
      </c>
    </row>
    <row r="82" spans="1:5" x14ac:dyDescent="0.2">
      <c r="A82" s="3" t="s">
        <v>39</v>
      </c>
      <c r="B82" s="3" t="s">
        <v>40</v>
      </c>
      <c r="C82" s="3" t="s">
        <v>24</v>
      </c>
      <c r="D82" s="4">
        <v>65957736</v>
      </c>
      <c r="E82" s="4">
        <v>25434890</v>
      </c>
    </row>
    <row r="83" spans="1:5" x14ac:dyDescent="0.2">
      <c r="A83" s="3" t="s">
        <v>39</v>
      </c>
      <c r="B83" s="3" t="s">
        <v>40</v>
      </c>
      <c r="C83" s="3" t="s">
        <v>63</v>
      </c>
      <c r="D83" s="4">
        <v>323470791</v>
      </c>
      <c r="E83" s="4">
        <v>194355363</v>
      </c>
    </row>
    <row r="84" spans="1:5" x14ac:dyDescent="0.2">
      <c r="A84" s="3" t="s">
        <v>39</v>
      </c>
      <c r="B84" s="3" t="s">
        <v>40</v>
      </c>
      <c r="C84" s="3" t="s">
        <v>25</v>
      </c>
      <c r="D84" s="4">
        <v>611465533</v>
      </c>
      <c r="E84" s="4">
        <v>321281904</v>
      </c>
    </row>
    <row r="85" spans="1:5" x14ac:dyDescent="0.2">
      <c r="A85" s="3" t="s">
        <v>39</v>
      </c>
      <c r="B85" s="3" t="s">
        <v>40</v>
      </c>
      <c r="C85" s="3" t="s">
        <v>64</v>
      </c>
      <c r="D85" s="4">
        <v>86955864</v>
      </c>
      <c r="E85" s="4">
        <v>53121847</v>
      </c>
    </row>
    <row r="86" spans="1:5" x14ac:dyDescent="0.2">
      <c r="A86" s="3" t="s">
        <v>39</v>
      </c>
      <c r="B86" s="3" t="s">
        <v>40</v>
      </c>
      <c r="C86" s="3" t="s">
        <v>65</v>
      </c>
      <c r="D86" s="4">
        <v>1928710818</v>
      </c>
      <c r="E86" s="4">
        <v>1321701055</v>
      </c>
    </row>
    <row r="87" spans="1:5" x14ac:dyDescent="0.2">
      <c r="A87" s="3" t="s">
        <v>39</v>
      </c>
      <c r="B87" s="3" t="s">
        <v>40</v>
      </c>
      <c r="C87" s="3" t="s">
        <v>66</v>
      </c>
      <c r="D87" s="4">
        <v>43906191</v>
      </c>
      <c r="E87" s="4">
        <v>10107656</v>
      </c>
    </row>
    <row r="88" spans="1:5" x14ac:dyDescent="0.2">
      <c r="A88" s="3" t="s">
        <v>39</v>
      </c>
      <c r="B88" s="3" t="s">
        <v>40</v>
      </c>
      <c r="C88" s="3" t="s">
        <v>26</v>
      </c>
      <c r="D88" s="4">
        <v>279353917</v>
      </c>
      <c r="E88" s="4">
        <v>3181602</v>
      </c>
    </row>
    <row r="89" spans="1:5" x14ac:dyDescent="0.2">
      <c r="A89" s="3" t="s">
        <v>39</v>
      </c>
      <c r="B89" s="3" t="s">
        <v>40</v>
      </c>
      <c r="C89" s="3" t="s">
        <v>67</v>
      </c>
      <c r="D89" s="4">
        <v>6755600</v>
      </c>
      <c r="E89" s="4">
        <v>3394868</v>
      </c>
    </row>
    <row r="90" spans="1:5" x14ac:dyDescent="0.2">
      <c r="A90" s="3" t="s">
        <v>19</v>
      </c>
      <c r="B90" s="3" t="s">
        <v>20</v>
      </c>
      <c r="C90" s="3" t="s">
        <v>19</v>
      </c>
      <c r="D90" s="4">
        <v>5131391626</v>
      </c>
      <c r="E90" s="4">
        <v>3119931448</v>
      </c>
    </row>
    <row r="93" spans="1:5" x14ac:dyDescent="0.2">
      <c r="A93" s="3" t="s">
        <v>68</v>
      </c>
      <c r="B93" s="3" t="s">
        <v>69</v>
      </c>
      <c r="C93" s="3" t="s">
        <v>14</v>
      </c>
      <c r="D93" s="4">
        <v>672579</v>
      </c>
      <c r="E93" s="4">
        <v>672579</v>
      </c>
    </row>
    <row r="94" spans="1:5" x14ac:dyDescent="0.2">
      <c r="A94" s="3" t="s">
        <v>68</v>
      </c>
      <c r="B94" s="3" t="s">
        <v>69</v>
      </c>
      <c r="C94" s="3" t="s">
        <v>15</v>
      </c>
      <c r="D94" s="4">
        <v>798341</v>
      </c>
      <c r="E94" s="4">
        <v>798341</v>
      </c>
    </row>
    <row r="95" spans="1:5" x14ac:dyDescent="0.2">
      <c r="A95" s="3" t="s">
        <v>68</v>
      </c>
      <c r="B95" s="3" t="s">
        <v>69</v>
      </c>
      <c r="C95" s="3" t="s">
        <v>70</v>
      </c>
      <c r="D95" s="4">
        <v>105000</v>
      </c>
      <c r="E95" s="4">
        <v>105000</v>
      </c>
    </row>
    <row r="96" spans="1:5" x14ac:dyDescent="0.2">
      <c r="A96" s="3" t="s">
        <v>68</v>
      </c>
      <c r="B96" s="3" t="s">
        <v>69</v>
      </c>
      <c r="C96" s="3" t="s">
        <v>54</v>
      </c>
      <c r="D96" s="4">
        <v>30000</v>
      </c>
      <c r="E96" s="4">
        <v>30000</v>
      </c>
    </row>
    <row r="97" spans="1:5" x14ac:dyDescent="0.2">
      <c r="A97" s="3" t="s">
        <v>68</v>
      </c>
      <c r="B97" s="3" t="s">
        <v>69</v>
      </c>
      <c r="C97" s="3" t="s">
        <v>56</v>
      </c>
      <c r="D97" s="4">
        <v>25000</v>
      </c>
      <c r="E97" s="4">
        <v>25000</v>
      </c>
    </row>
    <row r="98" spans="1:5" x14ac:dyDescent="0.2">
      <c r="A98" s="3" t="s">
        <v>68</v>
      </c>
      <c r="B98" s="3" t="s">
        <v>69</v>
      </c>
      <c r="C98" s="3" t="s">
        <v>17</v>
      </c>
      <c r="D98" s="4">
        <v>512825</v>
      </c>
      <c r="E98" s="4">
        <v>512825</v>
      </c>
    </row>
    <row r="99" spans="1:5" x14ac:dyDescent="0.2">
      <c r="A99" s="3" t="s">
        <v>68</v>
      </c>
      <c r="B99" s="3" t="s">
        <v>69</v>
      </c>
      <c r="C99" s="3" t="s">
        <v>59</v>
      </c>
      <c r="D99" s="4">
        <v>175838</v>
      </c>
      <c r="E99" s="4">
        <v>175838</v>
      </c>
    </row>
    <row r="100" spans="1:5" x14ac:dyDescent="0.2">
      <c r="A100" s="3" t="s">
        <v>68</v>
      </c>
      <c r="B100" s="3" t="s">
        <v>69</v>
      </c>
      <c r="C100" s="3" t="s">
        <v>71</v>
      </c>
      <c r="D100" s="4">
        <v>30000</v>
      </c>
      <c r="E100" s="4">
        <v>30000</v>
      </c>
    </row>
    <row r="101" spans="1:5" x14ac:dyDescent="0.2">
      <c r="A101" s="3" t="s">
        <v>68</v>
      </c>
      <c r="B101" s="3" t="s">
        <v>69</v>
      </c>
      <c r="C101" s="3" t="s">
        <v>61</v>
      </c>
      <c r="D101" s="4">
        <v>352231</v>
      </c>
      <c r="E101" s="4">
        <v>352231</v>
      </c>
    </row>
    <row r="102" spans="1:5" x14ac:dyDescent="0.2">
      <c r="A102" s="3" t="s">
        <v>68</v>
      </c>
      <c r="B102" s="3" t="s">
        <v>69</v>
      </c>
      <c r="C102" s="3" t="s">
        <v>62</v>
      </c>
      <c r="D102" s="4">
        <v>20000</v>
      </c>
      <c r="E102" s="4">
        <v>20000</v>
      </c>
    </row>
    <row r="103" spans="1:5" x14ac:dyDescent="0.2">
      <c r="A103" s="3" t="s">
        <v>68</v>
      </c>
      <c r="B103" s="3" t="s">
        <v>69</v>
      </c>
      <c r="C103" s="3" t="s">
        <v>18</v>
      </c>
      <c r="D103" s="4">
        <v>1005500</v>
      </c>
      <c r="E103" s="4">
        <v>1005500</v>
      </c>
    </row>
    <row r="104" spans="1:5" x14ac:dyDescent="0.2">
      <c r="A104" s="3" t="s">
        <v>68</v>
      </c>
      <c r="B104" s="3" t="s">
        <v>69</v>
      </c>
      <c r="C104" s="3" t="s">
        <v>35</v>
      </c>
      <c r="D104" s="4">
        <v>274000</v>
      </c>
      <c r="E104" s="4">
        <v>274000</v>
      </c>
    </row>
    <row r="105" spans="1:5" x14ac:dyDescent="0.2">
      <c r="A105" s="3" t="s">
        <v>68</v>
      </c>
      <c r="B105" s="3" t="s">
        <v>69</v>
      </c>
      <c r="C105" s="3" t="s">
        <v>24</v>
      </c>
      <c r="D105" s="4">
        <v>583000</v>
      </c>
      <c r="E105" s="4">
        <v>583000</v>
      </c>
    </row>
    <row r="106" spans="1:5" x14ac:dyDescent="0.2">
      <c r="A106" s="3" t="s">
        <v>68</v>
      </c>
      <c r="B106" s="3" t="s">
        <v>69</v>
      </c>
      <c r="C106" s="3" t="s">
        <v>63</v>
      </c>
      <c r="D106" s="4">
        <v>50000</v>
      </c>
      <c r="E106" s="4">
        <v>50000</v>
      </c>
    </row>
    <row r="107" spans="1:5" x14ac:dyDescent="0.2">
      <c r="A107" s="3" t="s">
        <v>68</v>
      </c>
      <c r="B107" s="3" t="s">
        <v>69</v>
      </c>
      <c r="C107" s="3" t="s">
        <v>25</v>
      </c>
      <c r="D107" s="4">
        <v>973819</v>
      </c>
      <c r="E107" s="4">
        <v>617928</v>
      </c>
    </row>
    <row r="108" spans="1:5" x14ac:dyDescent="0.2">
      <c r="A108" s="3" t="s">
        <v>68</v>
      </c>
      <c r="B108" s="3" t="s">
        <v>69</v>
      </c>
      <c r="C108" s="3" t="s">
        <v>64</v>
      </c>
      <c r="D108" s="4">
        <v>126552</v>
      </c>
      <c r="E108" s="4">
        <v>126552</v>
      </c>
    </row>
    <row r="109" spans="1:5" x14ac:dyDescent="0.2">
      <c r="A109" s="3" t="s">
        <v>68</v>
      </c>
      <c r="B109" s="3" t="s">
        <v>69</v>
      </c>
      <c r="C109" s="3" t="s">
        <v>65</v>
      </c>
      <c r="D109" s="4">
        <v>621750</v>
      </c>
      <c r="E109" s="4">
        <v>621750</v>
      </c>
    </row>
    <row r="110" spans="1:5" x14ac:dyDescent="0.2">
      <c r="A110" s="3" t="s">
        <v>68</v>
      </c>
      <c r="B110" s="3" t="s">
        <v>69</v>
      </c>
      <c r="C110" s="3" t="s">
        <v>66</v>
      </c>
      <c r="D110" s="4">
        <v>187000</v>
      </c>
      <c r="E110" s="4">
        <v>187000</v>
      </c>
    </row>
    <row r="111" spans="1:5" x14ac:dyDescent="0.2">
      <c r="A111" s="3" t="s">
        <v>19</v>
      </c>
      <c r="B111" s="3" t="s">
        <v>20</v>
      </c>
      <c r="C111" s="3" t="s">
        <v>19</v>
      </c>
      <c r="D111" s="4">
        <v>6543435</v>
      </c>
      <c r="E111" s="4">
        <v>6187544</v>
      </c>
    </row>
    <row r="114" spans="1:5" x14ac:dyDescent="0.2">
      <c r="A114" s="3" t="s">
        <v>72</v>
      </c>
      <c r="B114" s="3" t="s">
        <v>73</v>
      </c>
      <c r="C114" s="3" t="s">
        <v>41</v>
      </c>
      <c r="D114" s="4">
        <v>17617300</v>
      </c>
      <c r="E114" s="4">
        <v>15181569</v>
      </c>
    </row>
    <row r="115" spans="1:5" x14ac:dyDescent="0.2">
      <c r="A115" s="3" t="s">
        <v>72</v>
      </c>
      <c r="B115" s="3" t="s">
        <v>73</v>
      </c>
      <c r="C115" s="3" t="s">
        <v>14</v>
      </c>
      <c r="D115" s="4">
        <v>834852899</v>
      </c>
      <c r="E115" s="4">
        <v>440548744</v>
      </c>
    </row>
    <row r="116" spans="1:5" x14ac:dyDescent="0.2">
      <c r="A116" s="3" t="s">
        <v>72</v>
      </c>
      <c r="B116" s="3" t="s">
        <v>73</v>
      </c>
      <c r="C116" s="3" t="s">
        <v>15</v>
      </c>
      <c r="D116" s="4">
        <v>112724931</v>
      </c>
      <c r="E116" s="4">
        <v>56604273</v>
      </c>
    </row>
    <row r="117" spans="1:5" x14ac:dyDescent="0.2">
      <c r="A117" s="3" t="s">
        <v>72</v>
      </c>
      <c r="B117" s="3" t="s">
        <v>73</v>
      </c>
      <c r="C117" s="3" t="s">
        <v>16</v>
      </c>
      <c r="D117" s="4">
        <v>44419800</v>
      </c>
      <c r="E117" s="4">
        <v>20186812</v>
      </c>
    </row>
    <row r="118" spans="1:5" x14ac:dyDescent="0.2">
      <c r="A118" s="3" t="s">
        <v>72</v>
      </c>
      <c r="B118" s="3" t="s">
        <v>73</v>
      </c>
      <c r="C118" s="3" t="s">
        <v>42</v>
      </c>
      <c r="D118" s="4">
        <v>985481</v>
      </c>
      <c r="E118" s="4">
        <v>985481</v>
      </c>
    </row>
    <row r="119" spans="1:5" x14ac:dyDescent="0.2">
      <c r="A119" s="3" t="s">
        <v>72</v>
      </c>
      <c r="B119" s="3" t="s">
        <v>73</v>
      </c>
      <c r="C119" s="3" t="s">
        <v>43</v>
      </c>
      <c r="D119" s="4">
        <v>2148276</v>
      </c>
      <c r="E119" s="4">
        <v>1967500</v>
      </c>
    </row>
    <row r="120" spans="1:5" x14ac:dyDescent="0.2">
      <c r="A120" s="3" t="s">
        <v>72</v>
      </c>
      <c r="B120" s="3" t="s">
        <v>73</v>
      </c>
      <c r="C120" s="3" t="s">
        <v>44</v>
      </c>
      <c r="D120" s="4">
        <v>2199597</v>
      </c>
      <c r="E120" s="4">
        <v>2052275</v>
      </c>
    </row>
    <row r="121" spans="1:5" x14ac:dyDescent="0.2">
      <c r="A121" s="3" t="s">
        <v>72</v>
      </c>
      <c r="B121" s="3" t="s">
        <v>73</v>
      </c>
      <c r="C121" s="3" t="s">
        <v>45</v>
      </c>
      <c r="D121" s="4">
        <v>14539756</v>
      </c>
      <c r="E121" s="4">
        <v>5819168</v>
      </c>
    </row>
    <row r="122" spans="1:5" x14ac:dyDescent="0.2">
      <c r="A122" s="3" t="s">
        <v>72</v>
      </c>
      <c r="B122" s="3" t="s">
        <v>73</v>
      </c>
      <c r="C122" s="3" t="s">
        <v>74</v>
      </c>
      <c r="D122" s="4">
        <v>1830248</v>
      </c>
      <c r="E122" s="4">
        <v>1431676</v>
      </c>
    </row>
    <row r="123" spans="1:5" x14ac:dyDescent="0.2">
      <c r="A123" s="3" t="s">
        <v>72</v>
      </c>
      <c r="B123" s="3" t="s">
        <v>73</v>
      </c>
      <c r="C123" s="3" t="s">
        <v>70</v>
      </c>
      <c r="D123" s="4">
        <v>4932657</v>
      </c>
      <c r="E123" s="4">
        <v>3701498</v>
      </c>
    </row>
    <row r="124" spans="1:5" x14ac:dyDescent="0.2">
      <c r="A124" s="3" t="s">
        <v>72</v>
      </c>
      <c r="B124" s="3" t="s">
        <v>73</v>
      </c>
      <c r="C124" s="3" t="s">
        <v>46</v>
      </c>
      <c r="D124" s="4">
        <v>7430138</v>
      </c>
      <c r="E124" s="4">
        <v>3455810</v>
      </c>
    </row>
    <row r="125" spans="1:5" x14ac:dyDescent="0.2">
      <c r="A125" s="3" t="s">
        <v>72</v>
      </c>
      <c r="B125" s="3" t="s">
        <v>73</v>
      </c>
      <c r="C125" s="3" t="s">
        <v>75</v>
      </c>
      <c r="D125" s="4">
        <v>1659520</v>
      </c>
      <c r="E125" s="4">
        <v>902350</v>
      </c>
    </row>
    <row r="126" spans="1:5" x14ac:dyDescent="0.2">
      <c r="A126" s="3" t="s">
        <v>72</v>
      </c>
      <c r="B126" s="3" t="s">
        <v>73</v>
      </c>
      <c r="C126" s="3" t="s">
        <v>76</v>
      </c>
      <c r="D126" s="4">
        <v>216000</v>
      </c>
      <c r="E126" s="4">
        <v>40200</v>
      </c>
    </row>
    <row r="127" spans="1:5" x14ac:dyDescent="0.2">
      <c r="A127" s="3" t="s">
        <v>72</v>
      </c>
      <c r="B127" s="3" t="s">
        <v>73</v>
      </c>
      <c r="C127" s="3" t="s">
        <v>47</v>
      </c>
      <c r="D127" s="4">
        <v>11762004</v>
      </c>
      <c r="E127" s="4">
        <v>5729919</v>
      </c>
    </row>
    <row r="128" spans="1:5" x14ac:dyDescent="0.2">
      <c r="A128" s="3" t="s">
        <v>72</v>
      </c>
      <c r="B128" s="3" t="s">
        <v>73</v>
      </c>
      <c r="C128" s="3" t="s">
        <v>77</v>
      </c>
      <c r="D128" s="4">
        <v>4583133</v>
      </c>
      <c r="E128" s="4">
        <v>2764792</v>
      </c>
    </row>
    <row r="129" spans="1:5" x14ac:dyDescent="0.2">
      <c r="A129" s="3" t="s">
        <v>72</v>
      </c>
      <c r="B129" s="3" t="s">
        <v>73</v>
      </c>
      <c r="C129" s="3" t="s">
        <v>29</v>
      </c>
      <c r="D129" s="4">
        <v>600000</v>
      </c>
      <c r="E129" s="4">
        <v>126833</v>
      </c>
    </row>
    <row r="130" spans="1:5" x14ac:dyDescent="0.2">
      <c r="A130" s="3" t="s">
        <v>72</v>
      </c>
      <c r="B130" s="3" t="s">
        <v>73</v>
      </c>
      <c r="C130" s="3" t="s">
        <v>48</v>
      </c>
      <c r="D130" s="4">
        <v>16577498</v>
      </c>
      <c r="E130" s="4">
        <v>10948200</v>
      </c>
    </row>
    <row r="131" spans="1:5" x14ac:dyDescent="0.2">
      <c r="A131" s="3" t="s">
        <v>72</v>
      </c>
      <c r="B131" s="3" t="s">
        <v>73</v>
      </c>
      <c r="C131" s="3" t="s">
        <v>50</v>
      </c>
      <c r="D131" s="4">
        <v>51770230</v>
      </c>
      <c r="E131" s="4">
        <v>36455172</v>
      </c>
    </row>
    <row r="132" spans="1:5" x14ac:dyDescent="0.2">
      <c r="A132" s="3" t="s">
        <v>72</v>
      </c>
      <c r="B132" s="3" t="s">
        <v>73</v>
      </c>
      <c r="C132" s="3" t="s">
        <v>51</v>
      </c>
      <c r="D132" s="4">
        <v>49278282</v>
      </c>
      <c r="E132" s="4">
        <v>37190409</v>
      </c>
    </row>
    <row r="133" spans="1:5" x14ac:dyDescent="0.2">
      <c r="A133" s="3" t="s">
        <v>72</v>
      </c>
      <c r="B133" s="3" t="s">
        <v>73</v>
      </c>
      <c r="C133" s="3" t="s">
        <v>52</v>
      </c>
      <c r="D133" s="4">
        <v>26020450</v>
      </c>
      <c r="E133" s="4">
        <v>21900666</v>
      </c>
    </row>
    <row r="134" spans="1:5" x14ac:dyDescent="0.2">
      <c r="A134" s="3" t="s">
        <v>72</v>
      </c>
      <c r="B134" s="3" t="s">
        <v>73</v>
      </c>
      <c r="C134" s="3" t="s">
        <v>53</v>
      </c>
      <c r="D134" s="4">
        <v>26245517</v>
      </c>
      <c r="E134" s="4">
        <v>15586340</v>
      </c>
    </row>
    <row r="135" spans="1:5" x14ac:dyDescent="0.2">
      <c r="A135" s="3" t="s">
        <v>72</v>
      </c>
      <c r="B135" s="3" t="s">
        <v>73</v>
      </c>
      <c r="C135" s="3" t="s">
        <v>54</v>
      </c>
      <c r="D135" s="4">
        <v>7122755</v>
      </c>
      <c r="E135" s="4">
        <v>3260214</v>
      </c>
    </row>
    <row r="136" spans="1:5" x14ac:dyDescent="0.2">
      <c r="A136" s="3" t="s">
        <v>72</v>
      </c>
      <c r="B136" s="3" t="s">
        <v>73</v>
      </c>
      <c r="C136" s="3" t="s">
        <v>55</v>
      </c>
      <c r="D136" s="4">
        <v>16742839</v>
      </c>
      <c r="E136" s="4">
        <v>8928575</v>
      </c>
    </row>
    <row r="137" spans="1:5" x14ac:dyDescent="0.2">
      <c r="A137" s="3" t="s">
        <v>72</v>
      </c>
      <c r="B137" s="3" t="s">
        <v>73</v>
      </c>
      <c r="C137" s="3" t="s">
        <v>56</v>
      </c>
      <c r="D137" s="4">
        <v>392398288</v>
      </c>
      <c r="E137" s="4">
        <v>204135953</v>
      </c>
    </row>
    <row r="138" spans="1:5" x14ac:dyDescent="0.2">
      <c r="A138" s="3" t="s">
        <v>72</v>
      </c>
      <c r="B138" s="3" t="s">
        <v>73</v>
      </c>
      <c r="C138" s="3" t="s">
        <v>57</v>
      </c>
      <c r="D138" s="4">
        <v>14385764</v>
      </c>
      <c r="E138" s="4">
        <v>6922778</v>
      </c>
    </row>
    <row r="139" spans="1:5" x14ac:dyDescent="0.2">
      <c r="A139" s="3" t="s">
        <v>72</v>
      </c>
      <c r="B139" s="3" t="s">
        <v>73</v>
      </c>
      <c r="C139" s="3" t="s">
        <v>58</v>
      </c>
      <c r="D139" s="4">
        <v>27769870</v>
      </c>
      <c r="E139" s="4">
        <v>15713690</v>
      </c>
    </row>
    <row r="140" spans="1:5" x14ac:dyDescent="0.2">
      <c r="A140" s="3" t="s">
        <v>72</v>
      </c>
      <c r="B140" s="3" t="s">
        <v>73</v>
      </c>
      <c r="C140" s="3" t="s">
        <v>17</v>
      </c>
      <c r="D140" s="4">
        <v>378057690</v>
      </c>
      <c r="E140" s="4">
        <v>209578243</v>
      </c>
    </row>
    <row r="141" spans="1:5" x14ac:dyDescent="0.2">
      <c r="A141" s="3" t="s">
        <v>72</v>
      </c>
      <c r="B141" s="3" t="s">
        <v>73</v>
      </c>
      <c r="C141" s="3" t="s">
        <v>30</v>
      </c>
      <c r="D141" s="4">
        <v>5760445</v>
      </c>
      <c r="E141" s="4">
        <v>4779707</v>
      </c>
    </row>
    <row r="142" spans="1:5" x14ac:dyDescent="0.2">
      <c r="A142" s="3" t="s">
        <v>72</v>
      </c>
      <c r="B142" s="3" t="s">
        <v>73</v>
      </c>
      <c r="C142" s="3" t="s">
        <v>59</v>
      </c>
      <c r="D142" s="4">
        <v>12549489</v>
      </c>
      <c r="E142" s="4">
        <v>9545602</v>
      </c>
    </row>
    <row r="143" spans="1:5" x14ac:dyDescent="0.2">
      <c r="A143" s="3" t="s">
        <v>72</v>
      </c>
      <c r="B143" s="3" t="s">
        <v>73</v>
      </c>
      <c r="C143" s="3" t="s">
        <v>60</v>
      </c>
      <c r="D143" s="4">
        <v>23304029</v>
      </c>
      <c r="E143" s="4">
        <v>8419980</v>
      </c>
    </row>
    <row r="144" spans="1:5" x14ac:dyDescent="0.2">
      <c r="A144" s="3" t="s">
        <v>72</v>
      </c>
      <c r="B144" s="3" t="s">
        <v>73</v>
      </c>
      <c r="C144" s="3" t="s">
        <v>71</v>
      </c>
      <c r="D144" s="4">
        <v>14665313</v>
      </c>
      <c r="E144" s="4">
        <v>4843705</v>
      </c>
    </row>
    <row r="145" spans="1:5" x14ac:dyDescent="0.2">
      <c r="A145" s="3" t="s">
        <v>72</v>
      </c>
      <c r="B145" s="3" t="s">
        <v>73</v>
      </c>
      <c r="C145" s="3" t="s">
        <v>31</v>
      </c>
      <c r="D145" s="4">
        <v>162054750</v>
      </c>
      <c r="E145" s="4">
        <v>97103295</v>
      </c>
    </row>
    <row r="146" spans="1:5" x14ac:dyDescent="0.2">
      <c r="A146" s="3" t="s">
        <v>72</v>
      </c>
      <c r="B146" s="3" t="s">
        <v>73</v>
      </c>
      <c r="C146" s="3" t="s">
        <v>32</v>
      </c>
      <c r="D146" s="4">
        <v>50329313</v>
      </c>
      <c r="E146" s="4">
        <v>36222561</v>
      </c>
    </row>
    <row r="147" spans="1:5" x14ac:dyDescent="0.2">
      <c r="A147" s="3" t="s">
        <v>72</v>
      </c>
      <c r="B147" s="3" t="s">
        <v>73</v>
      </c>
      <c r="C147" s="3" t="s">
        <v>33</v>
      </c>
      <c r="D147" s="4">
        <v>61912584</v>
      </c>
      <c r="E147" s="4">
        <v>35304076</v>
      </c>
    </row>
    <row r="148" spans="1:5" x14ac:dyDescent="0.2">
      <c r="A148" s="3" t="s">
        <v>72</v>
      </c>
      <c r="B148" s="3" t="s">
        <v>73</v>
      </c>
      <c r="C148" s="3" t="s">
        <v>61</v>
      </c>
      <c r="D148" s="4">
        <v>86334338</v>
      </c>
      <c r="E148" s="4">
        <v>54346978</v>
      </c>
    </row>
    <row r="149" spans="1:5" x14ac:dyDescent="0.2">
      <c r="A149" s="3" t="s">
        <v>72</v>
      </c>
      <c r="B149" s="3" t="s">
        <v>73</v>
      </c>
      <c r="C149" s="3" t="s">
        <v>62</v>
      </c>
      <c r="D149" s="4">
        <v>15114546</v>
      </c>
      <c r="E149" s="4">
        <v>3775240</v>
      </c>
    </row>
    <row r="150" spans="1:5" x14ac:dyDescent="0.2">
      <c r="A150" s="3" t="s">
        <v>72</v>
      </c>
      <c r="B150" s="3" t="s">
        <v>73</v>
      </c>
      <c r="C150" s="3" t="s">
        <v>78</v>
      </c>
      <c r="D150" s="4">
        <v>11208297</v>
      </c>
      <c r="E150" s="4">
        <v>9249124</v>
      </c>
    </row>
    <row r="151" spans="1:5" x14ac:dyDescent="0.2">
      <c r="A151" s="3" t="s">
        <v>72</v>
      </c>
      <c r="B151" s="3" t="s">
        <v>73</v>
      </c>
      <c r="C151" s="3" t="s">
        <v>18</v>
      </c>
      <c r="D151" s="4">
        <v>265458928</v>
      </c>
      <c r="E151" s="4">
        <v>197785609</v>
      </c>
    </row>
    <row r="152" spans="1:5" x14ac:dyDescent="0.2">
      <c r="A152" s="3" t="s">
        <v>72</v>
      </c>
      <c r="B152" s="3" t="s">
        <v>73</v>
      </c>
      <c r="C152" s="3" t="s">
        <v>34</v>
      </c>
      <c r="D152" s="4">
        <v>16567250</v>
      </c>
      <c r="E152" s="4">
        <v>5040950</v>
      </c>
    </row>
    <row r="153" spans="1:5" x14ac:dyDescent="0.2">
      <c r="A153" s="3" t="s">
        <v>72</v>
      </c>
      <c r="B153" s="3" t="s">
        <v>73</v>
      </c>
      <c r="C153" s="3" t="s">
        <v>35</v>
      </c>
      <c r="D153" s="4">
        <v>23338944</v>
      </c>
      <c r="E153" s="4">
        <v>14703683</v>
      </c>
    </row>
    <row r="154" spans="1:5" x14ac:dyDescent="0.2">
      <c r="A154" s="3" t="s">
        <v>72</v>
      </c>
      <c r="B154" s="3" t="s">
        <v>73</v>
      </c>
      <c r="C154" s="3" t="s">
        <v>24</v>
      </c>
      <c r="D154" s="4">
        <v>40880734</v>
      </c>
      <c r="E154" s="4">
        <v>18537740</v>
      </c>
    </row>
    <row r="155" spans="1:5" x14ac:dyDescent="0.2">
      <c r="A155" s="3" t="s">
        <v>72</v>
      </c>
      <c r="B155" s="3" t="s">
        <v>73</v>
      </c>
      <c r="C155" s="3" t="s">
        <v>63</v>
      </c>
      <c r="D155" s="4">
        <v>12045247</v>
      </c>
      <c r="E155" s="4">
        <v>6759844</v>
      </c>
    </row>
    <row r="156" spans="1:5" x14ac:dyDescent="0.2">
      <c r="A156" s="3" t="s">
        <v>72</v>
      </c>
      <c r="B156" s="3" t="s">
        <v>73</v>
      </c>
      <c r="C156" s="3" t="s">
        <v>25</v>
      </c>
      <c r="D156" s="4">
        <v>315177853</v>
      </c>
      <c r="E156" s="4">
        <v>196913725</v>
      </c>
    </row>
    <row r="157" spans="1:5" x14ac:dyDescent="0.2">
      <c r="A157" s="3" t="s">
        <v>72</v>
      </c>
      <c r="B157" s="3" t="s">
        <v>73</v>
      </c>
      <c r="C157" s="3" t="s">
        <v>64</v>
      </c>
      <c r="D157" s="4">
        <v>57002705</v>
      </c>
      <c r="E157" s="4">
        <v>32213139</v>
      </c>
    </row>
    <row r="158" spans="1:5" x14ac:dyDescent="0.2">
      <c r="A158" s="3" t="s">
        <v>72</v>
      </c>
      <c r="B158" s="3" t="s">
        <v>73</v>
      </c>
      <c r="C158" s="3" t="s">
        <v>65</v>
      </c>
      <c r="D158" s="4">
        <v>120601842</v>
      </c>
      <c r="E158" s="4">
        <v>65894083</v>
      </c>
    </row>
    <row r="159" spans="1:5" x14ac:dyDescent="0.2">
      <c r="A159" s="3" t="s">
        <v>72</v>
      </c>
      <c r="B159" s="3" t="s">
        <v>73</v>
      </c>
      <c r="C159" s="3" t="s">
        <v>66</v>
      </c>
      <c r="D159" s="4">
        <v>48697103</v>
      </c>
      <c r="E159" s="4">
        <v>16940203</v>
      </c>
    </row>
    <row r="160" spans="1:5" x14ac:dyDescent="0.2">
      <c r="A160" s="3" t="s">
        <v>72</v>
      </c>
      <c r="B160" s="3" t="s">
        <v>73</v>
      </c>
      <c r="C160" s="3" t="s">
        <v>26</v>
      </c>
      <c r="D160" s="4">
        <v>15153064</v>
      </c>
      <c r="E160" s="4">
        <v>178808</v>
      </c>
    </row>
    <row r="161" spans="1:5" x14ac:dyDescent="0.2">
      <c r="A161" s="3" t="s">
        <v>72</v>
      </c>
      <c r="B161" s="3" t="s">
        <v>73</v>
      </c>
      <c r="C161" s="3" t="s">
        <v>79</v>
      </c>
      <c r="D161" s="4">
        <v>6916260</v>
      </c>
      <c r="E161" s="4">
        <v>3802392</v>
      </c>
    </row>
    <row r="162" spans="1:5" x14ac:dyDescent="0.2">
      <c r="A162" s="3" t="s">
        <v>72</v>
      </c>
      <c r="B162" s="3" t="s">
        <v>73</v>
      </c>
      <c r="C162" s="3" t="s">
        <v>36</v>
      </c>
      <c r="D162" s="4">
        <v>9455301</v>
      </c>
      <c r="E162" s="4">
        <v>3510812</v>
      </c>
    </row>
    <row r="163" spans="1:5" x14ac:dyDescent="0.2">
      <c r="A163" s="3" t="s">
        <v>72</v>
      </c>
      <c r="B163" s="3" t="s">
        <v>73</v>
      </c>
      <c r="C163" s="3" t="s">
        <v>67</v>
      </c>
      <c r="D163" s="4">
        <v>31640042</v>
      </c>
      <c r="E163" s="4">
        <v>16232006</v>
      </c>
    </row>
    <row r="164" spans="1:5" x14ac:dyDescent="0.2">
      <c r="A164" s="3" t="s">
        <v>19</v>
      </c>
      <c r="B164" s="3" t="s">
        <v>20</v>
      </c>
      <c r="C164" s="3" t="s">
        <v>19</v>
      </c>
      <c r="D164" s="4">
        <v>3475039300</v>
      </c>
      <c r="E164" s="4">
        <v>1974222402</v>
      </c>
    </row>
    <row r="167" spans="1:5" x14ac:dyDescent="0.2">
      <c r="A167" s="3" t="s">
        <v>80</v>
      </c>
      <c r="B167" s="3" t="s">
        <v>81</v>
      </c>
      <c r="C167" s="3" t="s">
        <v>14</v>
      </c>
      <c r="D167" s="4">
        <v>5786438</v>
      </c>
      <c r="E167" s="4">
        <v>5445745</v>
      </c>
    </row>
    <row r="168" spans="1:5" x14ac:dyDescent="0.2">
      <c r="A168" s="3" t="s">
        <v>80</v>
      </c>
      <c r="B168" s="3" t="s">
        <v>81</v>
      </c>
      <c r="C168" s="3" t="s">
        <v>15</v>
      </c>
      <c r="D168" s="4">
        <v>311707</v>
      </c>
      <c r="E168" s="4">
        <v>311707</v>
      </c>
    </row>
    <row r="169" spans="1:5" x14ac:dyDescent="0.2">
      <c r="A169" s="3" t="s">
        <v>80</v>
      </c>
      <c r="B169" s="3" t="s">
        <v>81</v>
      </c>
      <c r="C169" s="3" t="s">
        <v>16</v>
      </c>
      <c r="D169" s="4">
        <v>185000</v>
      </c>
      <c r="E169" s="4">
        <v>5089</v>
      </c>
    </row>
    <row r="170" spans="1:5" x14ac:dyDescent="0.2">
      <c r="A170" s="3" t="s">
        <v>80</v>
      </c>
      <c r="B170" s="3" t="s">
        <v>81</v>
      </c>
      <c r="C170" s="3" t="s">
        <v>45</v>
      </c>
      <c r="D170" s="4">
        <v>1220813</v>
      </c>
      <c r="E170" s="4">
        <v>1220813</v>
      </c>
    </row>
    <row r="171" spans="1:5" x14ac:dyDescent="0.2">
      <c r="A171" s="3" t="s">
        <v>80</v>
      </c>
      <c r="B171" s="3" t="s">
        <v>81</v>
      </c>
      <c r="C171" s="3" t="s">
        <v>47</v>
      </c>
      <c r="D171" s="4">
        <v>610000</v>
      </c>
      <c r="E171" s="4">
        <v>156855</v>
      </c>
    </row>
    <row r="172" spans="1:5" x14ac:dyDescent="0.2">
      <c r="A172" s="3" t="s">
        <v>80</v>
      </c>
      <c r="B172" s="3" t="s">
        <v>81</v>
      </c>
      <c r="C172" s="3" t="s">
        <v>48</v>
      </c>
      <c r="D172" s="4">
        <v>675163</v>
      </c>
      <c r="E172" s="4">
        <v>489013</v>
      </c>
    </row>
    <row r="173" spans="1:5" x14ac:dyDescent="0.2">
      <c r="A173" s="3" t="s">
        <v>80</v>
      </c>
      <c r="B173" s="3" t="s">
        <v>81</v>
      </c>
      <c r="C173" s="3" t="s">
        <v>50</v>
      </c>
      <c r="D173" s="4">
        <v>251184</v>
      </c>
      <c r="E173" s="4">
        <v>251184</v>
      </c>
    </row>
    <row r="174" spans="1:5" x14ac:dyDescent="0.2">
      <c r="A174" s="3" t="s">
        <v>80</v>
      </c>
      <c r="B174" s="3" t="s">
        <v>81</v>
      </c>
      <c r="C174" s="3" t="s">
        <v>51</v>
      </c>
      <c r="D174" s="4">
        <v>3769292</v>
      </c>
      <c r="E174" s="4">
        <v>3640661</v>
      </c>
    </row>
    <row r="175" spans="1:5" x14ac:dyDescent="0.2">
      <c r="A175" s="3" t="s">
        <v>80</v>
      </c>
      <c r="B175" s="3" t="s">
        <v>81</v>
      </c>
      <c r="C175" s="3" t="s">
        <v>52</v>
      </c>
      <c r="D175" s="4">
        <v>349152</v>
      </c>
      <c r="E175" s="4">
        <v>349152</v>
      </c>
    </row>
    <row r="176" spans="1:5" x14ac:dyDescent="0.2">
      <c r="A176" s="3" t="s">
        <v>80</v>
      </c>
      <c r="B176" s="3" t="s">
        <v>81</v>
      </c>
      <c r="C176" s="3" t="s">
        <v>53</v>
      </c>
      <c r="D176" s="4">
        <v>255000</v>
      </c>
      <c r="E176" s="4">
        <v>65167</v>
      </c>
    </row>
    <row r="177" spans="1:5" x14ac:dyDescent="0.2">
      <c r="A177" s="3" t="s">
        <v>80</v>
      </c>
      <c r="B177" s="3" t="s">
        <v>81</v>
      </c>
      <c r="C177" s="3" t="s">
        <v>56</v>
      </c>
      <c r="D177" s="4">
        <v>132200</v>
      </c>
      <c r="E177" s="4">
        <v>126670</v>
      </c>
    </row>
    <row r="178" spans="1:5" x14ac:dyDescent="0.2">
      <c r="A178" s="3" t="s">
        <v>80</v>
      </c>
      <c r="B178" s="3" t="s">
        <v>81</v>
      </c>
      <c r="C178" s="3" t="s">
        <v>17</v>
      </c>
      <c r="D178" s="4">
        <v>188753</v>
      </c>
      <c r="E178" s="4">
        <v>188753</v>
      </c>
    </row>
    <row r="179" spans="1:5" x14ac:dyDescent="0.2">
      <c r="A179" s="3" t="s">
        <v>80</v>
      </c>
      <c r="B179" s="3" t="s">
        <v>81</v>
      </c>
      <c r="C179" s="3" t="s">
        <v>59</v>
      </c>
      <c r="D179" s="4">
        <v>198000</v>
      </c>
      <c r="E179" s="4">
        <v>6820</v>
      </c>
    </row>
    <row r="180" spans="1:5" x14ac:dyDescent="0.2">
      <c r="A180" s="3" t="s">
        <v>80</v>
      </c>
      <c r="B180" s="3" t="s">
        <v>81</v>
      </c>
      <c r="C180" s="3" t="s">
        <v>31</v>
      </c>
      <c r="D180" s="4">
        <v>225000</v>
      </c>
      <c r="E180" s="4">
        <v>64625</v>
      </c>
    </row>
    <row r="181" spans="1:5" x14ac:dyDescent="0.2">
      <c r="A181" s="3" t="s">
        <v>80</v>
      </c>
      <c r="B181" s="3" t="s">
        <v>81</v>
      </c>
      <c r="C181" s="3" t="s">
        <v>61</v>
      </c>
      <c r="D181" s="4">
        <v>220000</v>
      </c>
      <c r="E181" s="4">
        <v>102656</v>
      </c>
    </row>
    <row r="182" spans="1:5" x14ac:dyDescent="0.2">
      <c r="A182" s="3" t="s">
        <v>80</v>
      </c>
      <c r="B182" s="3" t="s">
        <v>81</v>
      </c>
      <c r="C182" s="3" t="s">
        <v>18</v>
      </c>
      <c r="D182" s="4">
        <v>97000</v>
      </c>
      <c r="E182" s="4">
        <v>59001</v>
      </c>
    </row>
    <row r="183" spans="1:5" x14ac:dyDescent="0.2">
      <c r="A183" s="3" t="s">
        <v>19</v>
      </c>
      <c r="B183" s="3" t="s">
        <v>20</v>
      </c>
      <c r="C183" s="3" t="s">
        <v>19</v>
      </c>
      <c r="D183" s="4">
        <v>14474702</v>
      </c>
      <c r="E183" s="4">
        <v>12483911</v>
      </c>
    </row>
    <row r="186" spans="1:5" x14ac:dyDescent="0.2">
      <c r="A186" s="3" t="s">
        <v>82</v>
      </c>
      <c r="B186" s="3" t="s">
        <v>83</v>
      </c>
      <c r="C186" s="3" t="s">
        <v>41</v>
      </c>
      <c r="D186" s="4">
        <v>152500</v>
      </c>
      <c r="E186" s="4">
        <v>152500</v>
      </c>
    </row>
    <row r="187" spans="1:5" x14ac:dyDescent="0.2">
      <c r="A187" s="3" t="s">
        <v>82</v>
      </c>
      <c r="B187" s="3" t="s">
        <v>83</v>
      </c>
      <c r="C187" s="3" t="s">
        <v>14</v>
      </c>
      <c r="D187" s="4">
        <v>9066500</v>
      </c>
      <c r="E187" s="4">
        <v>9066500</v>
      </c>
    </row>
    <row r="188" spans="1:5" x14ac:dyDescent="0.2">
      <c r="A188" s="3" t="s">
        <v>82</v>
      </c>
      <c r="B188" s="3" t="s">
        <v>83</v>
      </c>
      <c r="C188" s="3" t="s">
        <v>15</v>
      </c>
      <c r="D188" s="4">
        <v>275500</v>
      </c>
      <c r="E188" s="4">
        <v>275500</v>
      </c>
    </row>
    <row r="189" spans="1:5" x14ac:dyDescent="0.2">
      <c r="A189" s="3" t="s">
        <v>82</v>
      </c>
      <c r="B189" s="3" t="s">
        <v>83</v>
      </c>
      <c r="C189" s="3" t="s">
        <v>16</v>
      </c>
      <c r="D189" s="4">
        <v>1964750</v>
      </c>
      <c r="E189" s="4">
        <v>1964750</v>
      </c>
    </row>
    <row r="190" spans="1:5" x14ac:dyDescent="0.2">
      <c r="A190" s="3" t="s">
        <v>82</v>
      </c>
      <c r="B190" s="3" t="s">
        <v>83</v>
      </c>
      <c r="C190" s="3" t="s">
        <v>43</v>
      </c>
      <c r="D190" s="4">
        <v>135000</v>
      </c>
      <c r="E190" s="4">
        <v>135000</v>
      </c>
    </row>
    <row r="191" spans="1:5" x14ac:dyDescent="0.2">
      <c r="A191" s="3" t="s">
        <v>82</v>
      </c>
      <c r="B191" s="3" t="s">
        <v>83</v>
      </c>
      <c r="C191" s="3" t="s">
        <v>44</v>
      </c>
      <c r="D191" s="4">
        <v>30000</v>
      </c>
      <c r="E191" s="4">
        <v>30000</v>
      </c>
    </row>
    <row r="192" spans="1:5" x14ac:dyDescent="0.2">
      <c r="A192" s="3" t="s">
        <v>82</v>
      </c>
      <c r="B192" s="3" t="s">
        <v>83</v>
      </c>
      <c r="C192" s="3" t="s">
        <v>45</v>
      </c>
      <c r="D192" s="4">
        <v>725000</v>
      </c>
      <c r="E192" s="4">
        <v>725000</v>
      </c>
    </row>
    <row r="193" spans="1:5" x14ac:dyDescent="0.2">
      <c r="A193" s="3" t="s">
        <v>82</v>
      </c>
      <c r="B193" s="3" t="s">
        <v>83</v>
      </c>
      <c r="C193" s="3" t="s">
        <v>74</v>
      </c>
      <c r="D193" s="4">
        <v>20000</v>
      </c>
      <c r="E193" s="4">
        <v>20000</v>
      </c>
    </row>
    <row r="194" spans="1:5" x14ac:dyDescent="0.2">
      <c r="A194" s="3" t="s">
        <v>82</v>
      </c>
      <c r="B194" s="3" t="s">
        <v>83</v>
      </c>
      <c r="C194" s="3" t="s">
        <v>70</v>
      </c>
      <c r="D194" s="4">
        <v>68500</v>
      </c>
      <c r="E194" s="4">
        <v>68500</v>
      </c>
    </row>
    <row r="195" spans="1:5" x14ac:dyDescent="0.2">
      <c r="A195" s="3" t="s">
        <v>82</v>
      </c>
      <c r="B195" s="3" t="s">
        <v>83</v>
      </c>
      <c r="C195" s="3" t="s">
        <v>46</v>
      </c>
      <c r="D195" s="4">
        <v>29000</v>
      </c>
      <c r="E195" s="4">
        <v>29000</v>
      </c>
    </row>
    <row r="196" spans="1:5" x14ac:dyDescent="0.2">
      <c r="A196" s="3" t="s">
        <v>82</v>
      </c>
      <c r="B196" s="3" t="s">
        <v>83</v>
      </c>
      <c r="C196" s="3" t="s">
        <v>47</v>
      </c>
      <c r="D196" s="4">
        <v>942500</v>
      </c>
      <c r="E196" s="4">
        <v>942500</v>
      </c>
    </row>
    <row r="197" spans="1:5" x14ac:dyDescent="0.2">
      <c r="A197" s="3" t="s">
        <v>82</v>
      </c>
      <c r="B197" s="3" t="s">
        <v>83</v>
      </c>
      <c r="C197" s="3" t="s">
        <v>77</v>
      </c>
      <c r="D197" s="4">
        <v>560750</v>
      </c>
      <c r="E197" s="4">
        <v>560750</v>
      </c>
    </row>
    <row r="198" spans="1:5" x14ac:dyDescent="0.2">
      <c r="A198" s="3" t="s">
        <v>82</v>
      </c>
      <c r="B198" s="3" t="s">
        <v>83</v>
      </c>
      <c r="C198" s="3" t="s">
        <v>48</v>
      </c>
      <c r="D198" s="4">
        <v>1042500</v>
      </c>
      <c r="E198" s="4">
        <v>1042500</v>
      </c>
    </row>
    <row r="199" spans="1:5" x14ac:dyDescent="0.2">
      <c r="A199" s="3" t="s">
        <v>82</v>
      </c>
      <c r="B199" s="3" t="s">
        <v>83</v>
      </c>
      <c r="C199" s="3" t="s">
        <v>50</v>
      </c>
      <c r="D199" s="4">
        <v>48000</v>
      </c>
      <c r="E199" s="4">
        <v>48000</v>
      </c>
    </row>
    <row r="200" spans="1:5" x14ac:dyDescent="0.2">
      <c r="A200" s="3" t="s">
        <v>82</v>
      </c>
      <c r="B200" s="3" t="s">
        <v>83</v>
      </c>
      <c r="C200" s="3" t="s">
        <v>51</v>
      </c>
      <c r="D200" s="4">
        <v>147500</v>
      </c>
      <c r="E200" s="4">
        <v>147500</v>
      </c>
    </row>
    <row r="201" spans="1:5" x14ac:dyDescent="0.2">
      <c r="A201" s="3" t="s">
        <v>82</v>
      </c>
      <c r="B201" s="3" t="s">
        <v>83</v>
      </c>
      <c r="C201" s="3" t="s">
        <v>52</v>
      </c>
      <c r="D201" s="4">
        <v>279000</v>
      </c>
      <c r="E201" s="4">
        <v>279000</v>
      </c>
    </row>
    <row r="202" spans="1:5" x14ac:dyDescent="0.2">
      <c r="A202" s="3" t="s">
        <v>82</v>
      </c>
      <c r="B202" s="3" t="s">
        <v>83</v>
      </c>
      <c r="C202" s="3" t="s">
        <v>53</v>
      </c>
      <c r="D202" s="4">
        <v>720000</v>
      </c>
      <c r="E202" s="4">
        <v>720000</v>
      </c>
    </row>
    <row r="203" spans="1:5" x14ac:dyDescent="0.2">
      <c r="A203" s="3" t="s">
        <v>82</v>
      </c>
      <c r="B203" s="3" t="s">
        <v>83</v>
      </c>
      <c r="C203" s="3" t="s">
        <v>54</v>
      </c>
      <c r="D203" s="4">
        <v>1000000</v>
      </c>
      <c r="E203" s="4">
        <v>1000000</v>
      </c>
    </row>
    <row r="204" spans="1:5" x14ac:dyDescent="0.2">
      <c r="A204" s="3" t="s">
        <v>82</v>
      </c>
      <c r="B204" s="3" t="s">
        <v>83</v>
      </c>
      <c r="C204" s="3" t="s">
        <v>55</v>
      </c>
      <c r="D204" s="4">
        <v>186500</v>
      </c>
      <c r="E204" s="4">
        <v>186500</v>
      </c>
    </row>
    <row r="205" spans="1:5" x14ac:dyDescent="0.2">
      <c r="A205" s="3" t="s">
        <v>82</v>
      </c>
      <c r="B205" s="3" t="s">
        <v>83</v>
      </c>
      <c r="C205" s="3" t="s">
        <v>56</v>
      </c>
      <c r="D205" s="4">
        <v>2465500</v>
      </c>
      <c r="E205" s="4">
        <v>2465500</v>
      </c>
    </row>
    <row r="206" spans="1:5" x14ac:dyDescent="0.2">
      <c r="A206" s="3" t="s">
        <v>82</v>
      </c>
      <c r="B206" s="3" t="s">
        <v>83</v>
      </c>
      <c r="C206" s="3" t="s">
        <v>57</v>
      </c>
      <c r="D206" s="4">
        <v>294000</v>
      </c>
      <c r="E206" s="4">
        <v>294000</v>
      </c>
    </row>
    <row r="207" spans="1:5" x14ac:dyDescent="0.2">
      <c r="A207" s="3" t="s">
        <v>82</v>
      </c>
      <c r="B207" s="3" t="s">
        <v>83</v>
      </c>
      <c r="C207" s="3" t="s">
        <v>58</v>
      </c>
      <c r="D207" s="4">
        <v>927500</v>
      </c>
      <c r="E207" s="4">
        <v>927500</v>
      </c>
    </row>
    <row r="208" spans="1:5" x14ac:dyDescent="0.2">
      <c r="A208" s="3" t="s">
        <v>82</v>
      </c>
      <c r="B208" s="3" t="s">
        <v>83</v>
      </c>
      <c r="C208" s="3" t="s">
        <v>17</v>
      </c>
      <c r="D208" s="4">
        <v>1546500</v>
      </c>
      <c r="E208" s="4">
        <v>1546500</v>
      </c>
    </row>
    <row r="209" spans="1:5" x14ac:dyDescent="0.2">
      <c r="A209" s="3" t="s">
        <v>82</v>
      </c>
      <c r="B209" s="3" t="s">
        <v>83</v>
      </c>
      <c r="C209" s="3" t="s">
        <v>59</v>
      </c>
      <c r="D209" s="4">
        <v>150000</v>
      </c>
      <c r="E209" s="4">
        <v>150000</v>
      </c>
    </row>
    <row r="210" spans="1:5" x14ac:dyDescent="0.2">
      <c r="A210" s="3" t="s">
        <v>82</v>
      </c>
      <c r="B210" s="3" t="s">
        <v>83</v>
      </c>
      <c r="C210" s="3" t="s">
        <v>71</v>
      </c>
      <c r="D210" s="4">
        <v>15000</v>
      </c>
      <c r="E210" s="4">
        <v>15000</v>
      </c>
    </row>
    <row r="211" spans="1:5" x14ac:dyDescent="0.2">
      <c r="A211" s="3" t="s">
        <v>82</v>
      </c>
      <c r="B211" s="3" t="s">
        <v>83</v>
      </c>
      <c r="C211" s="3" t="s">
        <v>31</v>
      </c>
      <c r="D211" s="4">
        <v>677500</v>
      </c>
      <c r="E211" s="4">
        <v>677500</v>
      </c>
    </row>
    <row r="212" spans="1:5" x14ac:dyDescent="0.2">
      <c r="A212" s="3" t="s">
        <v>82</v>
      </c>
      <c r="B212" s="3" t="s">
        <v>83</v>
      </c>
      <c r="C212" s="3" t="s">
        <v>32</v>
      </c>
      <c r="D212" s="4">
        <v>621000</v>
      </c>
      <c r="E212" s="4">
        <v>621000</v>
      </c>
    </row>
    <row r="213" spans="1:5" x14ac:dyDescent="0.2">
      <c r="A213" s="3" t="s">
        <v>82</v>
      </c>
      <c r="B213" s="3" t="s">
        <v>83</v>
      </c>
      <c r="C213" s="3" t="s">
        <v>33</v>
      </c>
      <c r="D213" s="4">
        <v>218000</v>
      </c>
      <c r="E213" s="4">
        <v>218000</v>
      </c>
    </row>
    <row r="214" spans="1:5" x14ac:dyDescent="0.2">
      <c r="A214" s="3" t="s">
        <v>82</v>
      </c>
      <c r="B214" s="3" t="s">
        <v>83</v>
      </c>
      <c r="C214" s="3" t="s">
        <v>61</v>
      </c>
      <c r="D214" s="4">
        <v>655500</v>
      </c>
      <c r="E214" s="4">
        <v>655500</v>
      </c>
    </row>
    <row r="215" spans="1:5" x14ac:dyDescent="0.2">
      <c r="A215" s="3" t="s">
        <v>82</v>
      </c>
      <c r="B215" s="3" t="s">
        <v>83</v>
      </c>
      <c r="C215" s="3" t="s">
        <v>62</v>
      </c>
      <c r="D215" s="4">
        <v>309000</v>
      </c>
      <c r="E215" s="4">
        <v>309000</v>
      </c>
    </row>
    <row r="216" spans="1:5" x14ac:dyDescent="0.2">
      <c r="A216" s="3" t="s">
        <v>82</v>
      </c>
      <c r="B216" s="3" t="s">
        <v>83</v>
      </c>
      <c r="C216" s="3" t="s">
        <v>78</v>
      </c>
      <c r="D216" s="4">
        <v>351500</v>
      </c>
      <c r="E216" s="4">
        <v>351500</v>
      </c>
    </row>
    <row r="217" spans="1:5" x14ac:dyDescent="0.2">
      <c r="A217" s="3" t="s">
        <v>82</v>
      </c>
      <c r="B217" s="3" t="s">
        <v>83</v>
      </c>
      <c r="C217" s="3" t="s">
        <v>18</v>
      </c>
      <c r="D217" s="4">
        <v>857500</v>
      </c>
      <c r="E217" s="4">
        <v>857500</v>
      </c>
    </row>
    <row r="218" spans="1:5" x14ac:dyDescent="0.2">
      <c r="A218" s="3" t="s">
        <v>82</v>
      </c>
      <c r="B218" s="3" t="s">
        <v>83</v>
      </c>
      <c r="C218" s="3" t="s">
        <v>34</v>
      </c>
      <c r="D218" s="4">
        <v>237500</v>
      </c>
      <c r="E218" s="4">
        <v>237500</v>
      </c>
    </row>
    <row r="219" spans="1:5" x14ac:dyDescent="0.2">
      <c r="A219" s="3" t="s">
        <v>82</v>
      </c>
      <c r="B219" s="3" t="s">
        <v>83</v>
      </c>
      <c r="C219" s="3" t="s">
        <v>35</v>
      </c>
      <c r="D219" s="4">
        <v>215000</v>
      </c>
      <c r="E219" s="4">
        <v>215000</v>
      </c>
    </row>
    <row r="220" spans="1:5" x14ac:dyDescent="0.2">
      <c r="A220" s="3" t="s">
        <v>82</v>
      </c>
      <c r="B220" s="3" t="s">
        <v>83</v>
      </c>
      <c r="C220" s="3" t="s">
        <v>24</v>
      </c>
      <c r="D220" s="4">
        <v>1165000</v>
      </c>
      <c r="E220" s="4">
        <v>1165000</v>
      </c>
    </row>
    <row r="221" spans="1:5" x14ac:dyDescent="0.2">
      <c r="A221" s="3" t="s">
        <v>82</v>
      </c>
      <c r="B221" s="3" t="s">
        <v>83</v>
      </c>
      <c r="C221" s="3" t="s">
        <v>63</v>
      </c>
      <c r="D221" s="4">
        <v>52500</v>
      </c>
      <c r="E221" s="4">
        <v>52500</v>
      </c>
    </row>
    <row r="222" spans="1:5" x14ac:dyDescent="0.2">
      <c r="A222" s="3" t="s">
        <v>82</v>
      </c>
      <c r="B222" s="3" t="s">
        <v>83</v>
      </c>
      <c r="C222" s="3" t="s">
        <v>25</v>
      </c>
      <c r="D222" s="4">
        <v>817000</v>
      </c>
      <c r="E222" s="4">
        <v>817000</v>
      </c>
    </row>
    <row r="223" spans="1:5" x14ac:dyDescent="0.2">
      <c r="A223" s="3" t="s">
        <v>82</v>
      </c>
      <c r="B223" s="3" t="s">
        <v>83</v>
      </c>
      <c r="C223" s="3" t="s">
        <v>64</v>
      </c>
      <c r="D223" s="4">
        <v>173000</v>
      </c>
      <c r="E223" s="4">
        <v>173000</v>
      </c>
    </row>
    <row r="224" spans="1:5" x14ac:dyDescent="0.2">
      <c r="A224" s="3" t="s">
        <v>82</v>
      </c>
      <c r="B224" s="3" t="s">
        <v>83</v>
      </c>
      <c r="C224" s="3" t="s">
        <v>65</v>
      </c>
      <c r="D224" s="4">
        <v>281000</v>
      </c>
      <c r="E224" s="4">
        <v>281000</v>
      </c>
    </row>
    <row r="225" spans="1:5" x14ac:dyDescent="0.2">
      <c r="A225" s="3" t="s">
        <v>82</v>
      </c>
      <c r="B225" s="3" t="s">
        <v>83</v>
      </c>
      <c r="C225" s="3" t="s">
        <v>36</v>
      </c>
      <c r="D225" s="4">
        <v>595000</v>
      </c>
      <c r="E225" s="4">
        <v>595000</v>
      </c>
    </row>
    <row r="226" spans="1:5" x14ac:dyDescent="0.2">
      <c r="A226" s="3" t="s">
        <v>82</v>
      </c>
      <c r="B226" s="3" t="s">
        <v>83</v>
      </c>
      <c r="C226" s="3" t="s">
        <v>67</v>
      </c>
      <c r="D226" s="4">
        <v>410000</v>
      </c>
      <c r="E226" s="4">
        <v>410000</v>
      </c>
    </row>
    <row r="227" spans="1:5" x14ac:dyDescent="0.2">
      <c r="A227" s="3" t="s">
        <v>19</v>
      </c>
      <c r="B227" s="3" t="s">
        <v>20</v>
      </c>
      <c r="C227" s="3" t="s">
        <v>19</v>
      </c>
      <c r="D227" s="4">
        <v>30428000</v>
      </c>
      <c r="E227" s="4">
        <v>30428000</v>
      </c>
    </row>
    <row r="230" spans="1:5" x14ac:dyDescent="0.2">
      <c r="A230" s="3" t="s">
        <v>84</v>
      </c>
      <c r="B230" s="3" t="s">
        <v>85</v>
      </c>
      <c r="C230" s="3" t="s">
        <v>41</v>
      </c>
      <c r="D230" s="4">
        <v>5803572</v>
      </c>
      <c r="E230" s="4">
        <v>5178773</v>
      </c>
    </row>
    <row r="231" spans="1:5" x14ac:dyDescent="0.2">
      <c r="A231" s="3" t="s">
        <v>84</v>
      </c>
      <c r="B231" s="3" t="s">
        <v>85</v>
      </c>
      <c r="C231" s="3" t="s">
        <v>14</v>
      </c>
      <c r="D231" s="4">
        <v>1065944159</v>
      </c>
      <c r="E231" s="4">
        <v>795921278</v>
      </c>
    </row>
    <row r="232" spans="1:5" x14ac:dyDescent="0.2">
      <c r="A232" s="3" t="s">
        <v>84</v>
      </c>
      <c r="B232" s="3" t="s">
        <v>85</v>
      </c>
      <c r="C232" s="3" t="s">
        <v>15</v>
      </c>
      <c r="D232" s="4">
        <v>71859800</v>
      </c>
      <c r="E232" s="4">
        <v>47815605</v>
      </c>
    </row>
    <row r="233" spans="1:5" x14ac:dyDescent="0.2">
      <c r="A233" s="3" t="s">
        <v>84</v>
      </c>
      <c r="B233" s="3" t="s">
        <v>85</v>
      </c>
      <c r="C233" s="3" t="s">
        <v>16</v>
      </c>
      <c r="D233" s="4">
        <v>56543950</v>
      </c>
      <c r="E233" s="4">
        <v>33163679</v>
      </c>
    </row>
    <row r="234" spans="1:5" x14ac:dyDescent="0.2">
      <c r="A234" s="3" t="s">
        <v>84</v>
      </c>
      <c r="B234" s="3" t="s">
        <v>85</v>
      </c>
      <c r="C234" s="3" t="s">
        <v>42</v>
      </c>
      <c r="D234" s="4">
        <v>1550000</v>
      </c>
      <c r="E234" s="4">
        <v>1550000</v>
      </c>
    </row>
    <row r="235" spans="1:5" x14ac:dyDescent="0.2">
      <c r="A235" s="3" t="s">
        <v>84</v>
      </c>
      <c r="B235" s="3" t="s">
        <v>85</v>
      </c>
      <c r="C235" s="3" t="s">
        <v>43</v>
      </c>
      <c r="D235" s="4">
        <v>2467729</v>
      </c>
      <c r="E235" s="4">
        <v>2361059</v>
      </c>
    </row>
    <row r="236" spans="1:5" x14ac:dyDescent="0.2">
      <c r="A236" s="3" t="s">
        <v>84</v>
      </c>
      <c r="B236" s="3" t="s">
        <v>85</v>
      </c>
      <c r="C236" s="3" t="s">
        <v>44</v>
      </c>
      <c r="D236" s="4">
        <v>1870000</v>
      </c>
      <c r="E236" s="4">
        <v>1763330</v>
      </c>
    </row>
    <row r="237" spans="1:5" x14ac:dyDescent="0.2">
      <c r="A237" s="3" t="s">
        <v>84</v>
      </c>
      <c r="B237" s="3" t="s">
        <v>85</v>
      </c>
      <c r="C237" s="3" t="s">
        <v>45</v>
      </c>
      <c r="D237" s="4">
        <v>1870000</v>
      </c>
      <c r="E237" s="4">
        <v>1763330</v>
      </c>
    </row>
    <row r="238" spans="1:5" x14ac:dyDescent="0.2">
      <c r="A238" s="3" t="s">
        <v>84</v>
      </c>
      <c r="B238" s="3" t="s">
        <v>85</v>
      </c>
      <c r="C238" s="3" t="s">
        <v>74</v>
      </c>
      <c r="D238" s="4">
        <v>2584768</v>
      </c>
      <c r="E238" s="4">
        <v>2478098</v>
      </c>
    </row>
    <row r="239" spans="1:5" x14ac:dyDescent="0.2">
      <c r="A239" s="3" t="s">
        <v>84</v>
      </c>
      <c r="B239" s="3" t="s">
        <v>85</v>
      </c>
      <c r="C239" s="3" t="s">
        <v>70</v>
      </c>
      <c r="D239" s="4">
        <v>1850000</v>
      </c>
      <c r="E239" s="4">
        <v>1850000</v>
      </c>
    </row>
    <row r="240" spans="1:5" x14ac:dyDescent="0.2">
      <c r="A240" s="3" t="s">
        <v>84</v>
      </c>
      <c r="B240" s="3" t="s">
        <v>85</v>
      </c>
      <c r="C240" s="3" t="s">
        <v>46</v>
      </c>
      <c r="D240" s="4">
        <v>4567428</v>
      </c>
      <c r="E240" s="4">
        <v>3045420</v>
      </c>
    </row>
    <row r="241" spans="1:5" x14ac:dyDescent="0.2">
      <c r="A241" s="3" t="s">
        <v>84</v>
      </c>
      <c r="B241" s="3" t="s">
        <v>85</v>
      </c>
      <c r="C241" s="3" t="s">
        <v>75</v>
      </c>
      <c r="D241" s="4">
        <v>3435000</v>
      </c>
      <c r="E241" s="4">
        <v>3435000</v>
      </c>
    </row>
    <row r="242" spans="1:5" x14ac:dyDescent="0.2">
      <c r="A242" s="3" t="s">
        <v>84</v>
      </c>
      <c r="B242" s="3" t="s">
        <v>85</v>
      </c>
      <c r="C242" s="3" t="s">
        <v>86</v>
      </c>
      <c r="D242" s="4">
        <v>499900</v>
      </c>
      <c r="E242" s="4">
        <v>499900</v>
      </c>
    </row>
    <row r="243" spans="1:5" x14ac:dyDescent="0.2">
      <c r="A243" s="3" t="s">
        <v>84</v>
      </c>
      <c r="B243" s="3" t="s">
        <v>85</v>
      </c>
      <c r="C243" s="3" t="s">
        <v>47</v>
      </c>
      <c r="D243" s="4">
        <v>11998600</v>
      </c>
      <c r="E243" s="4">
        <v>10305380</v>
      </c>
    </row>
    <row r="244" spans="1:5" x14ac:dyDescent="0.2">
      <c r="A244" s="3" t="s">
        <v>84</v>
      </c>
      <c r="B244" s="3" t="s">
        <v>85</v>
      </c>
      <c r="C244" s="3" t="s">
        <v>77</v>
      </c>
      <c r="D244" s="4">
        <v>9257781</v>
      </c>
      <c r="E244" s="4">
        <v>8004156</v>
      </c>
    </row>
    <row r="245" spans="1:5" x14ac:dyDescent="0.2">
      <c r="A245" s="3" t="s">
        <v>84</v>
      </c>
      <c r="B245" s="3" t="s">
        <v>85</v>
      </c>
      <c r="C245" s="3" t="s">
        <v>29</v>
      </c>
      <c r="D245" s="4">
        <v>225000</v>
      </c>
      <c r="E245" s="4">
        <v>225000</v>
      </c>
    </row>
    <row r="246" spans="1:5" x14ac:dyDescent="0.2">
      <c r="A246" s="3" t="s">
        <v>84</v>
      </c>
      <c r="B246" s="3" t="s">
        <v>85</v>
      </c>
      <c r="C246" s="3" t="s">
        <v>48</v>
      </c>
      <c r="D246" s="4">
        <v>96423916</v>
      </c>
      <c r="E246" s="4">
        <v>92588789</v>
      </c>
    </row>
    <row r="247" spans="1:5" x14ac:dyDescent="0.2">
      <c r="A247" s="3" t="s">
        <v>84</v>
      </c>
      <c r="B247" s="3" t="s">
        <v>85</v>
      </c>
      <c r="C247" s="3" t="s">
        <v>49</v>
      </c>
      <c r="D247" s="4">
        <v>4307000</v>
      </c>
      <c r="E247" s="4">
        <v>2983192</v>
      </c>
    </row>
    <row r="248" spans="1:5" x14ac:dyDescent="0.2">
      <c r="A248" s="3" t="s">
        <v>84</v>
      </c>
      <c r="B248" s="3" t="s">
        <v>85</v>
      </c>
      <c r="C248" s="3" t="s">
        <v>50</v>
      </c>
      <c r="D248" s="4">
        <v>16431715</v>
      </c>
      <c r="E248" s="4">
        <v>14054587</v>
      </c>
    </row>
    <row r="249" spans="1:5" x14ac:dyDescent="0.2">
      <c r="A249" s="3" t="s">
        <v>84</v>
      </c>
      <c r="B249" s="3" t="s">
        <v>85</v>
      </c>
      <c r="C249" s="3" t="s">
        <v>51</v>
      </c>
      <c r="D249" s="4">
        <v>20350464</v>
      </c>
      <c r="E249" s="4">
        <v>13263557</v>
      </c>
    </row>
    <row r="250" spans="1:5" x14ac:dyDescent="0.2">
      <c r="A250" s="3" t="s">
        <v>84</v>
      </c>
      <c r="B250" s="3" t="s">
        <v>85</v>
      </c>
      <c r="C250" s="3" t="s">
        <v>52</v>
      </c>
      <c r="D250" s="4">
        <v>26866330</v>
      </c>
      <c r="E250" s="4">
        <v>22396561</v>
      </c>
    </row>
    <row r="251" spans="1:5" x14ac:dyDescent="0.2">
      <c r="A251" s="3" t="s">
        <v>84</v>
      </c>
      <c r="B251" s="3" t="s">
        <v>85</v>
      </c>
      <c r="C251" s="3" t="s">
        <v>53</v>
      </c>
      <c r="D251" s="4">
        <v>12238288</v>
      </c>
      <c r="E251" s="4">
        <v>9507409</v>
      </c>
    </row>
    <row r="252" spans="1:5" x14ac:dyDescent="0.2">
      <c r="A252" s="3" t="s">
        <v>84</v>
      </c>
      <c r="B252" s="3" t="s">
        <v>85</v>
      </c>
      <c r="C252" s="3" t="s">
        <v>54</v>
      </c>
      <c r="D252" s="4">
        <v>49143258</v>
      </c>
      <c r="E252" s="4">
        <v>43438856</v>
      </c>
    </row>
    <row r="253" spans="1:5" x14ac:dyDescent="0.2">
      <c r="A253" s="3" t="s">
        <v>84</v>
      </c>
      <c r="B253" s="3" t="s">
        <v>85</v>
      </c>
      <c r="C253" s="3" t="s">
        <v>55</v>
      </c>
      <c r="D253" s="4">
        <v>11872663</v>
      </c>
      <c r="E253" s="4">
        <v>11675982</v>
      </c>
    </row>
    <row r="254" spans="1:5" x14ac:dyDescent="0.2">
      <c r="A254" s="3" t="s">
        <v>84</v>
      </c>
      <c r="B254" s="3" t="s">
        <v>85</v>
      </c>
      <c r="C254" s="3" t="s">
        <v>56</v>
      </c>
      <c r="D254" s="4">
        <v>325658464</v>
      </c>
      <c r="E254" s="4">
        <v>229812691</v>
      </c>
    </row>
    <row r="255" spans="1:5" x14ac:dyDescent="0.2">
      <c r="A255" s="3" t="s">
        <v>84</v>
      </c>
      <c r="B255" s="3" t="s">
        <v>85</v>
      </c>
      <c r="C255" s="3" t="s">
        <v>57</v>
      </c>
      <c r="D255" s="4">
        <v>23040275</v>
      </c>
      <c r="E255" s="4">
        <v>16226059</v>
      </c>
    </row>
    <row r="256" spans="1:5" x14ac:dyDescent="0.2">
      <c r="A256" s="3" t="s">
        <v>84</v>
      </c>
      <c r="B256" s="3" t="s">
        <v>85</v>
      </c>
      <c r="C256" s="3" t="s">
        <v>58</v>
      </c>
      <c r="D256" s="4">
        <v>18622482</v>
      </c>
      <c r="E256" s="4">
        <v>13834447</v>
      </c>
    </row>
    <row r="257" spans="1:5" x14ac:dyDescent="0.2">
      <c r="A257" s="3" t="s">
        <v>84</v>
      </c>
      <c r="B257" s="3" t="s">
        <v>85</v>
      </c>
      <c r="C257" s="3" t="s">
        <v>17</v>
      </c>
      <c r="D257" s="4">
        <v>270104835</v>
      </c>
      <c r="E257" s="4">
        <v>176902112</v>
      </c>
    </row>
    <row r="258" spans="1:5" x14ac:dyDescent="0.2">
      <c r="A258" s="3" t="s">
        <v>84</v>
      </c>
      <c r="B258" s="3" t="s">
        <v>85</v>
      </c>
      <c r="C258" s="3" t="s">
        <v>30</v>
      </c>
      <c r="D258" s="4">
        <v>6205876</v>
      </c>
      <c r="E258" s="4">
        <v>3200851</v>
      </c>
    </row>
    <row r="259" spans="1:5" x14ac:dyDescent="0.2">
      <c r="A259" s="3" t="s">
        <v>84</v>
      </c>
      <c r="B259" s="3" t="s">
        <v>85</v>
      </c>
      <c r="C259" s="3" t="s">
        <v>59</v>
      </c>
      <c r="D259" s="4">
        <v>51465387</v>
      </c>
      <c r="E259" s="4">
        <v>42960959</v>
      </c>
    </row>
    <row r="260" spans="1:5" x14ac:dyDescent="0.2">
      <c r="A260" s="3" t="s">
        <v>84</v>
      </c>
      <c r="B260" s="3" t="s">
        <v>85</v>
      </c>
      <c r="C260" s="3" t="s">
        <v>60</v>
      </c>
      <c r="D260" s="4">
        <v>12864281</v>
      </c>
      <c r="E260" s="4">
        <v>10453103</v>
      </c>
    </row>
    <row r="261" spans="1:5" x14ac:dyDescent="0.2">
      <c r="A261" s="3" t="s">
        <v>84</v>
      </c>
      <c r="B261" s="3" t="s">
        <v>85</v>
      </c>
      <c r="C261" s="3" t="s">
        <v>71</v>
      </c>
      <c r="D261" s="4">
        <v>10814000</v>
      </c>
      <c r="E261" s="4">
        <v>7592218</v>
      </c>
    </row>
    <row r="262" spans="1:5" x14ac:dyDescent="0.2">
      <c r="A262" s="3" t="s">
        <v>84</v>
      </c>
      <c r="B262" s="3" t="s">
        <v>85</v>
      </c>
      <c r="C262" s="3" t="s">
        <v>31</v>
      </c>
      <c r="D262" s="4">
        <v>300468330</v>
      </c>
      <c r="E262" s="4">
        <v>162679202</v>
      </c>
    </row>
    <row r="263" spans="1:5" x14ac:dyDescent="0.2">
      <c r="A263" s="3" t="s">
        <v>84</v>
      </c>
      <c r="B263" s="3" t="s">
        <v>85</v>
      </c>
      <c r="C263" s="3" t="s">
        <v>32</v>
      </c>
      <c r="D263" s="4">
        <v>72036063</v>
      </c>
      <c r="E263" s="4">
        <v>43440937</v>
      </c>
    </row>
    <row r="264" spans="1:5" x14ac:dyDescent="0.2">
      <c r="A264" s="3" t="s">
        <v>84</v>
      </c>
      <c r="B264" s="3" t="s">
        <v>85</v>
      </c>
      <c r="C264" s="3" t="s">
        <v>33</v>
      </c>
      <c r="D264" s="4">
        <v>74064000</v>
      </c>
      <c r="E264" s="4">
        <v>44867354</v>
      </c>
    </row>
    <row r="265" spans="1:5" x14ac:dyDescent="0.2">
      <c r="A265" s="3" t="s">
        <v>84</v>
      </c>
      <c r="B265" s="3" t="s">
        <v>85</v>
      </c>
      <c r="C265" s="3" t="s">
        <v>61</v>
      </c>
      <c r="D265" s="4">
        <v>75270075</v>
      </c>
      <c r="E265" s="4">
        <v>28613162</v>
      </c>
    </row>
    <row r="266" spans="1:5" x14ac:dyDescent="0.2">
      <c r="A266" s="3" t="s">
        <v>84</v>
      </c>
      <c r="B266" s="3" t="s">
        <v>85</v>
      </c>
      <c r="C266" s="3" t="s">
        <v>62</v>
      </c>
      <c r="D266" s="4">
        <v>35994260</v>
      </c>
      <c r="E266" s="4">
        <v>27390795</v>
      </c>
    </row>
    <row r="267" spans="1:5" x14ac:dyDescent="0.2">
      <c r="A267" s="3" t="s">
        <v>84</v>
      </c>
      <c r="B267" s="3" t="s">
        <v>85</v>
      </c>
      <c r="C267" s="3" t="s">
        <v>78</v>
      </c>
      <c r="D267" s="4">
        <v>15587330</v>
      </c>
      <c r="E267" s="4">
        <v>12112450</v>
      </c>
    </row>
    <row r="268" spans="1:5" x14ac:dyDescent="0.2">
      <c r="A268" s="3" t="s">
        <v>84</v>
      </c>
      <c r="B268" s="3" t="s">
        <v>85</v>
      </c>
      <c r="C268" s="3" t="s">
        <v>18</v>
      </c>
      <c r="D268" s="4">
        <v>75995852</v>
      </c>
      <c r="E268" s="4">
        <v>65039318</v>
      </c>
    </row>
    <row r="269" spans="1:5" x14ac:dyDescent="0.2">
      <c r="A269" s="3" t="s">
        <v>84</v>
      </c>
      <c r="B269" s="3" t="s">
        <v>85</v>
      </c>
      <c r="C269" s="3" t="s">
        <v>34</v>
      </c>
      <c r="D269" s="4">
        <v>13926000</v>
      </c>
      <c r="E269" s="4">
        <v>7329218</v>
      </c>
    </row>
    <row r="270" spans="1:5" x14ac:dyDescent="0.2">
      <c r="A270" s="3" t="s">
        <v>84</v>
      </c>
      <c r="B270" s="3" t="s">
        <v>85</v>
      </c>
      <c r="C270" s="3" t="s">
        <v>35</v>
      </c>
      <c r="D270" s="4">
        <v>3422600</v>
      </c>
      <c r="E270" s="4">
        <v>3422600</v>
      </c>
    </row>
    <row r="271" spans="1:5" x14ac:dyDescent="0.2">
      <c r="A271" s="3" t="s">
        <v>84</v>
      </c>
      <c r="B271" s="3" t="s">
        <v>85</v>
      </c>
      <c r="C271" s="3" t="s">
        <v>24</v>
      </c>
      <c r="D271" s="4">
        <v>20678580</v>
      </c>
      <c r="E271" s="4">
        <v>12340698</v>
      </c>
    </row>
    <row r="272" spans="1:5" x14ac:dyDescent="0.2">
      <c r="A272" s="3" t="s">
        <v>84</v>
      </c>
      <c r="B272" s="3" t="s">
        <v>85</v>
      </c>
      <c r="C272" s="3" t="s">
        <v>63</v>
      </c>
      <c r="D272" s="4">
        <v>11196920</v>
      </c>
      <c r="E272" s="4">
        <v>4819472</v>
      </c>
    </row>
    <row r="273" spans="1:5" x14ac:dyDescent="0.2">
      <c r="A273" s="3" t="s">
        <v>84</v>
      </c>
      <c r="B273" s="3" t="s">
        <v>85</v>
      </c>
      <c r="C273" s="3" t="s">
        <v>25</v>
      </c>
      <c r="D273" s="4">
        <v>54304714</v>
      </c>
      <c r="E273" s="4">
        <v>40341352</v>
      </c>
    </row>
    <row r="274" spans="1:5" x14ac:dyDescent="0.2">
      <c r="A274" s="3" t="s">
        <v>84</v>
      </c>
      <c r="B274" s="3" t="s">
        <v>85</v>
      </c>
      <c r="C274" s="3" t="s">
        <v>64</v>
      </c>
      <c r="D274" s="4">
        <v>23433529</v>
      </c>
      <c r="E274" s="4">
        <v>15186085</v>
      </c>
    </row>
    <row r="275" spans="1:5" x14ac:dyDescent="0.2">
      <c r="A275" s="3" t="s">
        <v>84</v>
      </c>
      <c r="B275" s="3" t="s">
        <v>85</v>
      </c>
      <c r="C275" s="3" t="s">
        <v>65</v>
      </c>
      <c r="D275" s="4">
        <v>40099345</v>
      </c>
      <c r="E275" s="4">
        <v>35655937</v>
      </c>
    </row>
    <row r="276" spans="1:5" x14ac:dyDescent="0.2">
      <c r="A276" s="3" t="s">
        <v>84</v>
      </c>
      <c r="B276" s="3" t="s">
        <v>85</v>
      </c>
      <c r="C276" s="3" t="s">
        <v>66</v>
      </c>
      <c r="D276" s="4">
        <v>7445000</v>
      </c>
      <c r="E276" s="4">
        <v>2893737</v>
      </c>
    </row>
    <row r="277" spans="1:5" x14ac:dyDescent="0.2">
      <c r="A277" s="3" t="s">
        <v>84</v>
      </c>
      <c r="B277" s="3" t="s">
        <v>85</v>
      </c>
      <c r="C277" s="3" t="s">
        <v>26</v>
      </c>
      <c r="D277" s="4">
        <v>3055920</v>
      </c>
      <c r="E277" s="4">
        <v>668856</v>
      </c>
    </row>
    <row r="278" spans="1:5" x14ac:dyDescent="0.2">
      <c r="A278" s="3" t="s">
        <v>84</v>
      </c>
      <c r="B278" s="3" t="s">
        <v>85</v>
      </c>
      <c r="C278" s="3" t="s">
        <v>79</v>
      </c>
      <c r="D278" s="4">
        <v>4033316</v>
      </c>
      <c r="E278" s="4">
        <v>3910646</v>
      </c>
    </row>
    <row r="279" spans="1:5" x14ac:dyDescent="0.2">
      <c r="A279" s="3" t="s">
        <v>84</v>
      </c>
      <c r="B279" s="3" t="s">
        <v>85</v>
      </c>
      <c r="C279" s="3" t="s">
        <v>36</v>
      </c>
      <c r="D279" s="4">
        <v>15016024</v>
      </c>
      <c r="E279" s="4">
        <v>10409019</v>
      </c>
    </row>
    <row r="280" spans="1:5" x14ac:dyDescent="0.2">
      <c r="A280" s="3" t="s">
        <v>84</v>
      </c>
      <c r="B280" s="3" t="s">
        <v>85</v>
      </c>
      <c r="C280" s="3" t="s">
        <v>67</v>
      </c>
      <c r="D280" s="4">
        <v>47526064</v>
      </c>
      <c r="E280" s="4">
        <v>28295300</v>
      </c>
    </row>
    <row r="281" spans="1:5" x14ac:dyDescent="0.2">
      <c r="A281" s="3" t="s">
        <v>19</v>
      </c>
      <c r="B281" s="3" t="s">
        <v>20</v>
      </c>
      <c r="C281" s="3" t="s">
        <v>19</v>
      </c>
      <c r="D281" s="4">
        <v>3092290843</v>
      </c>
      <c r="E281" s="4">
        <v>2179667519</v>
      </c>
    </row>
    <row r="284" spans="1:5" x14ac:dyDescent="0.2">
      <c r="A284" s="3" t="s">
        <v>87</v>
      </c>
      <c r="B284" s="3" t="s">
        <v>88</v>
      </c>
      <c r="C284" s="3" t="s">
        <v>14</v>
      </c>
      <c r="D284" s="4">
        <v>2330000</v>
      </c>
      <c r="E284" s="4">
        <v>2330000</v>
      </c>
    </row>
    <row r="285" spans="1:5" x14ac:dyDescent="0.2">
      <c r="A285" s="3" t="s">
        <v>87</v>
      </c>
      <c r="B285" s="3" t="s">
        <v>88</v>
      </c>
      <c r="C285" s="3" t="s">
        <v>15</v>
      </c>
      <c r="D285" s="4">
        <v>500000</v>
      </c>
      <c r="E285" s="4">
        <v>500000</v>
      </c>
    </row>
    <row r="286" spans="1:5" x14ac:dyDescent="0.2">
      <c r="A286" s="3" t="s">
        <v>87</v>
      </c>
      <c r="B286" s="3" t="s">
        <v>88</v>
      </c>
      <c r="C286" s="3" t="s">
        <v>16</v>
      </c>
      <c r="D286" s="4">
        <v>250000</v>
      </c>
      <c r="E286" s="4">
        <v>250000</v>
      </c>
    </row>
    <row r="287" spans="1:5" x14ac:dyDescent="0.2">
      <c r="A287" s="3" t="s">
        <v>87</v>
      </c>
      <c r="B287" s="3" t="s">
        <v>88</v>
      </c>
      <c r="C287" s="3" t="s">
        <v>43</v>
      </c>
      <c r="D287" s="3">
        <v>0</v>
      </c>
      <c r="E287" s="3">
        <v>0</v>
      </c>
    </row>
    <row r="288" spans="1:5" x14ac:dyDescent="0.2">
      <c r="A288" s="3" t="s">
        <v>87</v>
      </c>
      <c r="B288" s="3" t="s">
        <v>88</v>
      </c>
      <c r="C288" s="3" t="s">
        <v>74</v>
      </c>
      <c r="D288" s="3">
        <v>0</v>
      </c>
      <c r="E288" s="3">
        <v>0</v>
      </c>
    </row>
    <row r="289" spans="1:5" x14ac:dyDescent="0.2">
      <c r="A289" s="3" t="s">
        <v>87</v>
      </c>
      <c r="B289" s="3" t="s">
        <v>88</v>
      </c>
      <c r="C289" s="3" t="s">
        <v>70</v>
      </c>
      <c r="D289" s="4">
        <v>30000</v>
      </c>
      <c r="E289" s="4">
        <v>30000</v>
      </c>
    </row>
    <row r="290" spans="1:5" x14ac:dyDescent="0.2">
      <c r="A290" s="3" t="s">
        <v>87</v>
      </c>
      <c r="B290" s="3" t="s">
        <v>88</v>
      </c>
      <c r="C290" s="3" t="s">
        <v>46</v>
      </c>
      <c r="D290" s="4">
        <v>30000</v>
      </c>
      <c r="E290" s="4">
        <v>30000</v>
      </c>
    </row>
    <row r="291" spans="1:5" x14ac:dyDescent="0.2">
      <c r="A291" s="3" t="s">
        <v>87</v>
      </c>
      <c r="B291" s="3" t="s">
        <v>88</v>
      </c>
      <c r="C291" s="3" t="s">
        <v>75</v>
      </c>
      <c r="D291" s="4">
        <v>20000</v>
      </c>
      <c r="E291" s="4">
        <v>20000</v>
      </c>
    </row>
    <row r="292" spans="1:5" x14ac:dyDescent="0.2">
      <c r="A292" s="3" t="s">
        <v>87</v>
      </c>
      <c r="B292" s="3" t="s">
        <v>88</v>
      </c>
      <c r="C292" s="3" t="s">
        <v>47</v>
      </c>
      <c r="D292" s="4">
        <v>90000</v>
      </c>
      <c r="E292" s="4">
        <v>90000</v>
      </c>
    </row>
    <row r="293" spans="1:5" x14ac:dyDescent="0.2">
      <c r="A293" s="3" t="s">
        <v>87</v>
      </c>
      <c r="B293" s="3" t="s">
        <v>88</v>
      </c>
      <c r="C293" s="3" t="s">
        <v>77</v>
      </c>
      <c r="D293" s="4">
        <v>55000</v>
      </c>
      <c r="E293" s="4">
        <v>55000</v>
      </c>
    </row>
    <row r="294" spans="1:5" x14ac:dyDescent="0.2">
      <c r="A294" s="3" t="s">
        <v>87</v>
      </c>
      <c r="B294" s="3" t="s">
        <v>88</v>
      </c>
      <c r="C294" s="3" t="s">
        <v>48</v>
      </c>
      <c r="D294" s="4">
        <v>370000</v>
      </c>
      <c r="E294" s="4">
        <v>370000</v>
      </c>
    </row>
    <row r="295" spans="1:5" x14ac:dyDescent="0.2">
      <c r="A295" s="3" t="s">
        <v>87</v>
      </c>
      <c r="B295" s="3" t="s">
        <v>88</v>
      </c>
      <c r="C295" s="3" t="s">
        <v>49</v>
      </c>
      <c r="D295" s="4">
        <v>10000</v>
      </c>
      <c r="E295" s="4">
        <v>10000</v>
      </c>
    </row>
    <row r="296" spans="1:5" x14ac:dyDescent="0.2">
      <c r="A296" s="3" t="s">
        <v>87</v>
      </c>
      <c r="B296" s="3" t="s">
        <v>88</v>
      </c>
      <c r="C296" s="3" t="s">
        <v>50</v>
      </c>
      <c r="D296" s="4">
        <v>60000</v>
      </c>
      <c r="E296" s="4">
        <v>60000</v>
      </c>
    </row>
    <row r="297" spans="1:5" x14ac:dyDescent="0.2">
      <c r="A297" s="3" t="s">
        <v>87</v>
      </c>
      <c r="B297" s="3" t="s">
        <v>88</v>
      </c>
      <c r="C297" s="3" t="s">
        <v>51</v>
      </c>
      <c r="D297" s="4">
        <v>60000</v>
      </c>
      <c r="E297" s="4">
        <v>60000</v>
      </c>
    </row>
    <row r="298" spans="1:5" x14ac:dyDescent="0.2">
      <c r="A298" s="3" t="s">
        <v>87</v>
      </c>
      <c r="B298" s="3" t="s">
        <v>88</v>
      </c>
      <c r="C298" s="3" t="s">
        <v>52</v>
      </c>
      <c r="D298" s="4">
        <v>41000</v>
      </c>
      <c r="E298" s="4">
        <v>41000</v>
      </c>
    </row>
    <row r="299" spans="1:5" x14ac:dyDescent="0.2">
      <c r="A299" s="3" t="s">
        <v>87</v>
      </c>
      <c r="B299" s="3" t="s">
        <v>88</v>
      </c>
      <c r="C299" s="3" t="s">
        <v>53</v>
      </c>
      <c r="D299" s="4">
        <v>550000</v>
      </c>
      <c r="E299" s="4">
        <v>550000</v>
      </c>
    </row>
    <row r="300" spans="1:5" x14ac:dyDescent="0.2">
      <c r="A300" s="3" t="s">
        <v>87</v>
      </c>
      <c r="B300" s="3" t="s">
        <v>88</v>
      </c>
      <c r="C300" s="3" t="s">
        <v>54</v>
      </c>
      <c r="D300" s="4">
        <v>40000</v>
      </c>
      <c r="E300" s="4">
        <v>40000</v>
      </c>
    </row>
    <row r="301" spans="1:5" x14ac:dyDescent="0.2">
      <c r="A301" s="3" t="s">
        <v>87</v>
      </c>
      <c r="B301" s="3" t="s">
        <v>88</v>
      </c>
      <c r="C301" s="3" t="s">
        <v>55</v>
      </c>
      <c r="D301" s="4">
        <v>10000</v>
      </c>
      <c r="E301" s="4">
        <v>10000</v>
      </c>
    </row>
    <row r="302" spans="1:5" x14ac:dyDescent="0.2">
      <c r="A302" s="3" t="s">
        <v>87</v>
      </c>
      <c r="B302" s="3" t="s">
        <v>88</v>
      </c>
      <c r="C302" s="3" t="s">
        <v>56</v>
      </c>
      <c r="D302" s="4">
        <v>880000</v>
      </c>
      <c r="E302" s="4">
        <v>880000</v>
      </c>
    </row>
    <row r="303" spans="1:5" x14ac:dyDescent="0.2">
      <c r="A303" s="3" t="s">
        <v>87</v>
      </c>
      <c r="B303" s="3" t="s">
        <v>88</v>
      </c>
      <c r="C303" s="3" t="s">
        <v>57</v>
      </c>
      <c r="D303" s="4">
        <v>90000</v>
      </c>
      <c r="E303" s="4">
        <v>90000</v>
      </c>
    </row>
    <row r="304" spans="1:5" x14ac:dyDescent="0.2">
      <c r="A304" s="3" t="s">
        <v>87</v>
      </c>
      <c r="B304" s="3" t="s">
        <v>88</v>
      </c>
      <c r="C304" s="3" t="s">
        <v>58</v>
      </c>
      <c r="D304" s="4">
        <v>60000</v>
      </c>
      <c r="E304" s="4">
        <v>60000</v>
      </c>
    </row>
    <row r="305" spans="1:5" x14ac:dyDescent="0.2">
      <c r="A305" s="3" t="s">
        <v>87</v>
      </c>
      <c r="B305" s="3" t="s">
        <v>88</v>
      </c>
      <c r="C305" s="3" t="s">
        <v>17</v>
      </c>
      <c r="D305" s="4">
        <v>1470000</v>
      </c>
      <c r="E305" s="4">
        <v>1470000</v>
      </c>
    </row>
    <row r="306" spans="1:5" x14ac:dyDescent="0.2">
      <c r="A306" s="3" t="s">
        <v>87</v>
      </c>
      <c r="B306" s="3" t="s">
        <v>88</v>
      </c>
      <c r="C306" s="3" t="s">
        <v>30</v>
      </c>
      <c r="D306" s="4">
        <v>10000</v>
      </c>
      <c r="E306" s="4">
        <v>10000</v>
      </c>
    </row>
    <row r="307" spans="1:5" x14ac:dyDescent="0.2">
      <c r="A307" s="3" t="s">
        <v>87</v>
      </c>
      <c r="B307" s="3" t="s">
        <v>88</v>
      </c>
      <c r="C307" s="3" t="s">
        <v>59</v>
      </c>
      <c r="D307" s="4">
        <v>40000</v>
      </c>
      <c r="E307" s="4">
        <v>40000</v>
      </c>
    </row>
    <row r="308" spans="1:5" x14ac:dyDescent="0.2">
      <c r="A308" s="3" t="s">
        <v>87</v>
      </c>
      <c r="B308" s="3" t="s">
        <v>88</v>
      </c>
      <c r="C308" s="3" t="s">
        <v>60</v>
      </c>
      <c r="D308" s="4">
        <v>90000</v>
      </c>
      <c r="E308" s="4">
        <v>90000</v>
      </c>
    </row>
    <row r="309" spans="1:5" x14ac:dyDescent="0.2">
      <c r="A309" s="3" t="s">
        <v>87</v>
      </c>
      <c r="B309" s="3" t="s">
        <v>88</v>
      </c>
      <c r="C309" s="3" t="s">
        <v>71</v>
      </c>
      <c r="D309" s="4">
        <v>50000</v>
      </c>
      <c r="E309" s="4">
        <v>50000</v>
      </c>
    </row>
    <row r="310" spans="1:5" x14ac:dyDescent="0.2">
      <c r="A310" s="3" t="s">
        <v>87</v>
      </c>
      <c r="B310" s="3" t="s">
        <v>88</v>
      </c>
      <c r="C310" s="3" t="s">
        <v>31</v>
      </c>
      <c r="D310" s="4">
        <v>1335000</v>
      </c>
      <c r="E310" s="4">
        <v>1335000</v>
      </c>
    </row>
    <row r="311" spans="1:5" x14ac:dyDescent="0.2">
      <c r="A311" s="3" t="s">
        <v>87</v>
      </c>
      <c r="B311" s="3" t="s">
        <v>88</v>
      </c>
      <c r="C311" s="3" t="s">
        <v>32</v>
      </c>
      <c r="D311" s="4">
        <v>360000</v>
      </c>
      <c r="E311" s="4">
        <v>360000</v>
      </c>
    </row>
    <row r="312" spans="1:5" x14ac:dyDescent="0.2">
      <c r="A312" s="3" t="s">
        <v>87</v>
      </c>
      <c r="B312" s="3" t="s">
        <v>88</v>
      </c>
      <c r="C312" s="3" t="s">
        <v>33</v>
      </c>
      <c r="D312" s="4">
        <v>220000</v>
      </c>
      <c r="E312" s="4">
        <v>220000</v>
      </c>
    </row>
    <row r="313" spans="1:5" x14ac:dyDescent="0.2">
      <c r="A313" s="3" t="s">
        <v>87</v>
      </c>
      <c r="B313" s="3" t="s">
        <v>88</v>
      </c>
      <c r="C313" s="3" t="s">
        <v>61</v>
      </c>
      <c r="D313" s="4">
        <v>140000</v>
      </c>
      <c r="E313" s="4">
        <v>140000</v>
      </c>
    </row>
    <row r="314" spans="1:5" x14ac:dyDescent="0.2">
      <c r="A314" s="3" t="s">
        <v>87</v>
      </c>
      <c r="B314" s="3" t="s">
        <v>88</v>
      </c>
      <c r="C314" s="3" t="s">
        <v>62</v>
      </c>
      <c r="D314" s="4">
        <v>140000</v>
      </c>
      <c r="E314" s="4">
        <v>140000</v>
      </c>
    </row>
    <row r="315" spans="1:5" x14ac:dyDescent="0.2">
      <c r="A315" s="3" t="s">
        <v>87</v>
      </c>
      <c r="B315" s="3" t="s">
        <v>88</v>
      </c>
      <c r="C315" s="3" t="s">
        <v>78</v>
      </c>
      <c r="D315" s="4">
        <v>10000</v>
      </c>
      <c r="E315" s="4">
        <v>10000</v>
      </c>
    </row>
    <row r="316" spans="1:5" x14ac:dyDescent="0.2">
      <c r="A316" s="3" t="s">
        <v>87</v>
      </c>
      <c r="B316" s="3" t="s">
        <v>88</v>
      </c>
      <c r="C316" s="3" t="s">
        <v>18</v>
      </c>
      <c r="D316" s="4">
        <v>190000</v>
      </c>
      <c r="E316" s="4">
        <v>190000</v>
      </c>
    </row>
    <row r="317" spans="1:5" x14ac:dyDescent="0.2">
      <c r="A317" s="3" t="s">
        <v>87</v>
      </c>
      <c r="B317" s="3" t="s">
        <v>88</v>
      </c>
      <c r="C317" s="3" t="s">
        <v>34</v>
      </c>
      <c r="D317" s="4">
        <v>20000</v>
      </c>
      <c r="E317" s="4">
        <v>20000</v>
      </c>
    </row>
    <row r="318" spans="1:5" x14ac:dyDescent="0.2">
      <c r="A318" s="3" t="s">
        <v>87</v>
      </c>
      <c r="B318" s="3" t="s">
        <v>88</v>
      </c>
      <c r="C318" s="3" t="s">
        <v>35</v>
      </c>
      <c r="D318" s="4">
        <v>40000</v>
      </c>
      <c r="E318" s="4">
        <v>40000</v>
      </c>
    </row>
    <row r="319" spans="1:5" x14ac:dyDescent="0.2">
      <c r="A319" s="3" t="s">
        <v>87</v>
      </c>
      <c r="B319" s="3" t="s">
        <v>88</v>
      </c>
      <c r="C319" s="3" t="s">
        <v>24</v>
      </c>
      <c r="D319" s="4">
        <v>242500</v>
      </c>
      <c r="E319" s="4">
        <v>242500</v>
      </c>
    </row>
    <row r="320" spans="1:5" x14ac:dyDescent="0.2">
      <c r="A320" s="3" t="s">
        <v>87</v>
      </c>
      <c r="B320" s="3" t="s">
        <v>88</v>
      </c>
      <c r="C320" s="3" t="s">
        <v>63</v>
      </c>
      <c r="D320" s="4">
        <v>40000</v>
      </c>
      <c r="E320" s="4">
        <v>40000</v>
      </c>
    </row>
    <row r="321" spans="1:5" x14ac:dyDescent="0.2">
      <c r="A321" s="3" t="s">
        <v>87</v>
      </c>
      <c r="B321" s="3" t="s">
        <v>88</v>
      </c>
      <c r="C321" s="3" t="s">
        <v>25</v>
      </c>
      <c r="D321" s="4">
        <v>85000</v>
      </c>
      <c r="E321" s="4">
        <v>85000</v>
      </c>
    </row>
    <row r="322" spans="1:5" x14ac:dyDescent="0.2">
      <c r="A322" s="3" t="s">
        <v>87</v>
      </c>
      <c r="B322" s="3" t="s">
        <v>88</v>
      </c>
      <c r="C322" s="3" t="s">
        <v>64</v>
      </c>
      <c r="D322" s="4">
        <v>50000</v>
      </c>
      <c r="E322" s="4">
        <v>50000</v>
      </c>
    </row>
    <row r="323" spans="1:5" x14ac:dyDescent="0.2">
      <c r="A323" s="3" t="s">
        <v>87</v>
      </c>
      <c r="B323" s="3" t="s">
        <v>88</v>
      </c>
      <c r="C323" s="3" t="s">
        <v>65</v>
      </c>
      <c r="D323" s="4">
        <v>130000</v>
      </c>
      <c r="E323" s="4">
        <v>130000</v>
      </c>
    </row>
    <row r="324" spans="1:5" x14ac:dyDescent="0.2">
      <c r="A324" s="3" t="s">
        <v>87</v>
      </c>
      <c r="B324" s="3" t="s">
        <v>88</v>
      </c>
      <c r="C324" s="3" t="s">
        <v>79</v>
      </c>
      <c r="D324" s="4">
        <v>10000</v>
      </c>
      <c r="E324" s="4">
        <v>10000</v>
      </c>
    </row>
    <row r="325" spans="1:5" x14ac:dyDescent="0.2">
      <c r="A325" s="3" t="s">
        <v>87</v>
      </c>
      <c r="B325" s="3" t="s">
        <v>88</v>
      </c>
      <c r="C325" s="3" t="s">
        <v>36</v>
      </c>
      <c r="D325" s="4">
        <v>30000</v>
      </c>
      <c r="E325" s="4">
        <v>30000</v>
      </c>
    </row>
    <row r="326" spans="1:5" x14ac:dyDescent="0.2">
      <c r="A326" s="3" t="s">
        <v>87</v>
      </c>
      <c r="B326" s="3" t="s">
        <v>88</v>
      </c>
      <c r="C326" s="3" t="s">
        <v>67</v>
      </c>
      <c r="D326" s="4">
        <v>120000</v>
      </c>
      <c r="E326" s="4">
        <v>120000</v>
      </c>
    </row>
    <row r="327" spans="1:5" x14ac:dyDescent="0.2">
      <c r="A327" s="3" t="s">
        <v>19</v>
      </c>
      <c r="B327" s="3" t="s">
        <v>20</v>
      </c>
      <c r="C327" s="3" t="s">
        <v>19</v>
      </c>
      <c r="D327" s="4">
        <v>10298500</v>
      </c>
      <c r="E327" s="4">
        <v>10298500</v>
      </c>
    </row>
    <row r="330" spans="1:5" x14ac:dyDescent="0.2">
      <c r="A330" s="3" t="s">
        <v>89</v>
      </c>
      <c r="B330" s="3" t="s">
        <v>90</v>
      </c>
      <c r="C330" s="3" t="s">
        <v>41</v>
      </c>
      <c r="D330" s="4">
        <v>11860426</v>
      </c>
      <c r="E330" s="4">
        <v>5298480</v>
      </c>
    </row>
    <row r="331" spans="1:5" x14ac:dyDescent="0.2">
      <c r="A331" s="3" t="s">
        <v>89</v>
      </c>
      <c r="B331" s="3" t="s">
        <v>90</v>
      </c>
      <c r="C331" s="3" t="s">
        <v>14</v>
      </c>
      <c r="D331" s="4">
        <v>520030105</v>
      </c>
      <c r="E331" s="4">
        <v>325807528</v>
      </c>
    </row>
    <row r="332" spans="1:5" x14ac:dyDescent="0.2">
      <c r="A332" s="3" t="s">
        <v>89</v>
      </c>
      <c r="B332" s="3" t="s">
        <v>90</v>
      </c>
      <c r="C332" s="3" t="s">
        <v>15</v>
      </c>
      <c r="D332" s="4">
        <v>27241428</v>
      </c>
      <c r="E332" s="4">
        <v>12629992</v>
      </c>
    </row>
    <row r="333" spans="1:5" x14ac:dyDescent="0.2">
      <c r="A333" s="3" t="s">
        <v>89</v>
      </c>
      <c r="B333" s="3" t="s">
        <v>90</v>
      </c>
      <c r="C333" s="3" t="s">
        <v>16</v>
      </c>
      <c r="D333" s="4">
        <v>14482197</v>
      </c>
      <c r="E333" s="4">
        <v>11460077</v>
      </c>
    </row>
    <row r="334" spans="1:5" x14ac:dyDescent="0.2">
      <c r="A334" s="3" t="s">
        <v>89</v>
      </c>
      <c r="B334" s="3" t="s">
        <v>90</v>
      </c>
      <c r="C334" s="3" t="s">
        <v>42</v>
      </c>
      <c r="D334" s="4">
        <v>117332</v>
      </c>
      <c r="E334" s="4">
        <v>117332</v>
      </c>
    </row>
    <row r="335" spans="1:5" x14ac:dyDescent="0.2">
      <c r="A335" s="3" t="s">
        <v>89</v>
      </c>
      <c r="B335" s="3" t="s">
        <v>90</v>
      </c>
      <c r="C335" s="3" t="s">
        <v>43</v>
      </c>
      <c r="D335" s="4">
        <v>337944</v>
      </c>
      <c r="E335" s="4">
        <v>337944</v>
      </c>
    </row>
    <row r="336" spans="1:5" x14ac:dyDescent="0.2">
      <c r="A336" s="3" t="s">
        <v>89</v>
      </c>
      <c r="B336" s="3" t="s">
        <v>90</v>
      </c>
      <c r="C336" s="3" t="s">
        <v>45</v>
      </c>
      <c r="D336" s="4">
        <v>584820</v>
      </c>
      <c r="E336" s="4">
        <v>401918</v>
      </c>
    </row>
    <row r="337" spans="1:5" x14ac:dyDescent="0.2">
      <c r="A337" s="3" t="s">
        <v>89</v>
      </c>
      <c r="B337" s="3" t="s">
        <v>90</v>
      </c>
      <c r="C337" s="3" t="s">
        <v>70</v>
      </c>
      <c r="D337" s="4">
        <v>3703784</v>
      </c>
      <c r="E337" s="4">
        <v>2716101</v>
      </c>
    </row>
    <row r="338" spans="1:5" x14ac:dyDescent="0.2">
      <c r="A338" s="3" t="s">
        <v>89</v>
      </c>
      <c r="B338" s="3" t="s">
        <v>90</v>
      </c>
      <c r="C338" s="3" t="s">
        <v>46</v>
      </c>
      <c r="D338" s="4">
        <v>20305893</v>
      </c>
      <c r="E338" s="4">
        <v>9300038</v>
      </c>
    </row>
    <row r="339" spans="1:5" x14ac:dyDescent="0.2">
      <c r="A339" s="3" t="s">
        <v>89</v>
      </c>
      <c r="B339" s="3" t="s">
        <v>90</v>
      </c>
      <c r="C339" s="3" t="s">
        <v>86</v>
      </c>
      <c r="D339" s="4">
        <v>1487900</v>
      </c>
      <c r="E339" s="4">
        <v>336854</v>
      </c>
    </row>
    <row r="340" spans="1:5" x14ac:dyDescent="0.2">
      <c r="A340" s="3" t="s">
        <v>89</v>
      </c>
      <c r="B340" s="3" t="s">
        <v>90</v>
      </c>
      <c r="C340" s="3" t="s">
        <v>47</v>
      </c>
      <c r="D340" s="4">
        <v>2099000</v>
      </c>
      <c r="E340" s="4">
        <v>1276900</v>
      </c>
    </row>
    <row r="341" spans="1:5" x14ac:dyDescent="0.2">
      <c r="A341" s="3" t="s">
        <v>89</v>
      </c>
      <c r="B341" s="3" t="s">
        <v>90</v>
      </c>
      <c r="C341" s="3" t="s">
        <v>48</v>
      </c>
      <c r="D341" s="4">
        <v>37009145</v>
      </c>
      <c r="E341" s="4">
        <v>25128936</v>
      </c>
    </row>
    <row r="342" spans="1:5" x14ac:dyDescent="0.2">
      <c r="A342" s="3" t="s">
        <v>89</v>
      </c>
      <c r="B342" s="3" t="s">
        <v>90</v>
      </c>
      <c r="C342" s="3" t="s">
        <v>50</v>
      </c>
      <c r="D342" s="4">
        <v>9182543</v>
      </c>
      <c r="E342" s="4">
        <v>6347727</v>
      </c>
    </row>
    <row r="343" spans="1:5" x14ac:dyDescent="0.2">
      <c r="A343" s="3" t="s">
        <v>89</v>
      </c>
      <c r="B343" s="3" t="s">
        <v>90</v>
      </c>
      <c r="C343" s="3" t="s">
        <v>51</v>
      </c>
      <c r="D343" s="4">
        <v>12889349</v>
      </c>
      <c r="E343" s="4">
        <v>5964568</v>
      </c>
    </row>
    <row r="344" spans="1:5" x14ac:dyDescent="0.2">
      <c r="A344" s="3" t="s">
        <v>89</v>
      </c>
      <c r="B344" s="3" t="s">
        <v>90</v>
      </c>
      <c r="C344" s="3" t="s">
        <v>52</v>
      </c>
      <c r="D344" s="4">
        <v>2459386</v>
      </c>
      <c r="E344" s="4">
        <v>2041693</v>
      </c>
    </row>
    <row r="345" spans="1:5" x14ac:dyDescent="0.2">
      <c r="A345" s="3" t="s">
        <v>89</v>
      </c>
      <c r="B345" s="3" t="s">
        <v>90</v>
      </c>
      <c r="C345" s="3" t="s">
        <v>53</v>
      </c>
      <c r="D345" s="4">
        <v>4020196</v>
      </c>
      <c r="E345" s="4">
        <v>1557856</v>
      </c>
    </row>
    <row r="346" spans="1:5" x14ac:dyDescent="0.2">
      <c r="A346" s="3" t="s">
        <v>89</v>
      </c>
      <c r="B346" s="3" t="s">
        <v>90</v>
      </c>
      <c r="C346" s="3" t="s">
        <v>55</v>
      </c>
      <c r="D346" s="4">
        <v>8649077</v>
      </c>
      <c r="E346" s="4">
        <v>6358411</v>
      </c>
    </row>
    <row r="347" spans="1:5" x14ac:dyDescent="0.2">
      <c r="A347" s="3" t="s">
        <v>89</v>
      </c>
      <c r="B347" s="3" t="s">
        <v>90</v>
      </c>
      <c r="C347" s="3" t="s">
        <v>56</v>
      </c>
      <c r="D347" s="4">
        <v>40018248</v>
      </c>
      <c r="E347" s="4">
        <v>15407995</v>
      </c>
    </row>
    <row r="348" spans="1:5" x14ac:dyDescent="0.2">
      <c r="A348" s="3" t="s">
        <v>89</v>
      </c>
      <c r="B348" s="3" t="s">
        <v>90</v>
      </c>
      <c r="C348" s="3" t="s">
        <v>57</v>
      </c>
      <c r="D348" s="4">
        <v>7082014</v>
      </c>
      <c r="E348" s="4">
        <v>5204674</v>
      </c>
    </row>
    <row r="349" spans="1:5" x14ac:dyDescent="0.2">
      <c r="A349" s="3" t="s">
        <v>89</v>
      </c>
      <c r="B349" s="3" t="s">
        <v>90</v>
      </c>
      <c r="C349" s="3" t="s">
        <v>58</v>
      </c>
      <c r="D349" s="4">
        <v>3626886</v>
      </c>
      <c r="E349" s="4">
        <v>1223016</v>
      </c>
    </row>
    <row r="350" spans="1:5" x14ac:dyDescent="0.2">
      <c r="A350" s="3" t="s">
        <v>89</v>
      </c>
      <c r="B350" s="3" t="s">
        <v>90</v>
      </c>
      <c r="C350" s="3" t="s">
        <v>17</v>
      </c>
      <c r="D350" s="4">
        <v>106116146</v>
      </c>
      <c r="E350" s="4">
        <v>56445990</v>
      </c>
    </row>
    <row r="351" spans="1:5" x14ac:dyDescent="0.2">
      <c r="A351" s="3" t="s">
        <v>89</v>
      </c>
      <c r="B351" s="3" t="s">
        <v>90</v>
      </c>
      <c r="C351" s="3" t="s">
        <v>30</v>
      </c>
      <c r="D351" s="4">
        <v>3288150</v>
      </c>
      <c r="E351" s="4">
        <v>3269483</v>
      </c>
    </row>
    <row r="352" spans="1:5" x14ac:dyDescent="0.2">
      <c r="A352" s="3" t="s">
        <v>89</v>
      </c>
      <c r="B352" s="3" t="s">
        <v>90</v>
      </c>
      <c r="C352" s="3" t="s">
        <v>59</v>
      </c>
      <c r="D352" s="4">
        <v>13391447</v>
      </c>
      <c r="E352" s="4">
        <v>5060231</v>
      </c>
    </row>
    <row r="353" spans="1:5" x14ac:dyDescent="0.2">
      <c r="A353" s="3" t="s">
        <v>89</v>
      </c>
      <c r="B353" s="3" t="s">
        <v>90</v>
      </c>
      <c r="C353" s="3" t="s">
        <v>60</v>
      </c>
      <c r="D353" s="4">
        <v>11495893</v>
      </c>
      <c r="E353" s="4">
        <v>3311638</v>
      </c>
    </row>
    <row r="354" spans="1:5" x14ac:dyDescent="0.2">
      <c r="A354" s="3" t="s">
        <v>89</v>
      </c>
      <c r="B354" s="3" t="s">
        <v>90</v>
      </c>
      <c r="C354" s="3" t="s">
        <v>71</v>
      </c>
      <c r="D354" s="4">
        <v>1773931</v>
      </c>
      <c r="E354" s="4">
        <v>1184913</v>
      </c>
    </row>
    <row r="355" spans="1:5" x14ac:dyDescent="0.2">
      <c r="A355" s="3" t="s">
        <v>89</v>
      </c>
      <c r="B355" s="3" t="s">
        <v>90</v>
      </c>
      <c r="C355" s="3" t="s">
        <v>31</v>
      </c>
      <c r="D355" s="4">
        <v>61524834</v>
      </c>
      <c r="E355" s="4">
        <v>17313144</v>
      </c>
    </row>
    <row r="356" spans="1:5" x14ac:dyDescent="0.2">
      <c r="A356" s="3" t="s">
        <v>89</v>
      </c>
      <c r="B356" s="3" t="s">
        <v>90</v>
      </c>
      <c r="C356" s="3" t="s">
        <v>32</v>
      </c>
      <c r="D356" s="4">
        <v>7090001</v>
      </c>
      <c r="E356" s="4">
        <v>1872946</v>
      </c>
    </row>
    <row r="357" spans="1:5" x14ac:dyDescent="0.2">
      <c r="A357" s="3" t="s">
        <v>89</v>
      </c>
      <c r="B357" s="3" t="s">
        <v>90</v>
      </c>
      <c r="C357" s="3" t="s">
        <v>33</v>
      </c>
      <c r="D357" s="4">
        <v>5827567</v>
      </c>
      <c r="E357" s="4">
        <v>1873995</v>
      </c>
    </row>
    <row r="358" spans="1:5" x14ac:dyDescent="0.2">
      <c r="A358" s="3" t="s">
        <v>89</v>
      </c>
      <c r="B358" s="3" t="s">
        <v>90</v>
      </c>
      <c r="C358" s="3" t="s">
        <v>61</v>
      </c>
      <c r="D358" s="4">
        <v>88114918</v>
      </c>
      <c r="E358" s="4">
        <v>33434444</v>
      </c>
    </row>
    <row r="359" spans="1:5" x14ac:dyDescent="0.2">
      <c r="A359" s="3" t="s">
        <v>89</v>
      </c>
      <c r="B359" s="3" t="s">
        <v>90</v>
      </c>
      <c r="C359" s="3" t="s">
        <v>62</v>
      </c>
      <c r="D359" s="4">
        <v>9354200</v>
      </c>
      <c r="E359" s="4">
        <v>2681949</v>
      </c>
    </row>
    <row r="360" spans="1:5" x14ac:dyDescent="0.2">
      <c r="A360" s="3" t="s">
        <v>89</v>
      </c>
      <c r="B360" s="3" t="s">
        <v>90</v>
      </c>
      <c r="C360" s="3" t="s">
        <v>78</v>
      </c>
      <c r="D360" s="4">
        <v>2650000</v>
      </c>
      <c r="E360" s="4">
        <v>817071</v>
      </c>
    </row>
    <row r="361" spans="1:5" x14ac:dyDescent="0.2">
      <c r="A361" s="3" t="s">
        <v>89</v>
      </c>
      <c r="B361" s="3" t="s">
        <v>90</v>
      </c>
      <c r="C361" s="3" t="s">
        <v>18</v>
      </c>
      <c r="D361" s="4">
        <v>193534183</v>
      </c>
      <c r="E361" s="4">
        <v>121212078</v>
      </c>
    </row>
    <row r="362" spans="1:5" x14ac:dyDescent="0.2">
      <c r="A362" s="3" t="s">
        <v>89</v>
      </c>
      <c r="B362" s="3" t="s">
        <v>90</v>
      </c>
      <c r="C362" s="3" t="s">
        <v>34</v>
      </c>
      <c r="D362" s="4">
        <v>1460000</v>
      </c>
      <c r="E362" s="4">
        <v>802982</v>
      </c>
    </row>
    <row r="363" spans="1:5" x14ac:dyDescent="0.2">
      <c r="A363" s="3" t="s">
        <v>89</v>
      </c>
      <c r="B363" s="3" t="s">
        <v>90</v>
      </c>
      <c r="C363" s="3" t="s">
        <v>35</v>
      </c>
      <c r="D363" s="4">
        <v>14645331</v>
      </c>
      <c r="E363" s="4">
        <v>10317460</v>
      </c>
    </row>
    <row r="364" spans="1:5" x14ac:dyDescent="0.2">
      <c r="A364" s="3" t="s">
        <v>89</v>
      </c>
      <c r="B364" s="3" t="s">
        <v>90</v>
      </c>
      <c r="C364" s="3" t="s">
        <v>24</v>
      </c>
      <c r="D364" s="4">
        <v>27790609</v>
      </c>
      <c r="E364" s="4">
        <v>12732616</v>
      </c>
    </row>
    <row r="365" spans="1:5" x14ac:dyDescent="0.2">
      <c r="A365" s="3" t="s">
        <v>89</v>
      </c>
      <c r="B365" s="3" t="s">
        <v>90</v>
      </c>
      <c r="C365" s="3" t="s">
        <v>63</v>
      </c>
      <c r="D365" s="4">
        <v>35111092</v>
      </c>
      <c r="E365" s="4">
        <v>23389384</v>
      </c>
    </row>
    <row r="366" spans="1:5" x14ac:dyDescent="0.2">
      <c r="A366" s="3" t="s">
        <v>89</v>
      </c>
      <c r="B366" s="3" t="s">
        <v>90</v>
      </c>
      <c r="C366" s="3" t="s">
        <v>25</v>
      </c>
      <c r="D366" s="4">
        <v>187967863</v>
      </c>
      <c r="E366" s="4">
        <v>92014116</v>
      </c>
    </row>
    <row r="367" spans="1:5" x14ac:dyDescent="0.2">
      <c r="A367" s="3" t="s">
        <v>89</v>
      </c>
      <c r="B367" s="3" t="s">
        <v>90</v>
      </c>
      <c r="C367" s="3" t="s">
        <v>64</v>
      </c>
      <c r="D367" s="4">
        <v>48646614</v>
      </c>
      <c r="E367" s="4">
        <v>19106218</v>
      </c>
    </row>
    <row r="368" spans="1:5" x14ac:dyDescent="0.2">
      <c r="A368" s="3" t="s">
        <v>89</v>
      </c>
      <c r="B368" s="3" t="s">
        <v>90</v>
      </c>
      <c r="C368" s="3" t="s">
        <v>65</v>
      </c>
      <c r="D368" s="4">
        <v>117385628</v>
      </c>
      <c r="E368" s="4">
        <v>58343750</v>
      </c>
    </row>
    <row r="369" spans="1:5" x14ac:dyDescent="0.2">
      <c r="A369" s="3" t="s">
        <v>89</v>
      </c>
      <c r="B369" s="3" t="s">
        <v>90</v>
      </c>
      <c r="C369" s="3" t="s">
        <v>66</v>
      </c>
      <c r="D369" s="4">
        <v>16497680</v>
      </c>
      <c r="E369" s="4">
        <v>6913467</v>
      </c>
    </row>
    <row r="370" spans="1:5" x14ac:dyDescent="0.2">
      <c r="A370" s="3" t="s">
        <v>89</v>
      </c>
      <c r="B370" s="3" t="s">
        <v>90</v>
      </c>
      <c r="C370" s="3" t="s">
        <v>26</v>
      </c>
      <c r="D370" s="4">
        <v>3250000</v>
      </c>
      <c r="E370" s="4">
        <v>711365</v>
      </c>
    </row>
    <row r="371" spans="1:5" x14ac:dyDescent="0.2">
      <c r="A371" s="3" t="s">
        <v>89</v>
      </c>
      <c r="B371" s="3" t="s">
        <v>90</v>
      </c>
      <c r="C371" s="3" t="s">
        <v>36</v>
      </c>
      <c r="D371" s="4">
        <v>1679900</v>
      </c>
      <c r="E371" s="4">
        <v>1215196</v>
      </c>
    </row>
    <row r="372" spans="1:5" x14ac:dyDescent="0.2">
      <c r="A372" s="3" t="s">
        <v>89</v>
      </c>
      <c r="B372" s="3" t="s">
        <v>90</v>
      </c>
      <c r="C372" s="3" t="s">
        <v>67</v>
      </c>
      <c r="D372" s="4">
        <v>4892292</v>
      </c>
      <c r="E372" s="4">
        <v>2125997</v>
      </c>
    </row>
    <row r="373" spans="1:5" x14ac:dyDescent="0.2">
      <c r="A373" s="3" t="s">
        <v>19</v>
      </c>
      <c r="B373" s="3" t="s">
        <v>20</v>
      </c>
      <c r="C373" s="3" t="s">
        <v>19</v>
      </c>
      <c r="D373" s="4">
        <v>1690675952</v>
      </c>
      <c r="E373" s="4">
        <v>915068473</v>
      </c>
    </row>
    <row r="376" spans="1:5" x14ac:dyDescent="0.2">
      <c r="A376" s="3" t="s">
        <v>91</v>
      </c>
      <c r="B376" s="3" t="s">
        <v>90</v>
      </c>
      <c r="C376" s="3" t="s">
        <v>14</v>
      </c>
      <c r="D376" s="4">
        <v>682500</v>
      </c>
      <c r="E376" s="4">
        <v>682500</v>
      </c>
    </row>
    <row r="377" spans="1:5" x14ac:dyDescent="0.2">
      <c r="A377" s="3" t="s">
        <v>91</v>
      </c>
      <c r="B377" s="3" t="s">
        <v>90</v>
      </c>
      <c r="C377" s="3" t="s">
        <v>15</v>
      </c>
      <c r="D377" s="4">
        <v>237500</v>
      </c>
      <c r="E377" s="4">
        <v>237500</v>
      </c>
    </row>
    <row r="378" spans="1:5" x14ac:dyDescent="0.2">
      <c r="A378" s="3" t="s">
        <v>91</v>
      </c>
      <c r="B378" s="3" t="s">
        <v>90</v>
      </c>
      <c r="C378" s="3" t="s">
        <v>16</v>
      </c>
      <c r="D378" s="4">
        <v>75000</v>
      </c>
      <c r="E378" s="4">
        <v>75000</v>
      </c>
    </row>
    <row r="379" spans="1:5" x14ac:dyDescent="0.2">
      <c r="A379" s="3" t="s">
        <v>91</v>
      </c>
      <c r="B379" s="3" t="s">
        <v>90</v>
      </c>
      <c r="C379" s="3" t="s">
        <v>70</v>
      </c>
      <c r="D379" s="4">
        <v>25000</v>
      </c>
      <c r="E379" s="4">
        <v>25000</v>
      </c>
    </row>
    <row r="380" spans="1:5" x14ac:dyDescent="0.2">
      <c r="A380" s="3" t="s">
        <v>91</v>
      </c>
      <c r="B380" s="3" t="s">
        <v>90</v>
      </c>
      <c r="C380" s="3" t="s">
        <v>46</v>
      </c>
      <c r="D380" s="4">
        <v>12500</v>
      </c>
      <c r="E380" s="4">
        <v>12500</v>
      </c>
    </row>
    <row r="381" spans="1:5" x14ac:dyDescent="0.2">
      <c r="A381" s="3" t="s">
        <v>91</v>
      </c>
      <c r="B381" s="3" t="s">
        <v>90</v>
      </c>
      <c r="C381" s="3" t="s">
        <v>47</v>
      </c>
      <c r="D381" s="4">
        <v>12500</v>
      </c>
      <c r="E381" s="4">
        <v>12500</v>
      </c>
    </row>
    <row r="382" spans="1:5" x14ac:dyDescent="0.2">
      <c r="A382" s="3" t="s">
        <v>91</v>
      </c>
      <c r="B382" s="3" t="s">
        <v>90</v>
      </c>
      <c r="C382" s="3" t="s">
        <v>77</v>
      </c>
      <c r="D382" s="4">
        <v>6250</v>
      </c>
      <c r="E382" s="4">
        <v>6250</v>
      </c>
    </row>
    <row r="383" spans="1:5" x14ac:dyDescent="0.2">
      <c r="A383" s="3" t="s">
        <v>91</v>
      </c>
      <c r="B383" s="3" t="s">
        <v>90</v>
      </c>
      <c r="C383" s="3" t="s">
        <v>48</v>
      </c>
      <c r="D383" s="4">
        <v>87500</v>
      </c>
      <c r="E383" s="4">
        <v>87500</v>
      </c>
    </row>
    <row r="384" spans="1:5" x14ac:dyDescent="0.2">
      <c r="A384" s="3" t="s">
        <v>91</v>
      </c>
      <c r="B384" s="3" t="s">
        <v>90</v>
      </c>
      <c r="C384" s="3" t="s">
        <v>49</v>
      </c>
      <c r="D384" s="4">
        <v>12500</v>
      </c>
      <c r="E384" s="4">
        <v>12500</v>
      </c>
    </row>
    <row r="385" spans="1:5" x14ac:dyDescent="0.2">
      <c r="A385" s="3" t="s">
        <v>91</v>
      </c>
      <c r="B385" s="3" t="s">
        <v>90</v>
      </c>
      <c r="C385" s="3" t="s">
        <v>50</v>
      </c>
      <c r="D385" s="4">
        <v>25000</v>
      </c>
      <c r="E385" s="4">
        <v>25000</v>
      </c>
    </row>
    <row r="386" spans="1:5" x14ac:dyDescent="0.2">
      <c r="A386" s="3" t="s">
        <v>91</v>
      </c>
      <c r="B386" s="3" t="s">
        <v>90</v>
      </c>
      <c r="C386" s="3" t="s">
        <v>51</v>
      </c>
      <c r="D386" s="4">
        <v>22500</v>
      </c>
      <c r="E386" s="4">
        <v>22500</v>
      </c>
    </row>
    <row r="387" spans="1:5" x14ac:dyDescent="0.2">
      <c r="A387" s="3" t="s">
        <v>91</v>
      </c>
      <c r="B387" s="3" t="s">
        <v>90</v>
      </c>
      <c r="C387" s="3" t="s">
        <v>54</v>
      </c>
      <c r="D387" s="4">
        <v>25000</v>
      </c>
      <c r="E387" s="4">
        <v>25000</v>
      </c>
    </row>
    <row r="388" spans="1:5" x14ac:dyDescent="0.2">
      <c r="A388" s="3" t="s">
        <v>91</v>
      </c>
      <c r="B388" s="3" t="s">
        <v>90</v>
      </c>
      <c r="C388" s="3" t="s">
        <v>56</v>
      </c>
      <c r="D388" s="4">
        <v>25000</v>
      </c>
      <c r="E388" s="4">
        <v>25000</v>
      </c>
    </row>
    <row r="389" spans="1:5" x14ac:dyDescent="0.2">
      <c r="A389" s="3" t="s">
        <v>91</v>
      </c>
      <c r="B389" s="3" t="s">
        <v>90</v>
      </c>
      <c r="C389" s="3" t="s">
        <v>57</v>
      </c>
      <c r="D389" s="4">
        <v>12500</v>
      </c>
      <c r="E389" s="4">
        <v>12500</v>
      </c>
    </row>
    <row r="390" spans="1:5" x14ac:dyDescent="0.2">
      <c r="A390" s="3" t="s">
        <v>91</v>
      </c>
      <c r="B390" s="3" t="s">
        <v>90</v>
      </c>
      <c r="C390" s="3" t="s">
        <v>58</v>
      </c>
      <c r="D390" s="4">
        <v>10000</v>
      </c>
      <c r="E390" s="4">
        <v>10000</v>
      </c>
    </row>
    <row r="391" spans="1:5" x14ac:dyDescent="0.2">
      <c r="A391" s="3" t="s">
        <v>91</v>
      </c>
      <c r="B391" s="3" t="s">
        <v>90</v>
      </c>
      <c r="C391" s="3" t="s">
        <v>17</v>
      </c>
      <c r="D391" s="4">
        <v>400000</v>
      </c>
      <c r="E391" s="4">
        <v>400000</v>
      </c>
    </row>
    <row r="392" spans="1:5" x14ac:dyDescent="0.2">
      <c r="A392" s="3" t="s">
        <v>91</v>
      </c>
      <c r="B392" s="3" t="s">
        <v>90</v>
      </c>
      <c r="C392" s="3" t="s">
        <v>30</v>
      </c>
      <c r="D392" s="4">
        <v>12500</v>
      </c>
      <c r="E392" s="4">
        <v>12500</v>
      </c>
    </row>
    <row r="393" spans="1:5" x14ac:dyDescent="0.2">
      <c r="A393" s="3" t="s">
        <v>91</v>
      </c>
      <c r="B393" s="3" t="s">
        <v>90</v>
      </c>
      <c r="C393" s="3" t="s">
        <v>31</v>
      </c>
      <c r="D393" s="4">
        <v>50000</v>
      </c>
      <c r="E393" s="4">
        <v>50000</v>
      </c>
    </row>
    <row r="394" spans="1:5" x14ac:dyDescent="0.2">
      <c r="A394" s="3" t="s">
        <v>91</v>
      </c>
      <c r="B394" s="3" t="s">
        <v>90</v>
      </c>
      <c r="C394" s="3" t="s">
        <v>32</v>
      </c>
      <c r="D394" s="4">
        <v>200000</v>
      </c>
      <c r="E394" s="4">
        <v>200000</v>
      </c>
    </row>
    <row r="395" spans="1:5" x14ac:dyDescent="0.2">
      <c r="A395" s="3" t="s">
        <v>91</v>
      </c>
      <c r="B395" s="3" t="s">
        <v>90</v>
      </c>
      <c r="C395" s="3" t="s">
        <v>61</v>
      </c>
      <c r="D395" s="4">
        <v>112500</v>
      </c>
      <c r="E395" s="4">
        <v>112500</v>
      </c>
    </row>
    <row r="396" spans="1:5" x14ac:dyDescent="0.2">
      <c r="A396" s="3" t="s">
        <v>91</v>
      </c>
      <c r="B396" s="3" t="s">
        <v>90</v>
      </c>
      <c r="C396" s="3" t="s">
        <v>62</v>
      </c>
      <c r="D396" s="4">
        <v>22500</v>
      </c>
      <c r="E396" s="4">
        <v>22500</v>
      </c>
    </row>
    <row r="397" spans="1:5" x14ac:dyDescent="0.2">
      <c r="A397" s="3" t="s">
        <v>91</v>
      </c>
      <c r="B397" s="3" t="s">
        <v>90</v>
      </c>
      <c r="C397" s="3" t="s">
        <v>78</v>
      </c>
      <c r="D397" s="4">
        <v>12500</v>
      </c>
      <c r="E397" s="4">
        <v>12500</v>
      </c>
    </row>
    <row r="398" spans="1:5" x14ac:dyDescent="0.2">
      <c r="A398" s="3" t="s">
        <v>91</v>
      </c>
      <c r="B398" s="3" t="s">
        <v>90</v>
      </c>
      <c r="C398" s="3" t="s">
        <v>18</v>
      </c>
      <c r="D398" s="4">
        <v>262500</v>
      </c>
      <c r="E398" s="4">
        <v>262500</v>
      </c>
    </row>
    <row r="399" spans="1:5" x14ac:dyDescent="0.2">
      <c r="A399" s="3" t="s">
        <v>91</v>
      </c>
      <c r="B399" s="3" t="s">
        <v>90</v>
      </c>
      <c r="C399" s="3" t="s">
        <v>34</v>
      </c>
      <c r="D399" s="4">
        <v>162500</v>
      </c>
      <c r="E399" s="4">
        <v>162500</v>
      </c>
    </row>
    <row r="400" spans="1:5" x14ac:dyDescent="0.2">
      <c r="A400" s="3" t="s">
        <v>91</v>
      </c>
      <c r="B400" s="3" t="s">
        <v>90</v>
      </c>
      <c r="C400" s="3" t="s">
        <v>63</v>
      </c>
      <c r="D400" s="4">
        <v>12500</v>
      </c>
      <c r="E400" s="4">
        <v>12500</v>
      </c>
    </row>
    <row r="401" spans="1:5" x14ac:dyDescent="0.2">
      <c r="A401" s="3" t="s">
        <v>91</v>
      </c>
      <c r="B401" s="3" t="s">
        <v>90</v>
      </c>
      <c r="C401" s="3" t="s">
        <v>25</v>
      </c>
      <c r="D401" s="4">
        <v>47500</v>
      </c>
      <c r="E401" s="4">
        <v>47500</v>
      </c>
    </row>
    <row r="402" spans="1:5" x14ac:dyDescent="0.2">
      <c r="A402" s="3" t="s">
        <v>91</v>
      </c>
      <c r="B402" s="3" t="s">
        <v>90</v>
      </c>
      <c r="C402" s="3" t="s">
        <v>64</v>
      </c>
      <c r="D402" s="4">
        <v>12500</v>
      </c>
      <c r="E402" s="4">
        <v>12500</v>
      </c>
    </row>
    <row r="403" spans="1:5" x14ac:dyDescent="0.2">
      <c r="A403" s="3" t="s">
        <v>91</v>
      </c>
      <c r="B403" s="3" t="s">
        <v>90</v>
      </c>
      <c r="C403" s="3" t="s">
        <v>65</v>
      </c>
      <c r="D403" s="4">
        <v>10000</v>
      </c>
      <c r="E403" s="4">
        <v>10000</v>
      </c>
    </row>
    <row r="404" spans="1:5" x14ac:dyDescent="0.2">
      <c r="A404" s="3" t="s">
        <v>91</v>
      </c>
      <c r="B404" s="3" t="s">
        <v>90</v>
      </c>
      <c r="C404" s="3" t="s">
        <v>36</v>
      </c>
      <c r="D404" s="4">
        <v>12500</v>
      </c>
      <c r="E404" s="4">
        <v>12500</v>
      </c>
    </row>
    <row r="405" spans="1:5" x14ac:dyDescent="0.2">
      <c r="A405" s="3" t="s">
        <v>91</v>
      </c>
      <c r="B405" s="3" t="s">
        <v>90</v>
      </c>
      <c r="C405" s="3" t="s">
        <v>67</v>
      </c>
      <c r="D405" s="4">
        <v>6250</v>
      </c>
      <c r="E405" s="4">
        <v>6250</v>
      </c>
    </row>
    <row r="406" spans="1:5" x14ac:dyDescent="0.2">
      <c r="A406" s="3" t="s">
        <v>19</v>
      </c>
      <c r="B406" s="3" t="s">
        <v>20</v>
      </c>
      <c r="C406" s="3" t="s">
        <v>19</v>
      </c>
      <c r="D406" s="4">
        <v>2607500</v>
      </c>
      <c r="E406" s="4">
        <v>2607500</v>
      </c>
    </row>
    <row r="409" spans="1:5" x14ac:dyDescent="0.2">
      <c r="A409" s="3" t="s">
        <v>92</v>
      </c>
      <c r="B409" s="3" t="s">
        <v>93</v>
      </c>
      <c r="C409" s="3" t="s">
        <v>14</v>
      </c>
      <c r="D409" s="4">
        <v>430389</v>
      </c>
      <c r="E409" s="4">
        <v>135683</v>
      </c>
    </row>
    <row r="410" spans="1:5" x14ac:dyDescent="0.2">
      <c r="A410" s="3" t="s">
        <v>92</v>
      </c>
      <c r="B410" s="3" t="s">
        <v>93</v>
      </c>
      <c r="C410" s="3" t="s">
        <v>15</v>
      </c>
      <c r="D410" s="4">
        <v>220000</v>
      </c>
      <c r="E410" s="4">
        <v>82488</v>
      </c>
    </row>
    <row r="411" spans="1:5" x14ac:dyDescent="0.2">
      <c r="A411" s="3" t="s">
        <v>92</v>
      </c>
      <c r="B411" s="3" t="s">
        <v>93</v>
      </c>
      <c r="C411" s="3" t="s">
        <v>48</v>
      </c>
      <c r="D411" s="4">
        <v>110000</v>
      </c>
      <c r="E411" s="4">
        <v>110000</v>
      </c>
    </row>
    <row r="412" spans="1:5" x14ac:dyDescent="0.2">
      <c r="A412" s="3" t="s">
        <v>92</v>
      </c>
      <c r="B412" s="3" t="s">
        <v>93</v>
      </c>
      <c r="C412" s="3" t="s">
        <v>50</v>
      </c>
      <c r="D412" s="4">
        <v>542605</v>
      </c>
      <c r="E412" s="4">
        <v>528483</v>
      </c>
    </row>
    <row r="413" spans="1:5" x14ac:dyDescent="0.2">
      <c r="A413" s="3" t="s">
        <v>92</v>
      </c>
      <c r="B413" s="3" t="s">
        <v>93</v>
      </c>
      <c r="C413" s="3" t="s">
        <v>51</v>
      </c>
      <c r="D413" s="4">
        <v>110000</v>
      </c>
      <c r="E413" s="4">
        <v>110000</v>
      </c>
    </row>
    <row r="414" spans="1:5" x14ac:dyDescent="0.2">
      <c r="A414" s="3" t="s">
        <v>92</v>
      </c>
      <c r="B414" s="3" t="s">
        <v>93</v>
      </c>
      <c r="C414" s="3" t="s">
        <v>52</v>
      </c>
      <c r="D414" s="4">
        <v>595000</v>
      </c>
      <c r="E414" s="4">
        <v>467581</v>
      </c>
    </row>
    <row r="415" spans="1:5" x14ac:dyDescent="0.2">
      <c r="A415" s="3" t="s">
        <v>92</v>
      </c>
      <c r="B415" s="3" t="s">
        <v>93</v>
      </c>
      <c r="C415" s="3" t="s">
        <v>57</v>
      </c>
      <c r="D415" s="4">
        <v>50530892</v>
      </c>
      <c r="E415" s="4">
        <v>28892462</v>
      </c>
    </row>
    <row r="416" spans="1:5" x14ac:dyDescent="0.2">
      <c r="A416" s="3" t="s">
        <v>92</v>
      </c>
      <c r="B416" s="3" t="s">
        <v>93</v>
      </c>
      <c r="C416" s="3" t="s">
        <v>58</v>
      </c>
      <c r="D416" s="4">
        <v>53136417</v>
      </c>
      <c r="E416" s="4">
        <v>30440840</v>
      </c>
    </row>
    <row r="417" spans="1:5" x14ac:dyDescent="0.2">
      <c r="A417" s="3" t="s">
        <v>92</v>
      </c>
      <c r="B417" s="3" t="s">
        <v>93</v>
      </c>
      <c r="C417" s="3" t="s">
        <v>17</v>
      </c>
      <c r="D417" s="4">
        <v>25017250</v>
      </c>
      <c r="E417" s="4">
        <v>15209103</v>
      </c>
    </row>
    <row r="418" spans="1:5" x14ac:dyDescent="0.2">
      <c r="A418" s="3" t="s">
        <v>92</v>
      </c>
      <c r="B418" s="3" t="s">
        <v>93</v>
      </c>
      <c r="C418" s="3" t="s">
        <v>59</v>
      </c>
      <c r="D418" s="4">
        <v>3473110</v>
      </c>
      <c r="E418" s="4">
        <v>924314</v>
      </c>
    </row>
    <row r="419" spans="1:5" x14ac:dyDescent="0.2">
      <c r="A419" s="3" t="s">
        <v>92</v>
      </c>
      <c r="B419" s="3" t="s">
        <v>93</v>
      </c>
      <c r="C419" s="3" t="s">
        <v>60</v>
      </c>
      <c r="D419" s="4">
        <v>1115000</v>
      </c>
      <c r="E419" s="4">
        <v>176164</v>
      </c>
    </row>
    <row r="420" spans="1:5" x14ac:dyDescent="0.2">
      <c r="A420" s="3" t="s">
        <v>92</v>
      </c>
      <c r="B420" s="3" t="s">
        <v>93</v>
      </c>
      <c r="C420" s="3" t="s">
        <v>31</v>
      </c>
      <c r="D420" s="4">
        <v>1082000</v>
      </c>
      <c r="E420" s="4">
        <v>420994</v>
      </c>
    </row>
    <row r="421" spans="1:5" x14ac:dyDescent="0.2">
      <c r="A421" s="3" t="s">
        <v>92</v>
      </c>
      <c r="B421" s="3" t="s">
        <v>93</v>
      </c>
      <c r="C421" s="3" t="s">
        <v>32</v>
      </c>
      <c r="D421" s="4">
        <v>661200</v>
      </c>
      <c r="E421" s="4">
        <v>269990</v>
      </c>
    </row>
    <row r="422" spans="1:5" x14ac:dyDescent="0.2">
      <c r="A422" s="3" t="s">
        <v>92</v>
      </c>
      <c r="B422" s="3" t="s">
        <v>93</v>
      </c>
      <c r="C422" s="3" t="s">
        <v>33</v>
      </c>
      <c r="D422" s="4">
        <v>2522316</v>
      </c>
      <c r="E422" s="4">
        <v>1517469</v>
      </c>
    </row>
    <row r="423" spans="1:5" x14ac:dyDescent="0.2">
      <c r="A423" s="3" t="s">
        <v>92</v>
      </c>
      <c r="B423" s="3" t="s">
        <v>93</v>
      </c>
      <c r="C423" s="3" t="s">
        <v>61</v>
      </c>
      <c r="D423" s="4">
        <v>281251</v>
      </c>
      <c r="E423" s="4">
        <v>41997</v>
      </c>
    </row>
    <row r="424" spans="1:5" x14ac:dyDescent="0.2">
      <c r="A424" s="3" t="s">
        <v>92</v>
      </c>
      <c r="B424" s="3" t="s">
        <v>93</v>
      </c>
      <c r="C424" s="3" t="s">
        <v>18</v>
      </c>
      <c r="D424" s="4">
        <v>1113175</v>
      </c>
      <c r="E424" s="4">
        <v>329109</v>
      </c>
    </row>
    <row r="425" spans="1:5" x14ac:dyDescent="0.2">
      <c r="A425" s="3" t="s">
        <v>92</v>
      </c>
      <c r="B425" s="3" t="s">
        <v>93</v>
      </c>
      <c r="C425" s="3" t="s">
        <v>35</v>
      </c>
      <c r="D425" s="4">
        <v>77620</v>
      </c>
      <c r="E425" s="4">
        <v>77620</v>
      </c>
    </row>
    <row r="426" spans="1:5" x14ac:dyDescent="0.2">
      <c r="A426" s="3" t="s">
        <v>92</v>
      </c>
      <c r="B426" s="3" t="s">
        <v>93</v>
      </c>
      <c r="C426" s="3" t="s">
        <v>24</v>
      </c>
      <c r="D426" s="4">
        <v>2250930</v>
      </c>
      <c r="E426" s="4">
        <v>824583</v>
      </c>
    </row>
    <row r="427" spans="1:5" x14ac:dyDescent="0.2">
      <c r="A427" s="3" t="s">
        <v>92</v>
      </c>
      <c r="B427" s="3" t="s">
        <v>93</v>
      </c>
      <c r="C427" s="3" t="s">
        <v>63</v>
      </c>
      <c r="D427" s="4">
        <v>1025600</v>
      </c>
      <c r="E427" s="4">
        <v>263536</v>
      </c>
    </row>
    <row r="428" spans="1:5" x14ac:dyDescent="0.2">
      <c r="A428" s="3" t="s">
        <v>92</v>
      </c>
      <c r="B428" s="3" t="s">
        <v>93</v>
      </c>
      <c r="C428" s="3" t="s">
        <v>25</v>
      </c>
      <c r="D428" s="4">
        <v>22836368</v>
      </c>
      <c r="E428" s="4">
        <v>9306593</v>
      </c>
    </row>
    <row r="429" spans="1:5" x14ac:dyDescent="0.2">
      <c r="A429" s="3" t="s">
        <v>92</v>
      </c>
      <c r="B429" s="3" t="s">
        <v>93</v>
      </c>
      <c r="C429" s="3" t="s">
        <v>64</v>
      </c>
      <c r="D429" s="4">
        <v>2268730</v>
      </c>
      <c r="E429" s="4">
        <v>1273842</v>
      </c>
    </row>
    <row r="430" spans="1:5" x14ac:dyDescent="0.2">
      <c r="A430" s="3" t="s">
        <v>92</v>
      </c>
      <c r="B430" s="3" t="s">
        <v>93</v>
      </c>
      <c r="C430" s="3" t="s">
        <v>65</v>
      </c>
      <c r="D430" s="4">
        <v>2823800</v>
      </c>
      <c r="E430" s="4">
        <v>1736947</v>
      </c>
    </row>
    <row r="431" spans="1:5" x14ac:dyDescent="0.2">
      <c r="A431" s="3" t="s">
        <v>92</v>
      </c>
      <c r="B431" s="3" t="s">
        <v>93</v>
      </c>
      <c r="C431" s="3" t="s">
        <v>66</v>
      </c>
      <c r="D431" s="4">
        <v>754579</v>
      </c>
      <c r="E431" s="4">
        <v>459023</v>
      </c>
    </row>
    <row r="432" spans="1:5" x14ac:dyDescent="0.2">
      <c r="A432" s="3" t="s">
        <v>92</v>
      </c>
      <c r="B432" s="3" t="s">
        <v>93</v>
      </c>
      <c r="C432" s="3" t="s">
        <v>26</v>
      </c>
      <c r="D432" s="4">
        <v>1230000</v>
      </c>
      <c r="E432" s="4">
        <v>168292</v>
      </c>
    </row>
    <row r="433" spans="1:5" x14ac:dyDescent="0.2">
      <c r="A433" s="3" t="s">
        <v>19</v>
      </c>
      <c r="B433" s="3" t="s">
        <v>20</v>
      </c>
      <c r="C433" s="3" t="s">
        <v>19</v>
      </c>
      <c r="D433" s="4">
        <v>174208232</v>
      </c>
      <c r="E433" s="4">
        <v>93767113</v>
      </c>
    </row>
    <row r="436" spans="1:5" x14ac:dyDescent="0.2">
      <c r="A436" s="3" t="s">
        <v>94</v>
      </c>
      <c r="B436" s="3" t="s">
        <v>95</v>
      </c>
      <c r="C436" s="3" t="s">
        <v>50</v>
      </c>
      <c r="D436" s="4">
        <v>100000</v>
      </c>
      <c r="E436" s="4">
        <v>100000</v>
      </c>
    </row>
    <row r="437" spans="1:5" x14ac:dyDescent="0.2">
      <c r="A437" s="3" t="s">
        <v>94</v>
      </c>
      <c r="B437" s="3" t="s">
        <v>95</v>
      </c>
      <c r="C437" s="3" t="s">
        <v>17</v>
      </c>
      <c r="D437" s="4">
        <v>25000</v>
      </c>
      <c r="E437" s="4">
        <v>25000</v>
      </c>
    </row>
    <row r="438" spans="1:5" x14ac:dyDescent="0.2">
      <c r="A438" s="3" t="s">
        <v>19</v>
      </c>
      <c r="B438" s="3" t="s">
        <v>20</v>
      </c>
      <c r="C438" s="3" t="s">
        <v>19</v>
      </c>
      <c r="D438" s="4">
        <v>125000</v>
      </c>
      <c r="E438" s="4">
        <v>125000</v>
      </c>
    </row>
    <row r="441" spans="1:5" x14ac:dyDescent="0.2">
      <c r="A441" s="3" t="s">
        <v>96</v>
      </c>
      <c r="B441" s="3" t="s">
        <v>97</v>
      </c>
      <c r="C441" s="3" t="s">
        <v>57</v>
      </c>
      <c r="D441" s="4">
        <v>45952786</v>
      </c>
      <c r="E441" s="4">
        <v>21900564</v>
      </c>
    </row>
    <row r="442" spans="1:5" x14ac:dyDescent="0.2">
      <c r="A442" s="3" t="s">
        <v>96</v>
      </c>
      <c r="B442" s="3" t="s">
        <v>97</v>
      </c>
      <c r="C442" s="3" t="s">
        <v>58</v>
      </c>
      <c r="D442" s="4">
        <v>21689772</v>
      </c>
      <c r="E442" s="4">
        <v>16674022</v>
      </c>
    </row>
    <row r="443" spans="1:5" x14ac:dyDescent="0.2">
      <c r="A443" s="3" t="s">
        <v>96</v>
      </c>
      <c r="B443" s="3" t="s">
        <v>97</v>
      </c>
      <c r="C443" s="3" t="s">
        <v>32</v>
      </c>
      <c r="D443" s="4">
        <v>1730000</v>
      </c>
      <c r="E443" s="4">
        <v>1730000</v>
      </c>
    </row>
    <row r="444" spans="1:5" x14ac:dyDescent="0.2">
      <c r="A444" s="3" t="s">
        <v>96</v>
      </c>
      <c r="B444" s="3" t="s">
        <v>97</v>
      </c>
      <c r="C444" s="3" t="s">
        <v>79</v>
      </c>
      <c r="D444" s="4">
        <v>14886</v>
      </c>
      <c r="E444" s="4">
        <v>14886</v>
      </c>
    </row>
    <row r="445" spans="1:5" x14ac:dyDescent="0.2">
      <c r="A445" s="3" t="s">
        <v>19</v>
      </c>
      <c r="B445" s="3" t="s">
        <v>20</v>
      </c>
      <c r="C445" s="3" t="s">
        <v>19</v>
      </c>
      <c r="D445" s="4">
        <v>69387444</v>
      </c>
      <c r="E445" s="4">
        <v>40319472</v>
      </c>
    </row>
    <row r="448" spans="1:5" x14ac:dyDescent="0.2">
      <c r="A448" s="3" t="s">
        <v>98</v>
      </c>
      <c r="B448" s="3" t="s">
        <v>99</v>
      </c>
      <c r="C448" s="3" t="s">
        <v>57</v>
      </c>
      <c r="D448" s="4">
        <v>774850</v>
      </c>
      <c r="E448" s="4">
        <v>774850</v>
      </c>
    </row>
    <row r="449" spans="1:5" x14ac:dyDescent="0.2">
      <c r="A449" s="3" t="s">
        <v>19</v>
      </c>
      <c r="B449" s="3" t="s">
        <v>20</v>
      </c>
      <c r="C449" s="3" t="s">
        <v>19</v>
      </c>
      <c r="D449" s="4">
        <v>774850</v>
      </c>
      <c r="E449" s="4">
        <v>774850</v>
      </c>
    </row>
    <row r="452" spans="1:5" x14ac:dyDescent="0.2">
      <c r="A452" s="3" t="s">
        <v>100</v>
      </c>
      <c r="B452" s="3" t="s">
        <v>101</v>
      </c>
      <c r="C452" s="3" t="s">
        <v>58</v>
      </c>
      <c r="D452" s="4">
        <v>1568450</v>
      </c>
      <c r="E452" s="4">
        <v>1568450</v>
      </c>
    </row>
    <row r="453" spans="1:5" x14ac:dyDescent="0.2">
      <c r="A453" s="3" t="s">
        <v>19</v>
      </c>
      <c r="B453" s="3" t="s">
        <v>20</v>
      </c>
      <c r="C453" s="3" t="s">
        <v>19</v>
      </c>
      <c r="D453" s="4">
        <v>1568450</v>
      </c>
      <c r="E453" s="4">
        <v>1568450</v>
      </c>
    </row>
    <row r="456" spans="1:5" x14ac:dyDescent="0.2">
      <c r="A456" s="3" t="s">
        <v>102</v>
      </c>
      <c r="B456" s="3" t="s">
        <v>103</v>
      </c>
      <c r="C456" s="3" t="s">
        <v>14</v>
      </c>
      <c r="D456" s="4">
        <v>38713</v>
      </c>
      <c r="E456" s="4">
        <v>38713</v>
      </c>
    </row>
    <row r="457" spans="1:5" x14ac:dyDescent="0.2">
      <c r="A457" s="3" t="s">
        <v>102</v>
      </c>
      <c r="B457" s="3" t="s">
        <v>103</v>
      </c>
      <c r="C457" s="3" t="s">
        <v>48</v>
      </c>
      <c r="D457" s="4">
        <v>136988</v>
      </c>
      <c r="E457" s="4">
        <v>136988</v>
      </c>
    </row>
    <row r="458" spans="1:5" x14ac:dyDescent="0.2">
      <c r="A458" s="3" t="s">
        <v>102</v>
      </c>
      <c r="B458" s="3" t="s">
        <v>103</v>
      </c>
      <c r="C458" s="3" t="s">
        <v>18</v>
      </c>
      <c r="D458" s="4">
        <v>158182562</v>
      </c>
      <c r="E458" s="4">
        <v>99545715</v>
      </c>
    </row>
    <row r="459" spans="1:5" x14ac:dyDescent="0.2">
      <c r="A459" s="3" t="s">
        <v>102</v>
      </c>
      <c r="B459" s="3" t="s">
        <v>103</v>
      </c>
      <c r="C459" s="3" t="s">
        <v>24</v>
      </c>
      <c r="D459" s="4">
        <v>16176873</v>
      </c>
      <c r="E459" s="4">
        <v>9733893</v>
      </c>
    </row>
    <row r="460" spans="1:5" x14ac:dyDescent="0.2">
      <c r="A460" s="3" t="s">
        <v>102</v>
      </c>
      <c r="B460" s="3" t="s">
        <v>103</v>
      </c>
      <c r="C460" s="3" t="s">
        <v>25</v>
      </c>
      <c r="D460" s="4">
        <v>167299206</v>
      </c>
      <c r="E460" s="4">
        <v>66316864</v>
      </c>
    </row>
    <row r="461" spans="1:5" x14ac:dyDescent="0.2">
      <c r="A461" s="3" t="s">
        <v>19</v>
      </c>
      <c r="B461" s="3" t="s">
        <v>20</v>
      </c>
      <c r="C461" s="3" t="s">
        <v>19</v>
      </c>
      <c r="D461" s="4">
        <v>341834342</v>
      </c>
      <c r="E461" s="4">
        <v>175772173</v>
      </c>
    </row>
    <row r="464" spans="1:5" x14ac:dyDescent="0.2">
      <c r="A464" s="3" t="s">
        <v>104</v>
      </c>
      <c r="B464" s="3" t="s">
        <v>105</v>
      </c>
      <c r="C464" s="3" t="s">
        <v>18</v>
      </c>
      <c r="D464" s="4">
        <v>1105000</v>
      </c>
      <c r="E464" s="4">
        <v>1105000</v>
      </c>
    </row>
    <row r="465" spans="1:5" x14ac:dyDescent="0.2">
      <c r="A465" s="3" t="s">
        <v>104</v>
      </c>
      <c r="B465" s="3" t="s">
        <v>105</v>
      </c>
      <c r="C465" s="3" t="s">
        <v>24</v>
      </c>
      <c r="D465" s="4">
        <v>10000</v>
      </c>
      <c r="E465" s="4">
        <v>10000</v>
      </c>
    </row>
    <row r="466" spans="1:5" x14ac:dyDescent="0.2">
      <c r="A466" s="3" t="s">
        <v>104</v>
      </c>
      <c r="B466" s="3" t="s">
        <v>105</v>
      </c>
      <c r="C466" s="3" t="s">
        <v>25</v>
      </c>
      <c r="D466" s="4">
        <v>30000</v>
      </c>
      <c r="E466" s="4">
        <v>30000</v>
      </c>
    </row>
    <row r="467" spans="1:5" x14ac:dyDescent="0.2">
      <c r="A467" s="3" t="s">
        <v>19</v>
      </c>
      <c r="B467" s="3" t="s">
        <v>20</v>
      </c>
      <c r="C467" s="3" t="s">
        <v>19</v>
      </c>
      <c r="D467" s="4">
        <v>1145000</v>
      </c>
      <c r="E467" s="4">
        <v>1145000</v>
      </c>
    </row>
    <row r="470" spans="1:5" x14ac:dyDescent="0.2">
      <c r="A470" s="3" t="s">
        <v>106</v>
      </c>
      <c r="B470" s="3" t="s">
        <v>107</v>
      </c>
      <c r="C470" s="3" t="s">
        <v>14</v>
      </c>
      <c r="D470" s="4">
        <v>3614611</v>
      </c>
      <c r="E470" s="4">
        <v>1350514</v>
      </c>
    </row>
    <row r="471" spans="1:5" x14ac:dyDescent="0.2">
      <c r="A471" s="3" t="s">
        <v>106</v>
      </c>
      <c r="B471" s="3" t="s">
        <v>107</v>
      </c>
      <c r="C471" s="3" t="s">
        <v>15</v>
      </c>
      <c r="D471" s="4">
        <v>1265518</v>
      </c>
      <c r="E471" s="4">
        <v>608605</v>
      </c>
    </row>
    <row r="472" spans="1:5" x14ac:dyDescent="0.2">
      <c r="A472" s="3" t="s">
        <v>106</v>
      </c>
      <c r="B472" s="3" t="s">
        <v>107</v>
      </c>
      <c r="C472" s="3" t="s">
        <v>16</v>
      </c>
      <c r="D472" s="4">
        <v>1367901</v>
      </c>
      <c r="E472" s="4">
        <v>547962</v>
      </c>
    </row>
    <row r="473" spans="1:5" x14ac:dyDescent="0.2">
      <c r="A473" s="3" t="s">
        <v>106</v>
      </c>
      <c r="B473" s="3" t="s">
        <v>107</v>
      </c>
      <c r="C473" s="3" t="s">
        <v>44</v>
      </c>
      <c r="D473" s="4">
        <v>57953</v>
      </c>
      <c r="E473" s="4">
        <v>57953</v>
      </c>
    </row>
    <row r="474" spans="1:5" x14ac:dyDescent="0.2">
      <c r="A474" s="3" t="s">
        <v>106</v>
      </c>
      <c r="B474" s="3" t="s">
        <v>107</v>
      </c>
      <c r="C474" s="3" t="s">
        <v>45</v>
      </c>
      <c r="D474" s="4">
        <v>65209</v>
      </c>
      <c r="E474" s="4">
        <v>65209</v>
      </c>
    </row>
    <row r="475" spans="1:5" x14ac:dyDescent="0.2">
      <c r="A475" s="3" t="s">
        <v>106</v>
      </c>
      <c r="B475" s="3" t="s">
        <v>107</v>
      </c>
      <c r="C475" s="3" t="s">
        <v>46</v>
      </c>
      <c r="D475" s="4">
        <v>39000</v>
      </c>
      <c r="E475" s="4">
        <v>37700</v>
      </c>
    </row>
    <row r="476" spans="1:5" x14ac:dyDescent="0.2">
      <c r="A476" s="3" t="s">
        <v>106</v>
      </c>
      <c r="B476" s="3" t="s">
        <v>107</v>
      </c>
      <c r="C476" s="3" t="s">
        <v>48</v>
      </c>
      <c r="D476" s="4">
        <v>460000</v>
      </c>
      <c r="E476" s="4">
        <v>23254</v>
      </c>
    </row>
    <row r="477" spans="1:5" x14ac:dyDescent="0.2">
      <c r="A477" s="3" t="s">
        <v>106</v>
      </c>
      <c r="B477" s="3" t="s">
        <v>107</v>
      </c>
      <c r="C477" s="3" t="s">
        <v>50</v>
      </c>
      <c r="D477" s="4">
        <v>759900</v>
      </c>
      <c r="E477" s="4">
        <v>177746</v>
      </c>
    </row>
    <row r="478" spans="1:5" x14ac:dyDescent="0.2">
      <c r="A478" s="3" t="s">
        <v>106</v>
      </c>
      <c r="B478" s="3" t="s">
        <v>107</v>
      </c>
      <c r="C478" s="3" t="s">
        <v>51</v>
      </c>
      <c r="D478" s="4">
        <v>69209</v>
      </c>
      <c r="E478" s="4">
        <v>69209</v>
      </c>
    </row>
    <row r="479" spans="1:5" x14ac:dyDescent="0.2">
      <c r="A479" s="3" t="s">
        <v>106</v>
      </c>
      <c r="B479" s="3" t="s">
        <v>107</v>
      </c>
      <c r="C479" s="3" t="s">
        <v>52</v>
      </c>
      <c r="D479" s="4">
        <v>1199900</v>
      </c>
      <c r="E479" s="4">
        <v>62660</v>
      </c>
    </row>
    <row r="480" spans="1:5" x14ac:dyDescent="0.2">
      <c r="A480" s="3" t="s">
        <v>106</v>
      </c>
      <c r="B480" s="3" t="s">
        <v>107</v>
      </c>
      <c r="C480" s="3" t="s">
        <v>56</v>
      </c>
      <c r="D480" s="4">
        <v>71600</v>
      </c>
      <c r="E480" s="4">
        <v>55495</v>
      </c>
    </row>
    <row r="481" spans="1:5" x14ac:dyDescent="0.2">
      <c r="A481" s="3" t="s">
        <v>106</v>
      </c>
      <c r="B481" s="3" t="s">
        <v>107</v>
      </c>
      <c r="C481" s="3" t="s">
        <v>57</v>
      </c>
      <c r="D481" s="4">
        <v>609000</v>
      </c>
      <c r="E481" s="4">
        <v>102856</v>
      </c>
    </row>
    <row r="482" spans="1:5" x14ac:dyDescent="0.2">
      <c r="A482" s="3" t="s">
        <v>106</v>
      </c>
      <c r="B482" s="3" t="s">
        <v>107</v>
      </c>
      <c r="C482" s="3" t="s">
        <v>58</v>
      </c>
      <c r="D482" s="4">
        <v>618877</v>
      </c>
      <c r="E482" s="4">
        <v>606947</v>
      </c>
    </row>
    <row r="483" spans="1:5" x14ac:dyDescent="0.2">
      <c r="A483" s="3" t="s">
        <v>106</v>
      </c>
      <c r="B483" s="3" t="s">
        <v>107</v>
      </c>
      <c r="C483" s="3" t="s">
        <v>17</v>
      </c>
      <c r="D483" s="4">
        <v>64700459</v>
      </c>
      <c r="E483" s="4">
        <v>11745463</v>
      </c>
    </row>
    <row r="484" spans="1:5" x14ac:dyDescent="0.2">
      <c r="A484" s="3" t="s">
        <v>106</v>
      </c>
      <c r="B484" s="3" t="s">
        <v>107</v>
      </c>
      <c r="C484" s="3" t="s">
        <v>59</v>
      </c>
      <c r="D484" s="4">
        <v>27334746</v>
      </c>
      <c r="E484" s="4">
        <v>10389005</v>
      </c>
    </row>
    <row r="485" spans="1:5" x14ac:dyDescent="0.2">
      <c r="A485" s="3" t="s">
        <v>106</v>
      </c>
      <c r="B485" s="3" t="s">
        <v>107</v>
      </c>
      <c r="C485" s="3" t="s">
        <v>60</v>
      </c>
      <c r="D485" s="4">
        <v>2486760</v>
      </c>
      <c r="E485" s="4">
        <v>224651</v>
      </c>
    </row>
    <row r="486" spans="1:5" x14ac:dyDescent="0.2">
      <c r="A486" s="3" t="s">
        <v>106</v>
      </c>
      <c r="B486" s="3" t="s">
        <v>107</v>
      </c>
      <c r="C486" s="3" t="s">
        <v>31</v>
      </c>
      <c r="D486" s="4">
        <v>25356793</v>
      </c>
      <c r="E486" s="4">
        <v>6568950</v>
      </c>
    </row>
    <row r="487" spans="1:5" x14ac:dyDescent="0.2">
      <c r="A487" s="3" t="s">
        <v>106</v>
      </c>
      <c r="B487" s="3" t="s">
        <v>107</v>
      </c>
      <c r="C487" s="3" t="s">
        <v>32</v>
      </c>
      <c r="D487" s="4">
        <v>5112262</v>
      </c>
      <c r="E487" s="4">
        <v>2126880</v>
      </c>
    </row>
    <row r="488" spans="1:5" x14ac:dyDescent="0.2">
      <c r="A488" s="3" t="s">
        <v>106</v>
      </c>
      <c r="B488" s="3" t="s">
        <v>107</v>
      </c>
      <c r="C488" s="3" t="s">
        <v>61</v>
      </c>
      <c r="D488" s="4">
        <v>997800</v>
      </c>
      <c r="E488" s="4">
        <v>43366</v>
      </c>
    </row>
    <row r="489" spans="1:5" x14ac:dyDescent="0.2">
      <c r="A489" s="3" t="s">
        <v>106</v>
      </c>
      <c r="B489" s="3" t="s">
        <v>107</v>
      </c>
      <c r="C489" s="3" t="s">
        <v>62</v>
      </c>
      <c r="D489" s="4">
        <v>66000</v>
      </c>
      <c r="E489" s="4">
        <v>37950</v>
      </c>
    </row>
    <row r="490" spans="1:5" x14ac:dyDescent="0.2">
      <c r="A490" s="3" t="s">
        <v>106</v>
      </c>
      <c r="B490" s="3" t="s">
        <v>107</v>
      </c>
      <c r="C490" s="3" t="s">
        <v>18</v>
      </c>
      <c r="D490" s="4">
        <v>260858331</v>
      </c>
      <c r="E490" s="4">
        <v>220633983</v>
      </c>
    </row>
    <row r="491" spans="1:5" x14ac:dyDescent="0.2">
      <c r="A491" s="3" t="s">
        <v>106</v>
      </c>
      <c r="B491" s="3" t="s">
        <v>107</v>
      </c>
      <c r="C491" s="3" t="s">
        <v>24</v>
      </c>
      <c r="D491" s="4">
        <v>7826804</v>
      </c>
      <c r="E491" s="4">
        <v>6489391</v>
      </c>
    </row>
    <row r="492" spans="1:5" x14ac:dyDescent="0.2">
      <c r="A492" s="3" t="s">
        <v>106</v>
      </c>
      <c r="B492" s="3" t="s">
        <v>107</v>
      </c>
      <c r="C492" s="3" t="s">
        <v>63</v>
      </c>
      <c r="D492" s="4">
        <v>275300</v>
      </c>
      <c r="E492" s="4">
        <v>48893</v>
      </c>
    </row>
    <row r="493" spans="1:5" x14ac:dyDescent="0.2">
      <c r="A493" s="3" t="s">
        <v>106</v>
      </c>
      <c r="B493" s="3" t="s">
        <v>107</v>
      </c>
      <c r="C493" s="3" t="s">
        <v>25</v>
      </c>
      <c r="D493" s="4">
        <v>43266533</v>
      </c>
      <c r="E493" s="4">
        <v>36910610</v>
      </c>
    </row>
    <row r="494" spans="1:5" x14ac:dyDescent="0.2">
      <c r="A494" s="3" t="s">
        <v>106</v>
      </c>
      <c r="B494" s="3" t="s">
        <v>107</v>
      </c>
      <c r="C494" s="3" t="s">
        <v>64</v>
      </c>
      <c r="D494" s="4">
        <v>305516</v>
      </c>
      <c r="E494" s="4">
        <v>72112</v>
      </c>
    </row>
    <row r="495" spans="1:5" x14ac:dyDescent="0.2">
      <c r="A495" s="3" t="s">
        <v>106</v>
      </c>
      <c r="B495" s="3" t="s">
        <v>107</v>
      </c>
      <c r="C495" s="3" t="s">
        <v>65</v>
      </c>
      <c r="D495" s="4">
        <v>3542310</v>
      </c>
      <c r="E495" s="4">
        <v>2161176</v>
      </c>
    </row>
    <row r="496" spans="1:5" x14ac:dyDescent="0.2">
      <c r="A496" s="3" t="s">
        <v>106</v>
      </c>
      <c r="B496" s="3" t="s">
        <v>107</v>
      </c>
      <c r="C496" s="3" t="s">
        <v>66</v>
      </c>
      <c r="D496" s="4">
        <v>957962</v>
      </c>
      <c r="E496" s="4">
        <v>499472</v>
      </c>
    </row>
    <row r="497" spans="1:5" x14ac:dyDescent="0.2">
      <c r="A497" s="3" t="s">
        <v>106</v>
      </c>
      <c r="B497" s="3" t="s">
        <v>107</v>
      </c>
      <c r="C497" s="3" t="s">
        <v>67</v>
      </c>
      <c r="D497" s="4">
        <v>64900</v>
      </c>
      <c r="E497" s="4">
        <v>22181</v>
      </c>
    </row>
    <row r="498" spans="1:5" x14ac:dyDescent="0.2">
      <c r="A498" s="3" t="s">
        <v>19</v>
      </c>
      <c r="B498" s="3" t="s">
        <v>20</v>
      </c>
      <c r="C498" s="3" t="s">
        <v>19</v>
      </c>
      <c r="D498" s="4">
        <v>453351154</v>
      </c>
      <c r="E498" s="4">
        <v>301740193</v>
      </c>
    </row>
    <row r="501" spans="1:5" x14ac:dyDescent="0.2">
      <c r="A501" s="3" t="s">
        <v>108</v>
      </c>
      <c r="B501" s="3" t="s">
        <v>109</v>
      </c>
      <c r="C501" s="3" t="s">
        <v>15</v>
      </c>
      <c r="D501" s="4">
        <v>40000</v>
      </c>
      <c r="E501" s="4">
        <v>40000</v>
      </c>
    </row>
    <row r="502" spans="1:5" x14ac:dyDescent="0.2">
      <c r="A502" s="3" t="s">
        <v>108</v>
      </c>
      <c r="B502" s="3" t="s">
        <v>109</v>
      </c>
      <c r="C502" s="3" t="s">
        <v>18</v>
      </c>
      <c r="D502" s="4">
        <v>65000</v>
      </c>
      <c r="E502" s="4">
        <v>65000</v>
      </c>
    </row>
    <row r="503" spans="1:5" x14ac:dyDescent="0.2">
      <c r="A503" s="3" t="s">
        <v>108</v>
      </c>
      <c r="B503" s="3" t="s">
        <v>109</v>
      </c>
      <c r="C503" s="3" t="s">
        <v>24</v>
      </c>
      <c r="D503" s="4">
        <v>520000</v>
      </c>
      <c r="E503" s="4">
        <v>520000</v>
      </c>
    </row>
    <row r="504" spans="1:5" x14ac:dyDescent="0.2">
      <c r="A504" s="3" t="s">
        <v>108</v>
      </c>
      <c r="B504" s="3" t="s">
        <v>109</v>
      </c>
      <c r="C504" s="3" t="s">
        <v>25</v>
      </c>
      <c r="D504" s="4">
        <v>40000</v>
      </c>
      <c r="E504" s="4">
        <v>40000</v>
      </c>
    </row>
    <row r="505" spans="1:5" x14ac:dyDescent="0.2">
      <c r="A505" s="3" t="s">
        <v>19</v>
      </c>
      <c r="B505" s="3" t="s">
        <v>20</v>
      </c>
      <c r="C505" s="3" t="s">
        <v>19</v>
      </c>
      <c r="D505" s="4">
        <v>665000</v>
      </c>
      <c r="E505" s="4">
        <v>665000</v>
      </c>
    </row>
    <row r="508" spans="1:5" x14ac:dyDescent="0.2">
      <c r="A508" s="3" t="s">
        <v>110</v>
      </c>
      <c r="B508" s="3" t="s">
        <v>111</v>
      </c>
      <c r="C508" s="3" t="s">
        <v>14</v>
      </c>
      <c r="D508" s="4">
        <v>726012000</v>
      </c>
      <c r="E508" s="4">
        <v>429748476</v>
      </c>
    </row>
    <row r="509" spans="1:5" x14ac:dyDescent="0.2">
      <c r="A509" s="3" t="s">
        <v>110</v>
      </c>
      <c r="B509" s="3" t="s">
        <v>111</v>
      </c>
      <c r="C509" s="3" t="s">
        <v>15</v>
      </c>
      <c r="D509" s="4">
        <v>57990000</v>
      </c>
      <c r="E509" s="4">
        <v>32927268</v>
      </c>
    </row>
    <row r="510" spans="1:5" x14ac:dyDescent="0.2">
      <c r="A510" s="3" t="s">
        <v>110</v>
      </c>
      <c r="B510" s="3" t="s">
        <v>111</v>
      </c>
      <c r="C510" s="3" t="s">
        <v>16</v>
      </c>
      <c r="D510" s="4">
        <v>35800000</v>
      </c>
      <c r="E510" s="4">
        <v>35800000</v>
      </c>
    </row>
    <row r="511" spans="1:5" x14ac:dyDescent="0.2">
      <c r="A511" s="3" t="s">
        <v>110</v>
      </c>
      <c r="B511" s="3" t="s">
        <v>111</v>
      </c>
      <c r="C511" s="3" t="s">
        <v>25</v>
      </c>
      <c r="D511" s="4">
        <v>84421154</v>
      </c>
      <c r="E511" s="4">
        <v>56725694</v>
      </c>
    </row>
    <row r="512" spans="1:5" x14ac:dyDescent="0.2">
      <c r="A512" s="3" t="s">
        <v>19</v>
      </c>
      <c r="B512" s="3" t="s">
        <v>20</v>
      </c>
      <c r="C512" s="3" t="s">
        <v>19</v>
      </c>
      <c r="D512" s="4">
        <v>904223154</v>
      </c>
      <c r="E512" s="4">
        <v>555201438</v>
      </c>
    </row>
    <row r="515" spans="1:5" x14ac:dyDescent="0.2">
      <c r="A515" s="3" t="s">
        <v>112</v>
      </c>
      <c r="B515" s="3" t="s">
        <v>113</v>
      </c>
      <c r="C515" s="3" t="s">
        <v>14</v>
      </c>
      <c r="D515" s="4">
        <v>139000000</v>
      </c>
      <c r="E515" s="4">
        <v>15791524</v>
      </c>
    </row>
    <row r="516" spans="1:5" x14ac:dyDescent="0.2">
      <c r="A516" s="3" t="s">
        <v>112</v>
      </c>
      <c r="B516" s="3" t="s">
        <v>113</v>
      </c>
      <c r="C516" s="3" t="s">
        <v>25</v>
      </c>
      <c r="D516" s="4">
        <v>205000000</v>
      </c>
      <c r="E516" s="4">
        <v>23289662</v>
      </c>
    </row>
    <row r="517" spans="1:5" x14ac:dyDescent="0.2">
      <c r="A517" s="3" t="s">
        <v>19</v>
      </c>
      <c r="B517" s="3" t="s">
        <v>20</v>
      </c>
      <c r="C517" s="3" t="s">
        <v>19</v>
      </c>
      <c r="D517" s="4">
        <v>344000000</v>
      </c>
      <c r="E517" s="4">
        <v>39081186</v>
      </c>
    </row>
    <row r="520" spans="1:5" x14ac:dyDescent="0.2">
      <c r="A520" s="3" t="s">
        <v>114</v>
      </c>
      <c r="B520" s="3" t="s">
        <v>115</v>
      </c>
      <c r="C520" s="3" t="s">
        <v>14</v>
      </c>
      <c r="D520" s="4">
        <v>74861000</v>
      </c>
      <c r="E520" s="4">
        <v>74861000</v>
      </c>
    </row>
    <row r="521" spans="1:5" x14ac:dyDescent="0.2">
      <c r="A521" s="3" t="s">
        <v>114</v>
      </c>
      <c r="B521" s="3" t="s">
        <v>115</v>
      </c>
      <c r="C521" s="3" t="s">
        <v>17</v>
      </c>
      <c r="D521" s="4">
        <v>520999998</v>
      </c>
      <c r="E521" s="4">
        <v>403876378</v>
      </c>
    </row>
    <row r="522" spans="1:5" x14ac:dyDescent="0.2">
      <c r="A522" s="3" t="s">
        <v>114</v>
      </c>
      <c r="B522" s="3" t="s">
        <v>115</v>
      </c>
      <c r="C522" s="3" t="s">
        <v>61</v>
      </c>
      <c r="D522" s="4">
        <v>300000000</v>
      </c>
      <c r="E522" s="4">
        <v>2750000</v>
      </c>
    </row>
    <row r="523" spans="1:5" x14ac:dyDescent="0.2">
      <c r="A523" s="3" t="s">
        <v>19</v>
      </c>
      <c r="B523" s="3" t="s">
        <v>20</v>
      </c>
      <c r="C523" s="3" t="s">
        <v>19</v>
      </c>
      <c r="D523" s="4">
        <v>895860998</v>
      </c>
      <c r="E523" s="4">
        <v>481487378</v>
      </c>
    </row>
    <row r="526" spans="1:5" x14ac:dyDescent="0.2">
      <c r="A526" s="3" t="s">
        <v>116</v>
      </c>
      <c r="B526" s="3" t="s">
        <v>117</v>
      </c>
      <c r="C526" s="3" t="s">
        <v>14</v>
      </c>
      <c r="D526" s="4">
        <v>5989600</v>
      </c>
      <c r="E526" s="4">
        <v>5989600</v>
      </c>
    </row>
    <row r="527" spans="1:5" x14ac:dyDescent="0.2">
      <c r="A527" s="3" t="s">
        <v>116</v>
      </c>
      <c r="B527" s="3" t="s">
        <v>117</v>
      </c>
      <c r="C527" s="3" t="s">
        <v>15</v>
      </c>
      <c r="D527" s="4">
        <v>4680000</v>
      </c>
      <c r="E527" s="4">
        <v>1960297</v>
      </c>
    </row>
    <row r="528" spans="1:5" x14ac:dyDescent="0.2">
      <c r="A528" s="3" t="s">
        <v>116</v>
      </c>
      <c r="B528" s="3" t="s">
        <v>117</v>
      </c>
      <c r="C528" s="3" t="s">
        <v>16</v>
      </c>
      <c r="D528" s="4">
        <v>5020000</v>
      </c>
      <c r="E528" s="4">
        <v>461546</v>
      </c>
    </row>
    <row r="529" spans="1:5" x14ac:dyDescent="0.2">
      <c r="A529" s="3" t="s">
        <v>116</v>
      </c>
      <c r="B529" s="3" t="s">
        <v>117</v>
      </c>
      <c r="C529" s="3" t="s">
        <v>25</v>
      </c>
      <c r="D529" s="4">
        <v>7635000</v>
      </c>
      <c r="E529" s="4">
        <v>701974</v>
      </c>
    </row>
    <row r="530" spans="1:5" x14ac:dyDescent="0.2">
      <c r="A530" s="3" t="s">
        <v>116</v>
      </c>
      <c r="B530" s="3" t="s">
        <v>117</v>
      </c>
      <c r="C530" s="3" t="s">
        <v>66</v>
      </c>
      <c r="D530" s="4">
        <v>7790000</v>
      </c>
      <c r="E530" s="4">
        <v>7400500</v>
      </c>
    </row>
    <row r="531" spans="1:5" x14ac:dyDescent="0.2">
      <c r="A531" s="3" t="s">
        <v>19</v>
      </c>
      <c r="B531" s="3" t="s">
        <v>20</v>
      </c>
      <c r="C531" s="3" t="s">
        <v>19</v>
      </c>
      <c r="D531" s="4">
        <v>31114600</v>
      </c>
      <c r="E531" s="4">
        <v>16513917</v>
      </c>
    </row>
    <row r="534" spans="1:5" x14ac:dyDescent="0.2">
      <c r="A534" s="3" t="s">
        <v>118</v>
      </c>
      <c r="B534" s="3" t="s">
        <v>119</v>
      </c>
      <c r="C534" s="3" t="s">
        <v>14</v>
      </c>
      <c r="D534" s="4">
        <v>4677621</v>
      </c>
      <c r="E534" s="4">
        <v>4677621</v>
      </c>
    </row>
    <row r="535" spans="1:5" x14ac:dyDescent="0.2">
      <c r="A535" s="3" t="s">
        <v>118</v>
      </c>
      <c r="B535" s="3" t="s">
        <v>119</v>
      </c>
      <c r="C535" s="3" t="s">
        <v>50</v>
      </c>
      <c r="D535" s="4">
        <v>488864</v>
      </c>
      <c r="E535" s="4">
        <v>488864</v>
      </c>
    </row>
    <row r="536" spans="1:5" x14ac:dyDescent="0.2">
      <c r="A536" s="3" t="s">
        <v>118</v>
      </c>
      <c r="B536" s="3" t="s">
        <v>119</v>
      </c>
      <c r="C536" s="3" t="s">
        <v>51</v>
      </c>
      <c r="D536" s="4">
        <v>1385512</v>
      </c>
      <c r="E536" s="4">
        <v>1385512</v>
      </c>
    </row>
    <row r="537" spans="1:5" x14ac:dyDescent="0.2">
      <c r="A537" s="3" t="s">
        <v>118</v>
      </c>
      <c r="B537" s="3" t="s">
        <v>119</v>
      </c>
      <c r="C537" s="3" t="s">
        <v>52</v>
      </c>
      <c r="D537" s="4">
        <v>488864</v>
      </c>
      <c r="E537" s="4">
        <v>488864</v>
      </c>
    </row>
    <row r="538" spans="1:5" x14ac:dyDescent="0.2">
      <c r="A538" s="3" t="s">
        <v>118</v>
      </c>
      <c r="B538" s="3" t="s">
        <v>119</v>
      </c>
      <c r="C538" s="3" t="s">
        <v>53</v>
      </c>
      <c r="D538" s="4">
        <v>599432</v>
      </c>
      <c r="E538" s="4">
        <v>428616</v>
      </c>
    </row>
    <row r="539" spans="1:5" x14ac:dyDescent="0.2">
      <c r="A539" s="3" t="s">
        <v>118</v>
      </c>
      <c r="B539" s="3" t="s">
        <v>119</v>
      </c>
      <c r="C539" s="3" t="s">
        <v>17</v>
      </c>
      <c r="D539" s="4">
        <v>292930</v>
      </c>
      <c r="E539" s="4">
        <v>292930</v>
      </c>
    </row>
    <row r="540" spans="1:5" x14ac:dyDescent="0.2">
      <c r="A540" s="3" t="s">
        <v>118</v>
      </c>
      <c r="B540" s="3" t="s">
        <v>119</v>
      </c>
      <c r="C540" s="3" t="s">
        <v>61</v>
      </c>
      <c r="D540" s="4">
        <v>1341730</v>
      </c>
      <c r="E540" s="4">
        <v>1341730</v>
      </c>
    </row>
    <row r="541" spans="1:5" x14ac:dyDescent="0.2">
      <c r="A541" s="3" t="s">
        <v>19</v>
      </c>
      <c r="B541" s="3" t="s">
        <v>20</v>
      </c>
      <c r="C541" s="3" t="s">
        <v>19</v>
      </c>
      <c r="D541" s="4">
        <v>9274953</v>
      </c>
      <c r="E541" s="4">
        <v>9104137</v>
      </c>
    </row>
    <row r="544" spans="1:5" x14ac:dyDescent="0.2">
      <c r="A544" s="3" t="s">
        <v>120</v>
      </c>
      <c r="B544" s="3" t="s">
        <v>121</v>
      </c>
      <c r="C544" s="3" t="s">
        <v>25</v>
      </c>
      <c r="D544" s="4">
        <v>7826700</v>
      </c>
      <c r="E544" s="4">
        <v>237500</v>
      </c>
    </row>
    <row r="545" spans="1:5" x14ac:dyDescent="0.2">
      <c r="A545" s="3" t="s">
        <v>19</v>
      </c>
      <c r="B545" s="3" t="s">
        <v>20</v>
      </c>
      <c r="C545" s="3" t="s">
        <v>19</v>
      </c>
      <c r="D545" s="4">
        <v>7826700</v>
      </c>
      <c r="E545" s="4">
        <v>237500</v>
      </c>
    </row>
    <row r="548" spans="1:5" x14ac:dyDescent="0.2">
      <c r="A548" s="3" t="s">
        <v>19</v>
      </c>
      <c r="B548" s="3" t="s">
        <v>19</v>
      </c>
      <c r="C548" s="3" t="s">
        <v>122</v>
      </c>
      <c r="D548" s="4">
        <v>79870886846</v>
      </c>
      <c r="E548" s="4">
        <v>29072020973</v>
      </c>
    </row>
  </sheetData>
  <mergeCells count="8">
    <mergeCell ref="A8:E8"/>
    <mergeCell ref="A9:E9"/>
    <mergeCell ref="A2:E2"/>
    <mergeCell ref="A3:E3"/>
    <mergeCell ref="A4:E4"/>
    <mergeCell ref="A5:E5"/>
    <mergeCell ref="A6:E6"/>
    <mergeCell ref="A7:E7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1334"/>
  <sheetViews>
    <sheetView topLeftCell="A1296" workbookViewId="0">
      <selection activeCell="H1309" sqref="H1309"/>
    </sheetView>
  </sheetViews>
  <sheetFormatPr baseColWidth="10" defaultRowHeight="15" x14ac:dyDescent="0.25"/>
  <cols>
    <col min="1" max="1" width="13.28515625" style="1" customWidth="1"/>
    <col min="2" max="2" width="58" style="1" customWidth="1"/>
    <col min="3" max="3" width="22" style="1" hidden="1" customWidth="1"/>
    <col min="4" max="4" width="13.28515625" style="1" hidden="1" customWidth="1"/>
    <col min="5" max="5" width="11.28515625" style="1" hidden="1" customWidth="1"/>
    <col min="6" max="6" width="22" style="1" customWidth="1"/>
    <col min="7" max="7" width="21.5703125" style="15" customWidth="1"/>
    <col min="8" max="8" width="19.5703125" style="15" customWidth="1"/>
    <col min="9" max="9" width="19.42578125" style="15" bestFit="1" customWidth="1"/>
    <col min="10" max="256" width="9.140625" style="1" customWidth="1"/>
    <col min="257" max="257" width="13.28515625" style="1" customWidth="1"/>
    <col min="258" max="258" width="58" style="1" customWidth="1"/>
    <col min="259" max="259" width="22" style="1" customWidth="1"/>
    <col min="260" max="260" width="13.28515625" style="1" customWidth="1"/>
    <col min="261" max="261" width="11.28515625" style="1" customWidth="1"/>
    <col min="262" max="262" width="22" style="1" customWidth="1"/>
    <col min="263" max="512" width="9.140625" style="1" customWidth="1"/>
    <col min="513" max="513" width="13.28515625" style="1" customWidth="1"/>
    <col min="514" max="514" width="58" style="1" customWidth="1"/>
    <col min="515" max="515" width="22" style="1" customWidth="1"/>
    <col min="516" max="516" width="13.28515625" style="1" customWidth="1"/>
    <col min="517" max="517" width="11.28515625" style="1" customWidth="1"/>
    <col min="518" max="518" width="22" style="1" customWidth="1"/>
    <col min="519" max="768" width="9.140625" style="1" customWidth="1"/>
    <col min="769" max="769" width="13.28515625" style="1" customWidth="1"/>
    <col min="770" max="770" width="58" style="1" customWidth="1"/>
    <col min="771" max="771" width="22" style="1" customWidth="1"/>
    <col min="772" max="772" width="13.28515625" style="1" customWidth="1"/>
    <col min="773" max="773" width="11.28515625" style="1" customWidth="1"/>
    <col min="774" max="774" width="22" style="1" customWidth="1"/>
    <col min="775" max="1024" width="9.140625" style="1" customWidth="1"/>
    <col min="1025" max="1025" width="13.28515625" style="1" customWidth="1"/>
    <col min="1026" max="1026" width="58" style="1" customWidth="1"/>
    <col min="1027" max="1027" width="22" style="1" customWidth="1"/>
    <col min="1028" max="1028" width="13.28515625" style="1" customWidth="1"/>
    <col min="1029" max="1029" width="11.28515625" style="1" customWidth="1"/>
    <col min="1030" max="1030" width="22" style="1" customWidth="1"/>
    <col min="1031" max="1280" width="9.140625" style="1" customWidth="1"/>
    <col min="1281" max="1281" width="13.28515625" style="1" customWidth="1"/>
    <col min="1282" max="1282" width="58" style="1" customWidth="1"/>
    <col min="1283" max="1283" width="22" style="1" customWidth="1"/>
    <col min="1284" max="1284" width="13.28515625" style="1" customWidth="1"/>
    <col min="1285" max="1285" width="11.28515625" style="1" customWidth="1"/>
    <col min="1286" max="1286" width="22" style="1" customWidth="1"/>
    <col min="1287" max="1536" width="9.140625" style="1" customWidth="1"/>
    <col min="1537" max="1537" width="13.28515625" style="1" customWidth="1"/>
    <col min="1538" max="1538" width="58" style="1" customWidth="1"/>
    <col min="1539" max="1539" width="22" style="1" customWidth="1"/>
    <col min="1540" max="1540" width="13.28515625" style="1" customWidth="1"/>
    <col min="1541" max="1541" width="11.28515625" style="1" customWidth="1"/>
    <col min="1542" max="1542" width="22" style="1" customWidth="1"/>
    <col min="1543" max="1792" width="9.140625" style="1" customWidth="1"/>
    <col min="1793" max="1793" width="13.28515625" style="1" customWidth="1"/>
    <col min="1794" max="1794" width="58" style="1" customWidth="1"/>
    <col min="1795" max="1795" width="22" style="1" customWidth="1"/>
    <col min="1796" max="1796" width="13.28515625" style="1" customWidth="1"/>
    <col min="1797" max="1797" width="11.28515625" style="1" customWidth="1"/>
    <col min="1798" max="1798" width="22" style="1" customWidth="1"/>
    <col min="1799" max="2048" width="9.140625" style="1" customWidth="1"/>
    <col min="2049" max="2049" width="13.28515625" style="1" customWidth="1"/>
    <col min="2050" max="2050" width="58" style="1" customWidth="1"/>
    <col min="2051" max="2051" width="22" style="1" customWidth="1"/>
    <col min="2052" max="2052" width="13.28515625" style="1" customWidth="1"/>
    <col min="2053" max="2053" width="11.28515625" style="1" customWidth="1"/>
    <col min="2054" max="2054" width="22" style="1" customWidth="1"/>
    <col min="2055" max="2304" width="9.140625" style="1" customWidth="1"/>
    <col min="2305" max="2305" width="13.28515625" style="1" customWidth="1"/>
    <col min="2306" max="2306" width="58" style="1" customWidth="1"/>
    <col min="2307" max="2307" width="22" style="1" customWidth="1"/>
    <col min="2308" max="2308" width="13.28515625" style="1" customWidth="1"/>
    <col min="2309" max="2309" width="11.28515625" style="1" customWidth="1"/>
    <col min="2310" max="2310" width="22" style="1" customWidth="1"/>
    <col min="2311" max="2560" width="9.140625" style="1" customWidth="1"/>
    <col min="2561" max="2561" width="13.28515625" style="1" customWidth="1"/>
    <col min="2562" max="2562" width="58" style="1" customWidth="1"/>
    <col min="2563" max="2563" width="22" style="1" customWidth="1"/>
    <col min="2564" max="2564" width="13.28515625" style="1" customWidth="1"/>
    <col min="2565" max="2565" width="11.28515625" style="1" customWidth="1"/>
    <col min="2566" max="2566" width="22" style="1" customWidth="1"/>
    <col min="2567" max="2816" width="9.140625" style="1" customWidth="1"/>
    <col min="2817" max="2817" width="13.28515625" style="1" customWidth="1"/>
    <col min="2818" max="2818" width="58" style="1" customWidth="1"/>
    <col min="2819" max="2819" width="22" style="1" customWidth="1"/>
    <col min="2820" max="2820" width="13.28515625" style="1" customWidth="1"/>
    <col min="2821" max="2821" width="11.28515625" style="1" customWidth="1"/>
    <col min="2822" max="2822" width="22" style="1" customWidth="1"/>
    <col min="2823" max="3072" width="9.140625" style="1" customWidth="1"/>
    <col min="3073" max="3073" width="13.28515625" style="1" customWidth="1"/>
    <col min="3074" max="3074" width="58" style="1" customWidth="1"/>
    <col min="3075" max="3075" width="22" style="1" customWidth="1"/>
    <col min="3076" max="3076" width="13.28515625" style="1" customWidth="1"/>
    <col min="3077" max="3077" width="11.28515625" style="1" customWidth="1"/>
    <col min="3078" max="3078" width="22" style="1" customWidth="1"/>
    <col min="3079" max="3328" width="9.140625" style="1" customWidth="1"/>
    <col min="3329" max="3329" width="13.28515625" style="1" customWidth="1"/>
    <col min="3330" max="3330" width="58" style="1" customWidth="1"/>
    <col min="3331" max="3331" width="22" style="1" customWidth="1"/>
    <col min="3332" max="3332" width="13.28515625" style="1" customWidth="1"/>
    <col min="3333" max="3333" width="11.28515625" style="1" customWidth="1"/>
    <col min="3334" max="3334" width="22" style="1" customWidth="1"/>
    <col min="3335" max="3584" width="9.140625" style="1" customWidth="1"/>
    <col min="3585" max="3585" width="13.28515625" style="1" customWidth="1"/>
    <col min="3586" max="3586" width="58" style="1" customWidth="1"/>
    <col min="3587" max="3587" width="22" style="1" customWidth="1"/>
    <col min="3588" max="3588" width="13.28515625" style="1" customWidth="1"/>
    <col min="3589" max="3589" width="11.28515625" style="1" customWidth="1"/>
    <col min="3590" max="3590" width="22" style="1" customWidth="1"/>
    <col min="3591" max="3840" width="9.140625" style="1" customWidth="1"/>
    <col min="3841" max="3841" width="13.28515625" style="1" customWidth="1"/>
    <col min="3842" max="3842" width="58" style="1" customWidth="1"/>
    <col min="3843" max="3843" width="22" style="1" customWidth="1"/>
    <col min="3844" max="3844" width="13.28515625" style="1" customWidth="1"/>
    <col min="3845" max="3845" width="11.28515625" style="1" customWidth="1"/>
    <col min="3846" max="3846" width="22" style="1" customWidth="1"/>
    <col min="3847" max="4096" width="9.140625" style="1" customWidth="1"/>
    <col min="4097" max="4097" width="13.28515625" style="1" customWidth="1"/>
    <col min="4098" max="4098" width="58" style="1" customWidth="1"/>
    <col min="4099" max="4099" width="22" style="1" customWidth="1"/>
    <col min="4100" max="4100" width="13.28515625" style="1" customWidth="1"/>
    <col min="4101" max="4101" width="11.28515625" style="1" customWidth="1"/>
    <col min="4102" max="4102" width="22" style="1" customWidth="1"/>
    <col min="4103" max="4352" width="9.140625" style="1" customWidth="1"/>
    <col min="4353" max="4353" width="13.28515625" style="1" customWidth="1"/>
    <col min="4354" max="4354" width="58" style="1" customWidth="1"/>
    <col min="4355" max="4355" width="22" style="1" customWidth="1"/>
    <col min="4356" max="4356" width="13.28515625" style="1" customWidth="1"/>
    <col min="4357" max="4357" width="11.28515625" style="1" customWidth="1"/>
    <col min="4358" max="4358" width="22" style="1" customWidth="1"/>
    <col min="4359" max="4608" width="9.140625" style="1" customWidth="1"/>
    <col min="4609" max="4609" width="13.28515625" style="1" customWidth="1"/>
    <col min="4610" max="4610" width="58" style="1" customWidth="1"/>
    <col min="4611" max="4611" width="22" style="1" customWidth="1"/>
    <col min="4612" max="4612" width="13.28515625" style="1" customWidth="1"/>
    <col min="4613" max="4613" width="11.28515625" style="1" customWidth="1"/>
    <col min="4614" max="4614" width="22" style="1" customWidth="1"/>
    <col min="4615" max="4864" width="9.140625" style="1" customWidth="1"/>
    <col min="4865" max="4865" width="13.28515625" style="1" customWidth="1"/>
    <col min="4866" max="4866" width="58" style="1" customWidth="1"/>
    <col min="4867" max="4867" width="22" style="1" customWidth="1"/>
    <col min="4868" max="4868" width="13.28515625" style="1" customWidth="1"/>
    <col min="4869" max="4869" width="11.28515625" style="1" customWidth="1"/>
    <col min="4870" max="4870" width="22" style="1" customWidth="1"/>
    <col min="4871" max="5120" width="9.140625" style="1" customWidth="1"/>
    <col min="5121" max="5121" width="13.28515625" style="1" customWidth="1"/>
    <col min="5122" max="5122" width="58" style="1" customWidth="1"/>
    <col min="5123" max="5123" width="22" style="1" customWidth="1"/>
    <col min="5124" max="5124" width="13.28515625" style="1" customWidth="1"/>
    <col min="5125" max="5125" width="11.28515625" style="1" customWidth="1"/>
    <col min="5126" max="5126" width="22" style="1" customWidth="1"/>
    <col min="5127" max="5376" width="9.140625" style="1" customWidth="1"/>
    <col min="5377" max="5377" width="13.28515625" style="1" customWidth="1"/>
    <col min="5378" max="5378" width="58" style="1" customWidth="1"/>
    <col min="5379" max="5379" width="22" style="1" customWidth="1"/>
    <col min="5380" max="5380" width="13.28515625" style="1" customWidth="1"/>
    <col min="5381" max="5381" width="11.28515625" style="1" customWidth="1"/>
    <col min="5382" max="5382" width="22" style="1" customWidth="1"/>
    <col min="5383" max="5632" width="9.140625" style="1" customWidth="1"/>
    <col min="5633" max="5633" width="13.28515625" style="1" customWidth="1"/>
    <col min="5634" max="5634" width="58" style="1" customWidth="1"/>
    <col min="5635" max="5635" width="22" style="1" customWidth="1"/>
    <col min="5636" max="5636" width="13.28515625" style="1" customWidth="1"/>
    <col min="5637" max="5637" width="11.28515625" style="1" customWidth="1"/>
    <col min="5638" max="5638" width="22" style="1" customWidth="1"/>
    <col min="5639" max="5888" width="9.140625" style="1" customWidth="1"/>
    <col min="5889" max="5889" width="13.28515625" style="1" customWidth="1"/>
    <col min="5890" max="5890" width="58" style="1" customWidth="1"/>
    <col min="5891" max="5891" width="22" style="1" customWidth="1"/>
    <col min="5892" max="5892" width="13.28515625" style="1" customWidth="1"/>
    <col min="5893" max="5893" width="11.28515625" style="1" customWidth="1"/>
    <col min="5894" max="5894" width="22" style="1" customWidth="1"/>
    <col min="5895" max="6144" width="9.140625" style="1" customWidth="1"/>
    <col min="6145" max="6145" width="13.28515625" style="1" customWidth="1"/>
    <col min="6146" max="6146" width="58" style="1" customWidth="1"/>
    <col min="6147" max="6147" width="22" style="1" customWidth="1"/>
    <col min="6148" max="6148" width="13.28515625" style="1" customWidth="1"/>
    <col min="6149" max="6149" width="11.28515625" style="1" customWidth="1"/>
    <col min="6150" max="6150" width="22" style="1" customWidth="1"/>
    <col min="6151" max="6400" width="9.140625" style="1" customWidth="1"/>
    <col min="6401" max="6401" width="13.28515625" style="1" customWidth="1"/>
    <col min="6402" max="6402" width="58" style="1" customWidth="1"/>
    <col min="6403" max="6403" width="22" style="1" customWidth="1"/>
    <col min="6404" max="6404" width="13.28515625" style="1" customWidth="1"/>
    <col min="6405" max="6405" width="11.28515625" style="1" customWidth="1"/>
    <col min="6406" max="6406" width="22" style="1" customWidth="1"/>
    <col min="6407" max="6656" width="9.140625" style="1" customWidth="1"/>
    <col min="6657" max="6657" width="13.28515625" style="1" customWidth="1"/>
    <col min="6658" max="6658" width="58" style="1" customWidth="1"/>
    <col min="6659" max="6659" width="22" style="1" customWidth="1"/>
    <col min="6660" max="6660" width="13.28515625" style="1" customWidth="1"/>
    <col min="6661" max="6661" width="11.28515625" style="1" customWidth="1"/>
    <col min="6662" max="6662" width="22" style="1" customWidth="1"/>
    <col min="6663" max="6912" width="9.140625" style="1" customWidth="1"/>
    <col min="6913" max="6913" width="13.28515625" style="1" customWidth="1"/>
    <col min="6914" max="6914" width="58" style="1" customWidth="1"/>
    <col min="6915" max="6915" width="22" style="1" customWidth="1"/>
    <col min="6916" max="6916" width="13.28515625" style="1" customWidth="1"/>
    <col min="6917" max="6917" width="11.28515625" style="1" customWidth="1"/>
    <col min="6918" max="6918" width="22" style="1" customWidth="1"/>
    <col min="6919" max="7168" width="9.140625" style="1" customWidth="1"/>
    <col min="7169" max="7169" width="13.28515625" style="1" customWidth="1"/>
    <col min="7170" max="7170" width="58" style="1" customWidth="1"/>
    <col min="7171" max="7171" width="22" style="1" customWidth="1"/>
    <col min="7172" max="7172" width="13.28515625" style="1" customWidth="1"/>
    <col min="7173" max="7173" width="11.28515625" style="1" customWidth="1"/>
    <col min="7174" max="7174" width="22" style="1" customWidth="1"/>
    <col min="7175" max="7424" width="9.140625" style="1" customWidth="1"/>
    <col min="7425" max="7425" width="13.28515625" style="1" customWidth="1"/>
    <col min="7426" max="7426" width="58" style="1" customWidth="1"/>
    <col min="7427" max="7427" width="22" style="1" customWidth="1"/>
    <col min="7428" max="7428" width="13.28515625" style="1" customWidth="1"/>
    <col min="7429" max="7429" width="11.28515625" style="1" customWidth="1"/>
    <col min="7430" max="7430" width="22" style="1" customWidth="1"/>
    <col min="7431" max="7680" width="9.140625" style="1" customWidth="1"/>
    <col min="7681" max="7681" width="13.28515625" style="1" customWidth="1"/>
    <col min="7682" max="7682" width="58" style="1" customWidth="1"/>
    <col min="7683" max="7683" width="22" style="1" customWidth="1"/>
    <col min="7684" max="7684" width="13.28515625" style="1" customWidth="1"/>
    <col min="7685" max="7685" width="11.28515625" style="1" customWidth="1"/>
    <col min="7686" max="7686" width="22" style="1" customWidth="1"/>
    <col min="7687" max="7936" width="9.140625" style="1" customWidth="1"/>
    <col min="7937" max="7937" width="13.28515625" style="1" customWidth="1"/>
    <col min="7938" max="7938" width="58" style="1" customWidth="1"/>
    <col min="7939" max="7939" width="22" style="1" customWidth="1"/>
    <col min="7940" max="7940" width="13.28515625" style="1" customWidth="1"/>
    <col min="7941" max="7941" width="11.28515625" style="1" customWidth="1"/>
    <col min="7942" max="7942" width="22" style="1" customWidth="1"/>
    <col min="7943" max="8192" width="9.140625" style="1" customWidth="1"/>
    <col min="8193" max="8193" width="13.28515625" style="1" customWidth="1"/>
    <col min="8194" max="8194" width="58" style="1" customWidth="1"/>
    <col min="8195" max="8195" width="22" style="1" customWidth="1"/>
    <col min="8196" max="8196" width="13.28515625" style="1" customWidth="1"/>
    <col min="8197" max="8197" width="11.28515625" style="1" customWidth="1"/>
    <col min="8198" max="8198" width="22" style="1" customWidth="1"/>
    <col min="8199" max="8448" width="9.140625" style="1" customWidth="1"/>
    <col min="8449" max="8449" width="13.28515625" style="1" customWidth="1"/>
    <col min="8450" max="8450" width="58" style="1" customWidth="1"/>
    <col min="8451" max="8451" width="22" style="1" customWidth="1"/>
    <col min="8452" max="8452" width="13.28515625" style="1" customWidth="1"/>
    <col min="8453" max="8453" width="11.28515625" style="1" customWidth="1"/>
    <col min="8454" max="8454" width="22" style="1" customWidth="1"/>
    <col min="8455" max="8704" width="9.140625" style="1" customWidth="1"/>
    <col min="8705" max="8705" width="13.28515625" style="1" customWidth="1"/>
    <col min="8706" max="8706" width="58" style="1" customWidth="1"/>
    <col min="8707" max="8707" width="22" style="1" customWidth="1"/>
    <col min="8708" max="8708" width="13.28515625" style="1" customWidth="1"/>
    <col min="8709" max="8709" width="11.28515625" style="1" customWidth="1"/>
    <col min="8710" max="8710" width="22" style="1" customWidth="1"/>
    <col min="8711" max="8960" width="9.140625" style="1" customWidth="1"/>
    <col min="8961" max="8961" width="13.28515625" style="1" customWidth="1"/>
    <col min="8962" max="8962" width="58" style="1" customWidth="1"/>
    <col min="8963" max="8963" width="22" style="1" customWidth="1"/>
    <col min="8964" max="8964" width="13.28515625" style="1" customWidth="1"/>
    <col min="8965" max="8965" width="11.28515625" style="1" customWidth="1"/>
    <col min="8966" max="8966" width="22" style="1" customWidth="1"/>
    <col min="8967" max="9216" width="9.140625" style="1" customWidth="1"/>
    <col min="9217" max="9217" width="13.28515625" style="1" customWidth="1"/>
    <col min="9218" max="9218" width="58" style="1" customWidth="1"/>
    <col min="9219" max="9219" width="22" style="1" customWidth="1"/>
    <col min="9220" max="9220" width="13.28515625" style="1" customWidth="1"/>
    <col min="9221" max="9221" width="11.28515625" style="1" customWidth="1"/>
    <col min="9222" max="9222" width="22" style="1" customWidth="1"/>
    <col min="9223" max="9472" width="9.140625" style="1" customWidth="1"/>
    <col min="9473" max="9473" width="13.28515625" style="1" customWidth="1"/>
    <col min="9474" max="9474" width="58" style="1" customWidth="1"/>
    <col min="9475" max="9475" width="22" style="1" customWidth="1"/>
    <col min="9476" max="9476" width="13.28515625" style="1" customWidth="1"/>
    <col min="9477" max="9477" width="11.28515625" style="1" customWidth="1"/>
    <col min="9478" max="9478" width="22" style="1" customWidth="1"/>
    <col min="9479" max="9728" width="9.140625" style="1" customWidth="1"/>
    <col min="9729" max="9729" width="13.28515625" style="1" customWidth="1"/>
    <col min="9730" max="9730" width="58" style="1" customWidth="1"/>
    <col min="9731" max="9731" width="22" style="1" customWidth="1"/>
    <col min="9732" max="9732" width="13.28515625" style="1" customWidth="1"/>
    <col min="9733" max="9733" width="11.28515625" style="1" customWidth="1"/>
    <col min="9734" max="9734" width="22" style="1" customWidth="1"/>
    <col min="9735" max="9984" width="9.140625" style="1" customWidth="1"/>
    <col min="9985" max="9985" width="13.28515625" style="1" customWidth="1"/>
    <col min="9986" max="9986" width="58" style="1" customWidth="1"/>
    <col min="9987" max="9987" width="22" style="1" customWidth="1"/>
    <col min="9988" max="9988" width="13.28515625" style="1" customWidth="1"/>
    <col min="9989" max="9989" width="11.28515625" style="1" customWidth="1"/>
    <col min="9990" max="9990" width="22" style="1" customWidth="1"/>
    <col min="9991" max="10240" width="9.140625" style="1" customWidth="1"/>
    <col min="10241" max="10241" width="13.28515625" style="1" customWidth="1"/>
    <col min="10242" max="10242" width="58" style="1" customWidth="1"/>
    <col min="10243" max="10243" width="22" style="1" customWidth="1"/>
    <col min="10244" max="10244" width="13.28515625" style="1" customWidth="1"/>
    <col min="10245" max="10245" width="11.28515625" style="1" customWidth="1"/>
    <col min="10246" max="10246" width="22" style="1" customWidth="1"/>
    <col min="10247" max="10496" width="9.140625" style="1" customWidth="1"/>
    <col min="10497" max="10497" width="13.28515625" style="1" customWidth="1"/>
    <col min="10498" max="10498" width="58" style="1" customWidth="1"/>
    <col min="10499" max="10499" width="22" style="1" customWidth="1"/>
    <col min="10500" max="10500" width="13.28515625" style="1" customWidth="1"/>
    <col min="10501" max="10501" width="11.28515625" style="1" customWidth="1"/>
    <col min="10502" max="10502" width="22" style="1" customWidth="1"/>
    <col min="10503" max="10752" width="9.140625" style="1" customWidth="1"/>
    <col min="10753" max="10753" width="13.28515625" style="1" customWidth="1"/>
    <col min="10754" max="10754" width="58" style="1" customWidth="1"/>
    <col min="10755" max="10755" width="22" style="1" customWidth="1"/>
    <col min="10756" max="10756" width="13.28515625" style="1" customWidth="1"/>
    <col min="10757" max="10757" width="11.28515625" style="1" customWidth="1"/>
    <col min="10758" max="10758" width="22" style="1" customWidth="1"/>
    <col min="10759" max="11008" width="9.140625" style="1" customWidth="1"/>
    <col min="11009" max="11009" width="13.28515625" style="1" customWidth="1"/>
    <col min="11010" max="11010" width="58" style="1" customWidth="1"/>
    <col min="11011" max="11011" width="22" style="1" customWidth="1"/>
    <col min="11012" max="11012" width="13.28515625" style="1" customWidth="1"/>
    <col min="11013" max="11013" width="11.28515625" style="1" customWidth="1"/>
    <col min="11014" max="11014" width="22" style="1" customWidth="1"/>
    <col min="11015" max="11264" width="9.140625" style="1" customWidth="1"/>
    <col min="11265" max="11265" width="13.28515625" style="1" customWidth="1"/>
    <col min="11266" max="11266" width="58" style="1" customWidth="1"/>
    <col min="11267" max="11267" width="22" style="1" customWidth="1"/>
    <col min="11268" max="11268" width="13.28515625" style="1" customWidth="1"/>
    <col min="11269" max="11269" width="11.28515625" style="1" customWidth="1"/>
    <col min="11270" max="11270" width="22" style="1" customWidth="1"/>
    <col min="11271" max="11520" width="9.140625" style="1" customWidth="1"/>
    <col min="11521" max="11521" width="13.28515625" style="1" customWidth="1"/>
    <col min="11522" max="11522" width="58" style="1" customWidth="1"/>
    <col min="11523" max="11523" width="22" style="1" customWidth="1"/>
    <col min="11524" max="11524" width="13.28515625" style="1" customWidth="1"/>
    <col min="11525" max="11525" width="11.28515625" style="1" customWidth="1"/>
    <col min="11526" max="11526" width="22" style="1" customWidth="1"/>
    <col min="11527" max="11776" width="9.140625" style="1" customWidth="1"/>
    <col min="11777" max="11777" width="13.28515625" style="1" customWidth="1"/>
    <col min="11778" max="11778" width="58" style="1" customWidth="1"/>
    <col min="11779" max="11779" width="22" style="1" customWidth="1"/>
    <col min="11780" max="11780" width="13.28515625" style="1" customWidth="1"/>
    <col min="11781" max="11781" width="11.28515625" style="1" customWidth="1"/>
    <col min="11782" max="11782" width="22" style="1" customWidth="1"/>
    <col min="11783" max="12032" width="9.140625" style="1" customWidth="1"/>
    <col min="12033" max="12033" width="13.28515625" style="1" customWidth="1"/>
    <col min="12034" max="12034" width="58" style="1" customWidth="1"/>
    <col min="12035" max="12035" width="22" style="1" customWidth="1"/>
    <col min="12036" max="12036" width="13.28515625" style="1" customWidth="1"/>
    <col min="12037" max="12037" width="11.28515625" style="1" customWidth="1"/>
    <col min="12038" max="12038" width="22" style="1" customWidth="1"/>
    <col min="12039" max="12288" width="9.140625" style="1" customWidth="1"/>
    <col min="12289" max="12289" width="13.28515625" style="1" customWidth="1"/>
    <col min="12290" max="12290" width="58" style="1" customWidth="1"/>
    <col min="12291" max="12291" width="22" style="1" customWidth="1"/>
    <col min="12292" max="12292" width="13.28515625" style="1" customWidth="1"/>
    <col min="12293" max="12293" width="11.28515625" style="1" customWidth="1"/>
    <col min="12294" max="12294" width="22" style="1" customWidth="1"/>
    <col min="12295" max="12544" width="9.140625" style="1" customWidth="1"/>
    <col min="12545" max="12545" width="13.28515625" style="1" customWidth="1"/>
    <col min="12546" max="12546" width="58" style="1" customWidth="1"/>
    <col min="12547" max="12547" width="22" style="1" customWidth="1"/>
    <col min="12548" max="12548" width="13.28515625" style="1" customWidth="1"/>
    <col min="12549" max="12549" width="11.28515625" style="1" customWidth="1"/>
    <col min="12550" max="12550" width="22" style="1" customWidth="1"/>
    <col min="12551" max="12800" width="9.140625" style="1" customWidth="1"/>
    <col min="12801" max="12801" width="13.28515625" style="1" customWidth="1"/>
    <col min="12802" max="12802" width="58" style="1" customWidth="1"/>
    <col min="12803" max="12803" width="22" style="1" customWidth="1"/>
    <col min="12804" max="12804" width="13.28515625" style="1" customWidth="1"/>
    <col min="12805" max="12805" width="11.28515625" style="1" customWidth="1"/>
    <col min="12806" max="12806" width="22" style="1" customWidth="1"/>
    <col min="12807" max="13056" width="9.140625" style="1" customWidth="1"/>
    <col min="13057" max="13057" width="13.28515625" style="1" customWidth="1"/>
    <col min="13058" max="13058" width="58" style="1" customWidth="1"/>
    <col min="13059" max="13059" width="22" style="1" customWidth="1"/>
    <col min="13060" max="13060" width="13.28515625" style="1" customWidth="1"/>
    <col min="13061" max="13061" width="11.28515625" style="1" customWidth="1"/>
    <col min="13062" max="13062" width="22" style="1" customWidth="1"/>
    <col min="13063" max="13312" width="9.140625" style="1" customWidth="1"/>
    <col min="13313" max="13313" width="13.28515625" style="1" customWidth="1"/>
    <col min="13314" max="13314" width="58" style="1" customWidth="1"/>
    <col min="13315" max="13315" width="22" style="1" customWidth="1"/>
    <col min="13316" max="13316" width="13.28515625" style="1" customWidth="1"/>
    <col min="13317" max="13317" width="11.28515625" style="1" customWidth="1"/>
    <col min="13318" max="13318" width="22" style="1" customWidth="1"/>
    <col min="13319" max="13568" width="9.140625" style="1" customWidth="1"/>
    <col min="13569" max="13569" width="13.28515625" style="1" customWidth="1"/>
    <col min="13570" max="13570" width="58" style="1" customWidth="1"/>
    <col min="13571" max="13571" width="22" style="1" customWidth="1"/>
    <col min="13572" max="13572" width="13.28515625" style="1" customWidth="1"/>
    <col min="13573" max="13573" width="11.28515625" style="1" customWidth="1"/>
    <col min="13574" max="13574" width="22" style="1" customWidth="1"/>
    <col min="13575" max="13824" width="9.140625" style="1" customWidth="1"/>
    <col min="13825" max="13825" width="13.28515625" style="1" customWidth="1"/>
    <col min="13826" max="13826" width="58" style="1" customWidth="1"/>
    <col min="13827" max="13827" width="22" style="1" customWidth="1"/>
    <col min="13828" max="13828" width="13.28515625" style="1" customWidth="1"/>
    <col min="13829" max="13829" width="11.28515625" style="1" customWidth="1"/>
    <col min="13830" max="13830" width="22" style="1" customWidth="1"/>
    <col min="13831" max="14080" width="9.140625" style="1" customWidth="1"/>
    <col min="14081" max="14081" width="13.28515625" style="1" customWidth="1"/>
    <col min="14082" max="14082" width="58" style="1" customWidth="1"/>
    <col min="14083" max="14083" width="22" style="1" customWidth="1"/>
    <col min="14084" max="14084" width="13.28515625" style="1" customWidth="1"/>
    <col min="14085" max="14085" width="11.28515625" style="1" customWidth="1"/>
    <col min="14086" max="14086" width="22" style="1" customWidth="1"/>
    <col min="14087" max="14336" width="9.140625" style="1" customWidth="1"/>
    <col min="14337" max="14337" width="13.28515625" style="1" customWidth="1"/>
    <col min="14338" max="14338" width="58" style="1" customWidth="1"/>
    <col min="14339" max="14339" width="22" style="1" customWidth="1"/>
    <col min="14340" max="14340" width="13.28515625" style="1" customWidth="1"/>
    <col min="14341" max="14341" width="11.28515625" style="1" customWidth="1"/>
    <col min="14342" max="14342" width="22" style="1" customWidth="1"/>
    <col min="14343" max="14592" width="9.140625" style="1" customWidth="1"/>
    <col min="14593" max="14593" width="13.28515625" style="1" customWidth="1"/>
    <col min="14594" max="14594" width="58" style="1" customWidth="1"/>
    <col min="14595" max="14595" width="22" style="1" customWidth="1"/>
    <col min="14596" max="14596" width="13.28515625" style="1" customWidth="1"/>
    <col min="14597" max="14597" width="11.28515625" style="1" customWidth="1"/>
    <col min="14598" max="14598" width="22" style="1" customWidth="1"/>
    <col min="14599" max="14848" width="9.140625" style="1" customWidth="1"/>
    <col min="14849" max="14849" width="13.28515625" style="1" customWidth="1"/>
    <col min="14850" max="14850" width="58" style="1" customWidth="1"/>
    <col min="14851" max="14851" width="22" style="1" customWidth="1"/>
    <col min="14852" max="14852" width="13.28515625" style="1" customWidth="1"/>
    <col min="14853" max="14853" width="11.28515625" style="1" customWidth="1"/>
    <col min="14854" max="14854" width="22" style="1" customWidth="1"/>
    <col min="14855" max="15104" width="9.140625" style="1" customWidth="1"/>
    <col min="15105" max="15105" width="13.28515625" style="1" customWidth="1"/>
    <col min="15106" max="15106" width="58" style="1" customWidth="1"/>
    <col min="15107" max="15107" width="22" style="1" customWidth="1"/>
    <col min="15108" max="15108" width="13.28515625" style="1" customWidth="1"/>
    <col min="15109" max="15109" width="11.28515625" style="1" customWidth="1"/>
    <col min="15110" max="15110" width="22" style="1" customWidth="1"/>
    <col min="15111" max="15360" width="9.140625" style="1" customWidth="1"/>
    <col min="15361" max="15361" width="13.28515625" style="1" customWidth="1"/>
    <col min="15362" max="15362" width="58" style="1" customWidth="1"/>
    <col min="15363" max="15363" width="22" style="1" customWidth="1"/>
    <col min="15364" max="15364" width="13.28515625" style="1" customWidth="1"/>
    <col min="15365" max="15365" width="11.28515625" style="1" customWidth="1"/>
    <col min="15366" max="15366" width="22" style="1" customWidth="1"/>
    <col min="15367" max="15616" width="9.140625" style="1" customWidth="1"/>
    <col min="15617" max="15617" width="13.28515625" style="1" customWidth="1"/>
    <col min="15618" max="15618" width="58" style="1" customWidth="1"/>
    <col min="15619" max="15619" width="22" style="1" customWidth="1"/>
    <col min="15620" max="15620" width="13.28515625" style="1" customWidth="1"/>
    <col min="15621" max="15621" width="11.28515625" style="1" customWidth="1"/>
    <col min="15622" max="15622" width="22" style="1" customWidth="1"/>
    <col min="15623" max="15872" width="9.140625" style="1" customWidth="1"/>
    <col min="15873" max="15873" width="13.28515625" style="1" customWidth="1"/>
    <col min="15874" max="15874" width="58" style="1" customWidth="1"/>
    <col min="15875" max="15875" width="22" style="1" customWidth="1"/>
    <col min="15876" max="15876" width="13.28515625" style="1" customWidth="1"/>
    <col min="15877" max="15877" width="11.28515625" style="1" customWidth="1"/>
    <col min="15878" max="15878" width="22" style="1" customWidth="1"/>
    <col min="15879" max="16128" width="9.140625" style="1" customWidth="1"/>
    <col min="16129" max="16129" width="13.28515625" style="1" customWidth="1"/>
    <col min="16130" max="16130" width="58" style="1" customWidth="1"/>
    <col min="16131" max="16131" width="22" style="1" customWidth="1"/>
    <col min="16132" max="16132" width="13.28515625" style="1" customWidth="1"/>
    <col min="16133" max="16133" width="11.28515625" style="1" customWidth="1"/>
    <col min="16134" max="16134" width="22" style="1" customWidth="1"/>
    <col min="16135" max="16384" width="9.140625" style="1" customWidth="1"/>
  </cols>
  <sheetData>
    <row r="2" spans="1:6" x14ac:dyDescent="0.25">
      <c r="A2" s="35" t="s">
        <v>123</v>
      </c>
      <c r="B2" s="35"/>
      <c r="C2" s="35"/>
      <c r="D2" s="35"/>
      <c r="E2" s="35"/>
      <c r="F2" s="35"/>
    </row>
    <row r="3" spans="1:6" x14ac:dyDescent="0.25">
      <c r="A3" s="35" t="s">
        <v>124</v>
      </c>
      <c r="B3" s="35"/>
      <c r="C3" s="35"/>
      <c r="D3" s="35"/>
      <c r="E3" s="35"/>
      <c r="F3" s="35"/>
    </row>
    <row r="4" spans="1:6" x14ac:dyDescent="0.25">
      <c r="A4" s="35" t="s">
        <v>2</v>
      </c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ht="19.5" x14ac:dyDescent="0.3">
      <c r="A6" s="34" t="s">
        <v>125</v>
      </c>
      <c r="B6" s="35"/>
      <c r="C6" s="35"/>
      <c r="D6" s="35"/>
      <c r="E6" s="35"/>
      <c r="F6" s="35"/>
    </row>
    <row r="7" spans="1:6" x14ac:dyDescent="0.25">
      <c r="A7" s="37" t="s">
        <v>6</v>
      </c>
      <c r="B7" s="35"/>
      <c r="C7" s="35"/>
      <c r="D7" s="35"/>
      <c r="E7" s="35"/>
      <c r="F7" s="35"/>
    </row>
    <row r="9" spans="1:6" ht="15.75" x14ac:dyDescent="0.25">
      <c r="A9" s="5" t="s">
        <v>126</v>
      </c>
      <c r="B9" s="5" t="s">
        <v>127</v>
      </c>
      <c r="C9" s="5" t="s">
        <v>128</v>
      </c>
      <c r="D9" s="5" t="s">
        <v>129</v>
      </c>
      <c r="E9" s="5" t="s">
        <v>130</v>
      </c>
      <c r="F9" s="5" t="s">
        <v>131</v>
      </c>
    </row>
    <row r="10" spans="1:6" x14ac:dyDescent="0.25">
      <c r="A10" s="6" t="s">
        <v>132</v>
      </c>
      <c r="B10" s="6" t="s">
        <v>133</v>
      </c>
      <c r="C10" s="6" t="s">
        <v>19</v>
      </c>
      <c r="D10" s="6" t="s">
        <v>19</v>
      </c>
      <c r="E10" s="6" t="s">
        <v>19</v>
      </c>
      <c r="F10" s="6" t="s">
        <v>19</v>
      </c>
    </row>
    <row r="11" spans="1:6" ht="15.75" x14ac:dyDescent="0.25">
      <c r="A11" s="6" t="s">
        <v>19</v>
      </c>
      <c r="B11" s="6" t="s">
        <v>134</v>
      </c>
      <c r="C11" s="7">
        <v>0</v>
      </c>
      <c r="D11" s="7">
        <v>0</v>
      </c>
      <c r="E11" s="7">
        <v>0</v>
      </c>
      <c r="F11" s="7">
        <v>0</v>
      </c>
    </row>
    <row r="15" spans="1:6" x14ac:dyDescent="0.25">
      <c r="A15" s="6" t="s">
        <v>41</v>
      </c>
      <c r="B15" s="6" t="s">
        <v>135</v>
      </c>
      <c r="C15" s="6" t="s">
        <v>19</v>
      </c>
      <c r="D15" s="6" t="s">
        <v>19</v>
      </c>
      <c r="E15" s="6" t="s">
        <v>19</v>
      </c>
      <c r="F15" s="6" t="s">
        <v>19</v>
      </c>
    </row>
    <row r="16" spans="1:6" ht="15.75" x14ac:dyDescent="0.25">
      <c r="A16" s="6" t="s">
        <v>136</v>
      </c>
      <c r="B16" s="6" t="s">
        <v>40</v>
      </c>
      <c r="C16" s="7">
        <v>910000</v>
      </c>
      <c r="D16" s="7">
        <v>0</v>
      </c>
      <c r="E16" s="7">
        <v>0</v>
      </c>
      <c r="F16" s="7">
        <v>910000</v>
      </c>
    </row>
    <row r="17" spans="1:9" ht="15.75" x14ac:dyDescent="0.25">
      <c r="A17" s="6" t="s">
        <v>137</v>
      </c>
      <c r="B17" s="6" t="s">
        <v>73</v>
      </c>
      <c r="C17" s="7">
        <v>17433939</v>
      </c>
      <c r="D17" s="7">
        <v>0</v>
      </c>
      <c r="E17" s="7">
        <v>0</v>
      </c>
      <c r="F17" s="7">
        <v>17433939</v>
      </c>
    </row>
    <row r="18" spans="1:9" ht="15.75" x14ac:dyDescent="0.25">
      <c r="A18" s="6" t="s">
        <v>138</v>
      </c>
      <c r="B18" s="6" t="s">
        <v>139</v>
      </c>
      <c r="C18" s="7">
        <v>183361</v>
      </c>
      <c r="D18" s="7">
        <v>0</v>
      </c>
      <c r="E18" s="7">
        <v>0</v>
      </c>
      <c r="F18" s="7">
        <v>183361</v>
      </c>
    </row>
    <row r="19" spans="1:9" ht="15.75" x14ac:dyDescent="0.25">
      <c r="A19" s="6" t="s">
        <v>140</v>
      </c>
      <c r="B19" s="6" t="s">
        <v>83</v>
      </c>
      <c r="C19" s="7">
        <v>152500</v>
      </c>
      <c r="D19" s="7">
        <v>0</v>
      </c>
      <c r="E19" s="7">
        <v>0</v>
      </c>
      <c r="F19" s="7">
        <v>152500</v>
      </c>
    </row>
    <row r="20" spans="1:9" ht="15.75" x14ac:dyDescent="0.25">
      <c r="A20" s="6" t="s">
        <v>141</v>
      </c>
      <c r="B20" s="6" t="s">
        <v>85</v>
      </c>
      <c r="C20" s="7">
        <v>5803572</v>
      </c>
      <c r="D20" s="7">
        <v>0</v>
      </c>
      <c r="E20" s="7">
        <v>0</v>
      </c>
      <c r="F20" s="7">
        <v>5803572</v>
      </c>
    </row>
    <row r="21" spans="1:9" ht="15.75" x14ac:dyDescent="0.25">
      <c r="A21" s="6" t="s">
        <v>142</v>
      </c>
      <c r="B21" s="6" t="s">
        <v>90</v>
      </c>
      <c r="C21" s="7">
        <v>11860426</v>
      </c>
      <c r="D21" s="7">
        <v>0</v>
      </c>
      <c r="E21" s="7">
        <v>0</v>
      </c>
      <c r="F21" s="7">
        <v>11860426</v>
      </c>
    </row>
    <row r="22" spans="1:9" ht="15.75" x14ac:dyDescent="0.25">
      <c r="A22" s="6" t="s">
        <v>19</v>
      </c>
      <c r="B22" s="6" t="s">
        <v>143</v>
      </c>
      <c r="C22" s="7">
        <v>36343798</v>
      </c>
      <c r="D22" s="7">
        <v>0</v>
      </c>
      <c r="E22" s="7">
        <v>0</v>
      </c>
      <c r="F22" s="13">
        <f>SUM(F16:F21)</f>
        <v>36343798</v>
      </c>
      <c r="G22" s="16">
        <f>+F21+F20+F19+F18+F17+F16</f>
        <v>36343798</v>
      </c>
      <c r="H22" s="16">
        <v>36343798</v>
      </c>
      <c r="I22" s="16">
        <f>G22-H22</f>
        <v>0</v>
      </c>
    </row>
    <row r="26" spans="1:9" x14ac:dyDescent="0.25">
      <c r="A26" s="6" t="s">
        <v>14</v>
      </c>
      <c r="B26" s="6" t="s">
        <v>144</v>
      </c>
      <c r="C26" s="6" t="s">
        <v>19</v>
      </c>
      <c r="D26" s="6" t="s">
        <v>19</v>
      </c>
      <c r="E26" s="6" t="s">
        <v>19</v>
      </c>
      <c r="F26" s="6" t="s">
        <v>19</v>
      </c>
    </row>
    <row r="27" spans="1:9" ht="15.75" x14ac:dyDescent="0.25">
      <c r="A27" s="6" t="s">
        <v>145</v>
      </c>
      <c r="B27" s="6" t="s">
        <v>13</v>
      </c>
      <c r="C27" s="7">
        <v>353044657</v>
      </c>
      <c r="D27" s="7">
        <v>0</v>
      </c>
      <c r="E27" s="7">
        <v>0</v>
      </c>
      <c r="F27" s="7">
        <v>353044657</v>
      </c>
    </row>
    <row r="28" spans="1:9" ht="15.75" x14ac:dyDescent="0.25">
      <c r="A28" s="10" t="s">
        <v>146</v>
      </c>
      <c r="B28" s="10" t="s">
        <v>147</v>
      </c>
      <c r="C28" s="7">
        <v>3713078112</v>
      </c>
      <c r="D28" s="7">
        <v>0</v>
      </c>
      <c r="E28" s="7">
        <v>0</v>
      </c>
      <c r="F28" s="11">
        <v>3713078112</v>
      </c>
    </row>
    <row r="29" spans="1:9" ht="15.75" x14ac:dyDescent="0.25">
      <c r="A29" s="6" t="s">
        <v>148</v>
      </c>
      <c r="B29" s="6" t="s">
        <v>149</v>
      </c>
      <c r="C29" s="7">
        <v>52628461</v>
      </c>
      <c r="D29" s="7">
        <v>0</v>
      </c>
      <c r="E29" s="7">
        <v>0</v>
      </c>
      <c r="F29" s="7">
        <v>52628461</v>
      </c>
    </row>
    <row r="30" spans="1:9" ht="15.75" x14ac:dyDescent="0.25">
      <c r="A30" s="6" t="s">
        <v>150</v>
      </c>
      <c r="B30" s="6" t="s">
        <v>28</v>
      </c>
      <c r="C30" s="7">
        <v>6755009717</v>
      </c>
      <c r="D30" s="7">
        <v>0</v>
      </c>
      <c r="E30" s="7">
        <v>0</v>
      </c>
      <c r="F30" s="7">
        <v>6755009717</v>
      </c>
    </row>
    <row r="31" spans="1:9" ht="15.75" x14ac:dyDescent="0.25">
      <c r="A31" s="10" t="s">
        <v>151</v>
      </c>
      <c r="B31" s="10" t="s">
        <v>152</v>
      </c>
      <c r="C31" s="7">
        <v>2375559449</v>
      </c>
      <c r="D31" s="7">
        <v>0</v>
      </c>
      <c r="E31" s="7">
        <v>0</v>
      </c>
      <c r="F31" s="11">
        <v>2375559449</v>
      </c>
    </row>
    <row r="32" spans="1:9" ht="15.75" x14ac:dyDescent="0.25">
      <c r="A32" s="6" t="s">
        <v>153</v>
      </c>
      <c r="B32" s="6" t="s">
        <v>154</v>
      </c>
      <c r="C32" s="7">
        <v>673315078</v>
      </c>
      <c r="D32" s="7">
        <v>0</v>
      </c>
      <c r="E32" s="7">
        <v>0</v>
      </c>
      <c r="F32" s="7">
        <v>673315078</v>
      </c>
    </row>
    <row r="33" spans="1:6" ht="15.75" x14ac:dyDescent="0.25">
      <c r="A33" s="6" t="s">
        <v>136</v>
      </c>
      <c r="B33" s="6" t="s">
        <v>40</v>
      </c>
      <c r="C33" s="7">
        <v>476632039</v>
      </c>
      <c r="D33" s="7">
        <v>0</v>
      </c>
      <c r="E33" s="7">
        <v>0</v>
      </c>
      <c r="F33" s="7">
        <v>476632039</v>
      </c>
    </row>
    <row r="34" spans="1:6" ht="15.75" x14ac:dyDescent="0.25">
      <c r="A34" s="6" t="s">
        <v>155</v>
      </c>
      <c r="B34" s="6" t="s">
        <v>69</v>
      </c>
      <c r="C34" s="7">
        <v>672579</v>
      </c>
      <c r="D34" s="7">
        <v>0</v>
      </c>
      <c r="E34" s="7">
        <v>0</v>
      </c>
      <c r="F34" s="7">
        <v>672579</v>
      </c>
    </row>
    <row r="35" spans="1:6" ht="15.75" x14ac:dyDescent="0.25">
      <c r="A35" s="6" t="s">
        <v>156</v>
      </c>
      <c r="B35" s="6" t="s">
        <v>157</v>
      </c>
      <c r="C35" s="7">
        <v>73389209</v>
      </c>
      <c r="D35" s="7">
        <v>0</v>
      </c>
      <c r="E35" s="7">
        <v>0</v>
      </c>
      <c r="F35" s="7">
        <v>73389209</v>
      </c>
    </row>
    <row r="36" spans="1:6" ht="15.75" x14ac:dyDescent="0.25">
      <c r="A36" s="6" t="s">
        <v>137</v>
      </c>
      <c r="B36" s="6" t="s">
        <v>73</v>
      </c>
      <c r="C36" s="7">
        <v>742225594</v>
      </c>
      <c r="D36" s="7">
        <v>0</v>
      </c>
      <c r="E36" s="7">
        <v>0</v>
      </c>
      <c r="F36" s="7">
        <v>742225594</v>
      </c>
    </row>
    <row r="37" spans="1:6" ht="15.75" x14ac:dyDescent="0.25">
      <c r="A37" s="6" t="s">
        <v>138</v>
      </c>
      <c r="B37" s="6" t="s">
        <v>139</v>
      </c>
      <c r="C37" s="7">
        <v>42403311</v>
      </c>
      <c r="D37" s="7">
        <v>0</v>
      </c>
      <c r="E37" s="7">
        <v>0</v>
      </c>
      <c r="F37" s="7">
        <v>42403311</v>
      </c>
    </row>
    <row r="38" spans="1:6" ht="15.75" x14ac:dyDescent="0.25">
      <c r="A38" s="6" t="s">
        <v>158</v>
      </c>
      <c r="B38" s="6" t="s">
        <v>81</v>
      </c>
      <c r="C38" s="7">
        <v>4794281</v>
      </c>
      <c r="D38" s="7">
        <v>0</v>
      </c>
      <c r="E38" s="7">
        <v>0</v>
      </c>
      <c r="F38" s="7">
        <v>4794281</v>
      </c>
    </row>
    <row r="39" spans="1:6" ht="15.75" x14ac:dyDescent="0.25">
      <c r="A39" s="6" t="s">
        <v>140</v>
      </c>
      <c r="B39" s="6" t="s">
        <v>83</v>
      </c>
      <c r="C39" s="7">
        <v>8995500</v>
      </c>
      <c r="D39" s="7">
        <v>0</v>
      </c>
      <c r="E39" s="7">
        <v>0</v>
      </c>
      <c r="F39" s="7">
        <v>8995500</v>
      </c>
    </row>
    <row r="40" spans="1:6" ht="15.75" x14ac:dyDescent="0.25">
      <c r="A40" s="6" t="s">
        <v>159</v>
      </c>
      <c r="B40" s="6" t="s">
        <v>160</v>
      </c>
      <c r="C40" s="7">
        <v>1357157</v>
      </c>
      <c r="D40" s="7">
        <v>0</v>
      </c>
      <c r="E40" s="7">
        <v>0</v>
      </c>
      <c r="F40" s="7">
        <v>1357157</v>
      </c>
    </row>
    <row r="41" spans="1:6" ht="15.75" x14ac:dyDescent="0.25">
      <c r="A41" s="6" t="s">
        <v>141</v>
      </c>
      <c r="B41" s="6" t="s">
        <v>85</v>
      </c>
      <c r="C41" s="7">
        <v>1053958336</v>
      </c>
      <c r="D41" s="7">
        <v>0</v>
      </c>
      <c r="E41" s="7">
        <v>0</v>
      </c>
      <c r="F41" s="7">
        <v>1053958336</v>
      </c>
    </row>
    <row r="42" spans="1:6" ht="15.75" x14ac:dyDescent="0.25">
      <c r="A42" s="6" t="s">
        <v>161</v>
      </c>
      <c r="B42" s="6" t="s">
        <v>88</v>
      </c>
      <c r="C42" s="7">
        <v>2340000</v>
      </c>
      <c r="D42" s="7">
        <v>0</v>
      </c>
      <c r="E42" s="7">
        <v>0</v>
      </c>
      <c r="F42" s="7">
        <v>2340000</v>
      </c>
    </row>
    <row r="43" spans="1:6" ht="15.75" x14ac:dyDescent="0.25">
      <c r="A43" s="6" t="s">
        <v>162</v>
      </c>
      <c r="B43" s="6" t="s">
        <v>163</v>
      </c>
      <c r="C43" s="7">
        <v>14645823</v>
      </c>
      <c r="D43" s="7">
        <v>0</v>
      </c>
      <c r="E43" s="7">
        <v>0</v>
      </c>
      <c r="F43" s="7">
        <v>14645823</v>
      </c>
    </row>
    <row r="44" spans="1:6" ht="15.75" x14ac:dyDescent="0.25">
      <c r="A44" s="6" t="s">
        <v>142</v>
      </c>
      <c r="B44" s="6" t="s">
        <v>90</v>
      </c>
      <c r="C44" s="7">
        <v>513670621</v>
      </c>
      <c r="D44" s="7">
        <v>0</v>
      </c>
      <c r="E44" s="7">
        <v>0</v>
      </c>
      <c r="F44" s="7">
        <v>513670621</v>
      </c>
    </row>
    <row r="45" spans="1:6" ht="15.75" x14ac:dyDescent="0.25">
      <c r="A45" s="6" t="s">
        <v>164</v>
      </c>
      <c r="B45" s="6" t="s">
        <v>90</v>
      </c>
      <c r="C45" s="7">
        <v>685000</v>
      </c>
      <c r="D45" s="7">
        <v>0</v>
      </c>
      <c r="E45" s="7">
        <v>0</v>
      </c>
      <c r="F45" s="7">
        <v>685000</v>
      </c>
    </row>
    <row r="46" spans="1:6" ht="15.75" x14ac:dyDescent="0.25">
      <c r="A46" s="6" t="s">
        <v>165</v>
      </c>
      <c r="B46" s="6" t="s">
        <v>166</v>
      </c>
      <c r="C46" s="7">
        <v>9982167</v>
      </c>
      <c r="D46" s="7">
        <v>0</v>
      </c>
      <c r="E46" s="7">
        <v>0</v>
      </c>
      <c r="F46" s="7">
        <v>9982167</v>
      </c>
    </row>
    <row r="47" spans="1:6" ht="15.75" x14ac:dyDescent="0.25">
      <c r="A47" s="6" t="s">
        <v>167</v>
      </c>
      <c r="B47" s="6" t="s">
        <v>93</v>
      </c>
      <c r="C47" s="7">
        <v>430389</v>
      </c>
      <c r="D47" s="7">
        <v>0</v>
      </c>
      <c r="E47" s="7">
        <v>0</v>
      </c>
      <c r="F47" s="7">
        <v>430389</v>
      </c>
    </row>
    <row r="48" spans="1:6" ht="15.75" x14ac:dyDescent="0.25">
      <c r="A48" s="6" t="s">
        <v>168</v>
      </c>
      <c r="B48" s="6" t="s">
        <v>103</v>
      </c>
      <c r="C48" s="7">
        <v>38713</v>
      </c>
      <c r="D48" s="7">
        <v>0</v>
      </c>
      <c r="E48" s="7">
        <v>0</v>
      </c>
      <c r="F48" s="7">
        <v>38713</v>
      </c>
    </row>
    <row r="49" spans="1:9" ht="15.75" x14ac:dyDescent="0.25">
      <c r="A49" s="6" t="s">
        <v>169</v>
      </c>
      <c r="B49" s="6" t="s">
        <v>107</v>
      </c>
      <c r="C49" s="7">
        <v>3407900</v>
      </c>
      <c r="D49" s="7">
        <v>0</v>
      </c>
      <c r="E49" s="7">
        <v>0</v>
      </c>
      <c r="F49" s="7">
        <v>3407900</v>
      </c>
    </row>
    <row r="50" spans="1:9" ht="15.75" x14ac:dyDescent="0.25">
      <c r="A50" s="6" t="s">
        <v>170</v>
      </c>
      <c r="B50" s="6" t="s">
        <v>171</v>
      </c>
      <c r="C50" s="7">
        <v>206711</v>
      </c>
      <c r="D50" s="7">
        <v>0</v>
      </c>
      <c r="E50" s="7">
        <v>0</v>
      </c>
      <c r="F50" s="7">
        <v>206711</v>
      </c>
    </row>
    <row r="51" spans="1:9" ht="15.75" x14ac:dyDescent="0.25">
      <c r="A51" s="6" t="s">
        <v>172</v>
      </c>
      <c r="B51" s="6" t="s">
        <v>111</v>
      </c>
      <c r="C51" s="7">
        <v>726012000</v>
      </c>
      <c r="D51" s="7">
        <v>0</v>
      </c>
      <c r="E51" s="7">
        <v>0</v>
      </c>
      <c r="F51" s="7">
        <v>726012000</v>
      </c>
    </row>
    <row r="52" spans="1:9" ht="15.75" x14ac:dyDescent="0.25">
      <c r="A52" s="6" t="s">
        <v>173</v>
      </c>
      <c r="B52" s="6" t="s">
        <v>113</v>
      </c>
      <c r="C52" s="7">
        <v>116127225</v>
      </c>
      <c r="D52" s="7">
        <v>0</v>
      </c>
      <c r="E52" s="7">
        <v>0</v>
      </c>
      <c r="F52" s="7">
        <v>116127225</v>
      </c>
    </row>
    <row r="53" spans="1:9" ht="15.75" x14ac:dyDescent="0.25">
      <c r="A53" s="6" t="s">
        <v>174</v>
      </c>
      <c r="B53" s="6" t="s">
        <v>175</v>
      </c>
      <c r="C53" s="7">
        <v>22872775</v>
      </c>
      <c r="D53" s="7">
        <v>0</v>
      </c>
      <c r="E53" s="7">
        <v>0</v>
      </c>
      <c r="F53" s="7">
        <v>22872775</v>
      </c>
    </row>
    <row r="54" spans="1:9" ht="15.75" x14ac:dyDescent="0.25">
      <c r="A54" s="6" t="s">
        <v>176</v>
      </c>
      <c r="B54" s="6" t="s">
        <v>115</v>
      </c>
      <c r="C54" s="7">
        <v>74861000</v>
      </c>
      <c r="D54" s="7">
        <v>0</v>
      </c>
      <c r="E54" s="7">
        <v>0</v>
      </c>
      <c r="F54" s="7">
        <v>74861000</v>
      </c>
    </row>
    <row r="55" spans="1:9" ht="15.75" x14ac:dyDescent="0.25">
      <c r="A55" s="6" t="s">
        <v>177</v>
      </c>
      <c r="B55" s="6" t="s">
        <v>117</v>
      </c>
      <c r="C55" s="7">
        <v>5133082</v>
      </c>
      <c r="D55" s="7">
        <v>0</v>
      </c>
      <c r="E55" s="7">
        <v>0</v>
      </c>
      <c r="F55" s="7">
        <v>5133082</v>
      </c>
    </row>
    <row r="56" spans="1:9" ht="15.75" x14ac:dyDescent="0.25">
      <c r="A56" s="6" t="s">
        <v>178</v>
      </c>
      <c r="B56" s="6" t="s">
        <v>179</v>
      </c>
      <c r="C56" s="7">
        <v>856518</v>
      </c>
      <c r="D56" s="7">
        <v>0</v>
      </c>
      <c r="E56" s="7">
        <v>0</v>
      </c>
      <c r="F56" s="7">
        <v>856518</v>
      </c>
    </row>
    <row r="57" spans="1:9" ht="15.75" x14ac:dyDescent="0.25">
      <c r="A57" s="6" t="s">
        <v>180</v>
      </c>
      <c r="B57" s="6" t="s">
        <v>119</v>
      </c>
      <c r="C57" s="7">
        <v>4555600</v>
      </c>
      <c r="D57" s="7">
        <v>0</v>
      </c>
      <c r="E57" s="7">
        <v>0</v>
      </c>
      <c r="F57" s="7">
        <v>4555600</v>
      </c>
    </row>
    <row r="58" spans="1:9" ht="15.75" x14ac:dyDescent="0.25">
      <c r="A58" s="6" t="s">
        <v>181</v>
      </c>
      <c r="B58" s="6" t="s">
        <v>182</v>
      </c>
      <c r="C58" s="7">
        <v>122021</v>
      </c>
      <c r="D58" s="7">
        <v>0</v>
      </c>
      <c r="E58" s="7">
        <v>0</v>
      </c>
      <c r="F58" s="7">
        <v>122021</v>
      </c>
    </row>
    <row r="59" spans="1:9" ht="15.75" x14ac:dyDescent="0.25">
      <c r="A59" s="6" t="s">
        <v>19</v>
      </c>
      <c r="B59" s="6" t="s">
        <v>183</v>
      </c>
      <c r="C59" s="7">
        <v>17823011025</v>
      </c>
      <c r="D59" s="7">
        <v>0</v>
      </c>
      <c r="E59" s="7">
        <v>0</v>
      </c>
      <c r="F59" s="13">
        <f>SUM(F27:F58)</f>
        <v>17823011025</v>
      </c>
      <c r="G59" s="16">
        <f>+F58+F57+F56+F55+F54+F53+F52+F51+F50+F49+F48+F47+F46+F45+F44+F43+F42+F41+F40+F39+F38+F37+F36+F35+F34+F33+F32+F30+F29+F27</f>
        <v>11734373464</v>
      </c>
      <c r="H59" s="16">
        <v>11778008275</v>
      </c>
      <c r="I59" s="16">
        <f>+G59-H59</f>
        <v>-43634811</v>
      </c>
    </row>
    <row r="63" spans="1:9" x14ac:dyDescent="0.25">
      <c r="A63" s="6" t="s">
        <v>15</v>
      </c>
      <c r="B63" s="6" t="s">
        <v>184</v>
      </c>
      <c r="C63" s="6" t="s">
        <v>19</v>
      </c>
      <c r="D63" s="6" t="s">
        <v>19</v>
      </c>
      <c r="E63" s="6" t="s">
        <v>19</v>
      </c>
      <c r="F63" s="6" t="s">
        <v>19</v>
      </c>
    </row>
    <row r="64" spans="1:9" ht="15.75" x14ac:dyDescent="0.25">
      <c r="A64" s="6" t="s">
        <v>145</v>
      </c>
      <c r="B64" s="6" t="s">
        <v>13</v>
      </c>
      <c r="C64" s="7">
        <v>1417804105</v>
      </c>
      <c r="D64" s="7">
        <v>0</v>
      </c>
      <c r="E64" s="7">
        <v>0</v>
      </c>
      <c r="F64" s="7">
        <v>1417804105</v>
      </c>
    </row>
    <row r="65" spans="1:6" ht="15.75" x14ac:dyDescent="0.25">
      <c r="A65" s="10" t="s">
        <v>146</v>
      </c>
      <c r="B65" s="10" t="s">
        <v>147</v>
      </c>
      <c r="C65" s="7">
        <v>9764802180</v>
      </c>
      <c r="D65" s="7">
        <v>0</v>
      </c>
      <c r="E65" s="7">
        <v>0</v>
      </c>
      <c r="F65" s="11">
        <v>9764802180</v>
      </c>
    </row>
    <row r="66" spans="1:6" ht="15.75" x14ac:dyDescent="0.25">
      <c r="A66" s="10" t="s">
        <v>185</v>
      </c>
      <c r="B66" s="10" t="s">
        <v>186</v>
      </c>
      <c r="C66" s="7">
        <v>-659893682</v>
      </c>
      <c r="D66" s="7">
        <v>0</v>
      </c>
      <c r="E66" s="7">
        <v>0</v>
      </c>
      <c r="F66" s="11">
        <v>-659893682</v>
      </c>
    </row>
    <row r="67" spans="1:6" ht="15.75" x14ac:dyDescent="0.25">
      <c r="A67" s="6" t="s">
        <v>148</v>
      </c>
      <c r="B67" s="6" t="s">
        <v>149</v>
      </c>
      <c r="C67" s="7">
        <v>290279504</v>
      </c>
      <c r="D67" s="7">
        <v>0</v>
      </c>
      <c r="E67" s="7">
        <v>0</v>
      </c>
      <c r="F67" s="7">
        <v>290279504</v>
      </c>
    </row>
    <row r="68" spans="1:6" ht="15.75" x14ac:dyDescent="0.25">
      <c r="A68" s="6" t="s">
        <v>150</v>
      </c>
      <c r="B68" s="6" t="s">
        <v>28</v>
      </c>
      <c r="C68" s="7">
        <v>2229636231</v>
      </c>
      <c r="D68" s="7">
        <v>0</v>
      </c>
      <c r="E68" s="7">
        <v>0</v>
      </c>
      <c r="F68" s="7">
        <v>2229636231</v>
      </c>
    </row>
    <row r="69" spans="1:6" ht="15.75" x14ac:dyDescent="0.25">
      <c r="A69" s="10" t="s">
        <v>151</v>
      </c>
      <c r="B69" s="10" t="s">
        <v>152</v>
      </c>
      <c r="C69" s="7">
        <v>2211813104</v>
      </c>
      <c r="D69" s="7">
        <v>0</v>
      </c>
      <c r="E69" s="7">
        <v>0</v>
      </c>
      <c r="F69" s="11">
        <v>2211813104</v>
      </c>
    </row>
    <row r="70" spans="1:6" ht="15.75" x14ac:dyDescent="0.25">
      <c r="A70" s="6" t="s">
        <v>136</v>
      </c>
      <c r="B70" s="6" t="s">
        <v>40</v>
      </c>
      <c r="C70" s="7">
        <v>75408474</v>
      </c>
      <c r="D70" s="7">
        <v>0</v>
      </c>
      <c r="E70" s="7">
        <v>0</v>
      </c>
      <c r="F70" s="7">
        <v>75408474</v>
      </c>
    </row>
    <row r="71" spans="1:6" ht="15.75" x14ac:dyDescent="0.25">
      <c r="A71" s="6" t="s">
        <v>155</v>
      </c>
      <c r="B71" s="6" t="s">
        <v>69</v>
      </c>
      <c r="C71" s="7">
        <v>798341</v>
      </c>
      <c r="D71" s="7">
        <v>0</v>
      </c>
      <c r="E71" s="7">
        <v>0</v>
      </c>
      <c r="F71" s="7">
        <v>798341</v>
      </c>
    </row>
    <row r="72" spans="1:6" ht="15.75" x14ac:dyDescent="0.25">
      <c r="A72" s="6" t="s">
        <v>156</v>
      </c>
      <c r="B72" s="6" t="s">
        <v>157</v>
      </c>
      <c r="C72" s="7">
        <v>12047404</v>
      </c>
      <c r="D72" s="7">
        <v>0</v>
      </c>
      <c r="E72" s="7">
        <v>0</v>
      </c>
      <c r="F72" s="7">
        <v>12047404</v>
      </c>
    </row>
    <row r="73" spans="1:6" ht="15.75" x14ac:dyDescent="0.25">
      <c r="A73" s="6" t="s">
        <v>137</v>
      </c>
      <c r="B73" s="6" t="s">
        <v>73</v>
      </c>
      <c r="C73" s="7">
        <v>110438229</v>
      </c>
      <c r="D73" s="7">
        <v>0</v>
      </c>
      <c r="E73" s="7">
        <v>0</v>
      </c>
      <c r="F73" s="7">
        <v>110438229</v>
      </c>
    </row>
    <row r="74" spans="1:6" ht="15.75" x14ac:dyDescent="0.25">
      <c r="A74" s="6" t="s">
        <v>138</v>
      </c>
      <c r="B74" s="6" t="s">
        <v>139</v>
      </c>
      <c r="C74" s="7">
        <v>2286702</v>
      </c>
      <c r="D74" s="7">
        <v>0</v>
      </c>
      <c r="E74" s="7">
        <v>0</v>
      </c>
      <c r="F74" s="7">
        <v>2286702</v>
      </c>
    </row>
    <row r="75" spans="1:6" ht="15.75" x14ac:dyDescent="0.25">
      <c r="A75" s="6" t="s">
        <v>158</v>
      </c>
      <c r="B75" s="6" t="s">
        <v>81</v>
      </c>
      <c r="C75" s="7">
        <v>306000</v>
      </c>
      <c r="D75" s="7">
        <v>0</v>
      </c>
      <c r="E75" s="7">
        <v>0</v>
      </c>
      <c r="F75" s="7">
        <v>306000</v>
      </c>
    </row>
    <row r="76" spans="1:6" ht="15.75" x14ac:dyDescent="0.25">
      <c r="A76" s="6" t="s">
        <v>140</v>
      </c>
      <c r="B76" s="6" t="s">
        <v>83</v>
      </c>
      <c r="C76" s="7">
        <v>275500</v>
      </c>
      <c r="D76" s="7">
        <v>0</v>
      </c>
      <c r="E76" s="7">
        <v>0</v>
      </c>
      <c r="F76" s="7">
        <v>275500</v>
      </c>
    </row>
    <row r="77" spans="1:6" ht="15.75" x14ac:dyDescent="0.25">
      <c r="A77" s="6" t="s">
        <v>159</v>
      </c>
      <c r="B77" s="6" t="s">
        <v>160</v>
      </c>
      <c r="C77" s="7">
        <v>5707</v>
      </c>
      <c r="D77" s="7">
        <v>0</v>
      </c>
      <c r="E77" s="7">
        <v>0</v>
      </c>
      <c r="F77" s="7">
        <v>5707</v>
      </c>
    </row>
    <row r="78" spans="1:6" ht="15.75" x14ac:dyDescent="0.25">
      <c r="A78" s="6" t="s">
        <v>141</v>
      </c>
      <c r="B78" s="6" t="s">
        <v>85</v>
      </c>
      <c r="C78" s="7">
        <v>71859800</v>
      </c>
      <c r="D78" s="7">
        <v>0</v>
      </c>
      <c r="E78" s="7">
        <v>0</v>
      </c>
      <c r="F78" s="7">
        <v>71859800</v>
      </c>
    </row>
    <row r="79" spans="1:6" ht="15.75" x14ac:dyDescent="0.25">
      <c r="A79" s="6" t="s">
        <v>161</v>
      </c>
      <c r="B79" s="6" t="s">
        <v>88</v>
      </c>
      <c r="C79" s="7">
        <v>500000</v>
      </c>
      <c r="D79" s="7">
        <v>0</v>
      </c>
      <c r="E79" s="7">
        <v>0</v>
      </c>
      <c r="F79" s="7">
        <v>500000</v>
      </c>
    </row>
    <row r="80" spans="1:6" ht="15.75" x14ac:dyDescent="0.25">
      <c r="A80" s="6" t="s">
        <v>142</v>
      </c>
      <c r="B80" s="6" t="s">
        <v>90</v>
      </c>
      <c r="C80" s="7">
        <v>27137387</v>
      </c>
      <c r="D80" s="7">
        <v>0</v>
      </c>
      <c r="E80" s="7">
        <v>0</v>
      </c>
      <c r="F80" s="7">
        <v>27137387</v>
      </c>
    </row>
    <row r="81" spans="1:9" ht="15.75" x14ac:dyDescent="0.25">
      <c r="A81" s="6" t="s">
        <v>164</v>
      </c>
      <c r="B81" s="6" t="s">
        <v>90</v>
      </c>
      <c r="C81" s="7">
        <v>237500</v>
      </c>
      <c r="D81" s="7">
        <v>0</v>
      </c>
      <c r="E81" s="7">
        <v>0</v>
      </c>
      <c r="F81" s="7">
        <v>237500</v>
      </c>
    </row>
    <row r="82" spans="1:9" ht="15.75" x14ac:dyDescent="0.25">
      <c r="A82" s="6" t="s">
        <v>165</v>
      </c>
      <c r="B82" s="6" t="s">
        <v>166</v>
      </c>
      <c r="C82" s="7">
        <v>104041</v>
      </c>
      <c r="D82" s="7">
        <v>0</v>
      </c>
      <c r="E82" s="7">
        <v>0</v>
      </c>
      <c r="F82" s="7">
        <v>104041</v>
      </c>
    </row>
    <row r="83" spans="1:9" ht="15.75" x14ac:dyDescent="0.25">
      <c r="A83" s="6" t="s">
        <v>167</v>
      </c>
      <c r="B83" s="6" t="s">
        <v>93</v>
      </c>
      <c r="C83" s="7">
        <v>220000</v>
      </c>
      <c r="D83" s="7">
        <v>0</v>
      </c>
      <c r="E83" s="7">
        <v>0</v>
      </c>
      <c r="F83" s="7">
        <v>220000</v>
      </c>
    </row>
    <row r="84" spans="1:9" ht="15.75" x14ac:dyDescent="0.25">
      <c r="A84" s="6" t="s">
        <v>169</v>
      </c>
      <c r="B84" s="6" t="s">
        <v>107</v>
      </c>
      <c r="C84" s="7">
        <v>1265518</v>
      </c>
      <c r="D84" s="7">
        <v>0</v>
      </c>
      <c r="E84" s="7">
        <v>0</v>
      </c>
      <c r="F84" s="7">
        <v>1265518</v>
      </c>
    </row>
    <row r="85" spans="1:9" ht="15.75" x14ac:dyDescent="0.25">
      <c r="A85" s="6" t="s">
        <v>187</v>
      </c>
      <c r="B85" s="6" t="s">
        <v>109</v>
      </c>
      <c r="C85" s="7">
        <v>40000</v>
      </c>
      <c r="D85" s="7">
        <v>0</v>
      </c>
      <c r="E85" s="7">
        <v>0</v>
      </c>
      <c r="F85" s="7">
        <v>40000</v>
      </c>
    </row>
    <row r="86" spans="1:9" ht="15.75" x14ac:dyDescent="0.25">
      <c r="A86" s="6" t="s">
        <v>172</v>
      </c>
      <c r="B86" s="6" t="s">
        <v>111</v>
      </c>
      <c r="C86" s="7">
        <v>57990000</v>
      </c>
      <c r="D86" s="7">
        <v>0</v>
      </c>
      <c r="E86" s="7">
        <v>0</v>
      </c>
      <c r="F86" s="7">
        <v>57990000</v>
      </c>
    </row>
    <row r="87" spans="1:9" ht="15.75" x14ac:dyDescent="0.25">
      <c r="A87" s="6" t="s">
        <v>177</v>
      </c>
      <c r="B87" s="6" t="s">
        <v>117</v>
      </c>
      <c r="C87" s="7">
        <v>4469460</v>
      </c>
      <c r="D87" s="7">
        <v>0</v>
      </c>
      <c r="E87" s="7">
        <v>0</v>
      </c>
      <c r="F87" s="7">
        <v>4469460</v>
      </c>
    </row>
    <row r="88" spans="1:9" ht="15.75" x14ac:dyDescent="0.25">
      <c r="A88" s="6" t="s">
        <v>178</v>
      </c>
      <c r="B88" s="6" t="s">
        <v>179</v>
      </c>
      <c r="C88" s="7">
        <v>210540</v>
      </c>
      <c r="D88" s="7">
        <v>0</v>
      </c>
      <c r="E88" s="7">
        <v>0</v>
      </c>
      <c r="F88" s="7">
        <v>210540</v>
      </c>
    </row>
    <row r="89" spans="1:9" ht="15.75" x14ac:dyDescent="0.25">
      <c r="A89" s="6" t="s">
        <v>19</v>
      </c>
      <c r="B89" s="6" t="s">
        <v>188</v>
      </c>
      <c r="C89" s="7">
        <v>15620042045</v>
      </c>
      <c r="D89" s="7">
        <v>0</v>
      </c>
      <c r="E89" s="7">
        <v>0</v>
      </c>
      <c r="F89" s="13">
        <f>SUM(F64:F88)</f>
        <v>15620042045</v>
      </c>
      <c r="G89" s="16">
        <f>+F88+F87+F86+F85+F84+F83+F82+F81+F80+F79+F78+F77+F76+F75+F74+F73+F72+F71+F70+F68+F67+F64</f>
        <v>4303320443</v>
      </c>
      <c r="H89" s="16">
        <v>4303320443</v>
      </c>
      <c r="I89" s="16">
        <f>G89-H89</f>
        <v>0</v>
      </c>
    </row>
    <row r="93" spans="1:9" x14ac:dyDescent="0.25">
      <c r="A93" s="6" t="s">
        <v>16</v>
      </c>
      <c r="B93" s="6" t="s">
        <v>189</v>
      </c>
      <c r="C93" s="6" t="s">
        <v>19</v>
      </c>
      <c r="D93" s="6" t="s">
        <v>19</v>
      </c>
      <c r="E93" s="6" t="s">
        <v>19</v>
      </c>
      <c r="F93" s="6" t="s">
        <v>19</v>
      </c>
    </row>
    <row r="94" spans="1:9" ht="15.75" x14ac:dyDescent="0.25">
      <c r="A94" s="6" t="s">
        <v>145</v>
      </c>
      <c r="B94" s="6" t="s">
        <v>13</v>
      </c>
      <c r="C94" s="7">
        <v>5000000</v>
      </c>
      <c r="D94" s="7">
        <v>0</v>
      </c>
      <c r="E94" s="7">
        <v>0</v>
      </c>
      <c r="F94" s="7">
        <v>5000000</v>
      </c>
    </row>
    <row r="95" spans="1:9" ht="15.75" x14ac:dyDescent="0.25">
      <c r="A95" s="10" t="s">
        <v>146</v>
      </c>
      <c r="B95" s="10" t="s">
        <v>147</v>
      </c>
      <c r="C95" s="7">
        <v>249703459</v>
      </c>
      <c r="D95" s="7">
        <v>0</v>
      </c>
      <c r="E95" s="7">
        <v>0</v>
      </c>
      <c r="F95" s="11">
        <v>249703459</v>
      </c>
    </row>
    <row r="96" spans="1:9" ht="15.75" x14ac:dyDescent="0.25">
      <c r="A96" s="6" t="s">
        <v>148</v>
      </c>
      <c r="B96" s="6" t="s">
        <v>149</v>
      </c>
      <c r="C96" s="7">
        <v>9100500</v>
      </c>
      <c r="D96" s="7">
        <v>0</v>
      </c>
      <c r="E96" s="7">
        <v>0</v>
      </c>
      <c r="F96" s="7">
        <v>9100500</v>
      </c>
    </row>
    <row r="97" spans="1:6" ht="15.75" x14ac:dyDescent="0.25">
      <c r="A97" s="6" t="s">
        <v>150</v>
      </c>
      <c r="B97" s="6" t="s">
        <v>28</v>
      </c>
      <c r="C97" s="7">
        <v>777619627</v>
      </c>
      <c r="D97" s="7">
        <v>0</v>
      </c>
      <c r="E97" s="7">
        <v>0</v>
      </c>
      <c r="F97" s="7">
        <v>777619627</v>
      </c>
    </row>
    <row r="98" spans="1:6" ht="15.75" x14ac:dyDescent="0.25">
      <c r="A98" s="10" t="s">
        <v>151</v>
      </c>
      <c r="B98" s="10" t="s">
        <v>152</v>
      </c>
      <c r="C98" s="7">
        <v>-208214682</v>
      </c>
      <c r="D98" s="7">
        <v>0</v>
      </c>
      <c r="E98" s="7">
        <v>0</v>
      </c>
      <c r="F98" s="11">
        <v>-208214682</v>
      </c>
    </row>
    <row r="99" spans="1:6" ht="15.75" x14ac:dyDescent="0.25">
      <c r="A99" s="6" t="s">
        <v>153</v>
      </c>
      <c r="B99" s="6" t="s">
        <v>154</v>
      </c>
      <c r="C99" s="7">
        <v>183618684</v>
      </c>
      <c r="D99" s="7">
        <v>0</v>
      </c>
      <c r="E99" s="7">
        <v>0</v>
      </c>
      <c r="F99" s="7">
        <v>183618684</v>
      </c>
    </row>
    <row r="100" spans="1:6" ht="15.75" x14ac:dyDescent="0.25">
      <c r="A100" s="6" t="s">
        <v>136</v>
      </c>
      <c r="B100" s="6" t="s">
        <v>40</v>
      </c>
      <c r="C100" s="7">
        <v>66403936</v>
      </c>
      <c r="D100" s="7">
        <v>0</v>
      </c>
      <c r="E100" s="7">
        <v>0</v>
      </c>
      <c r="F100" s="7">
        <v>66403936</v>
      </c>
    </row>
    <row r="101" spans="1:6" ht="15.75" x14ac:dyDescent="0.25">
      <c r="A101" s="6" t="s">
        <v>156</v>
      </c>
      <c r="B101" s="6" t="s">
        <v>157</v>
      </c>
      <c r="C101" s="7">
        <v>2345697</v>
      </c>
      <c r="D101" s="7">
        <v>0</v>
      </c>
      <c r="E101" s="7">
        <v>0</v>
      </c>
      <c r="F101" s="7">
        <v>2345697</v>
      </c>
    </row>
    <row r="102" spans="1:6" ht="15.75" x14ac:dyDescent="0.25">
      <c r="A102" s="6" t="s">
        <v>137</v>
      </c>
      <c r="B102" s="6" t="s">
        <v>73</v>
      </c>
      <c r="C102" s="7">
        <v>42828137</v>
      </c>
      <c r="D102" s="7">
        <v>0</v>
      </c>
      <c r="E102" s="7">
        <v>0</v>
      </c>
      <c r="F102" s="7">
        <v>42828137</v>
      </c>
    </row>
    <row r="103" spans="1:6" ht="15.75" x14ac:dyDescent="0.25">
      <c r="A103" s="6" t="s">
        <v>138</v>
      </c>
      <c r="B103" s="6" t="s">
        <v>139</v>
      </c>
      <c r="C103" s="7">
        <v>1591663</v>
      </c>
      <c r="D103" s="7">
        <v>0</v>
      </c>
      <c r="E103" s="7">
        <v>0</v>
      </c>
      <c r="F103" s="7">
        <v>1591663</v>
      </c>
    </row>
    <row r="104" spans="1:6" ht="15.75" x14ac:dyDescent="0.25">
      <c r="A104" s="6" t="s">
        <v>158</v>
      </c>
      <c r="B104" s="6" t="s">
        <v>81</v>
      </c>
      <c r="C104" s="7">
        <v>87561</v>
      </c>
      <c r="D104" s="7">
        <v>0</v>
      </c>
      <c r="E104" s="7">
        <v>0</v>
      </c>
      <c r="F104" s="7">
        <v>87561</v>
      </c>
    </row>
    <row r="105" spans="1:6" ht="15.75" x14ac:dyDescent="0.25">
      <c r="A105" s="6" t="s">
        <v>140</v>
      </c>
      <c r="B105" s="6" t="s">
        <v>83</v>
      </c>
      <c r="C105" s="7">
        <v>1964750</v>
      </c>
      <c r="D105" s="7">
        <v>0</v>
      </c>
      <c r="E105" s="7">
        <v>0</v>
      </c>
      <c r="F105" s="7">
        <v>1964750</v>
      </c>
    </row>
    <row r="106" spans="1:6" ht="15.75" x14ac:dyDescent="0.25">
      <c r="A106" s="6" t="s">
        <v>159</v>
      </c>
      <c r="B106" s="6" t="s">
        <v>160</v>
      </c>
      <c r="C106" s="7">
        <v>97439</v>
      </c>
      <c r="D106" s="7">
        <v>0</v>
      </c>
      <c r="E106" s="7">
        <v>0</v>
      </c>
      <c r="F106" s="7">
        <v>97439</v>
      </c>
    </row>
    <row r="107" spans="1:6" ht="15.75" x14ac:dyDescent="0.25">
      <c r="A107" s="6" t="s">
        <v>141</v>
      </c>
      <c r="B107" s="6" t="s">
        <v>85</v>
      </c>
      <c r="C107" s="7">
        <v>55597547</v>
      </c>
      <c r="D107" s="7">
        <v>0</v>
      </c>
      <c r="E107" s="7">
        <v>0</v>
      </c>
      <c r="F107" s="7">
        <v>55597547</v>
      </c>
    </row>
    <row r="108" spans="1:6" ht="15.75" x14ac:dyDescent="0.25">
      <c r="A108" s="6" t="s">
        <v>161</v>
      </c>
      <c r="B108" s="6" t="s">
        <v>88</v>
      </c>
      <c r="C108" s="7">
        <v>250000</v>
      </c>
      <c r="D108" s="7">
        <v>0</v>
      </c>
      <c r="E108" s="7">
        <v>0</v>
      </c>
      <c r="F108" s="7">
        <v>250000</v>
      </c>
    </row>
    <row r="109" spans="1:6" ht="15.75" x14ac:dyDescent="0.25">
      <c r="A109" s="6" t="s">
        <v>162</v>
      </c>
      <c r="B109" s="6" t="s">
        <v>163</v>
      </c>
      <c r="C109" s="7">
        <v>946403</v>
      </c>
      <c r="D109" s="7">
        <v>0</v>
      </c>
      <c r="E109" s="7">
        <v>0</v>
      </c>
      <c r="F109" s="7">
        <v>946403</v>
      </c>
    </row>
    <row r="110" spans="1:6" ht="15.75" x14ac:dyDescent="0.25">
      <c r="A110" s="6" t="s">
        <v>142</v>
      </c>
      <c r="B110" s="6" t="s">
        <v>90</v>
      </c>
      <c r="C110" s="7">
        <v>14482197</v>
      </c>
      <c r="D110" s="7">
        <v>0</v>
      </c>
      <c r="E110" s="7">
        <v>0</v>
      </c>
      <c r="F110" s="7">
        <v>14482197</v>
      </c>
    </row>
    <row r="111" spans="1:6" ht="15.75" x14ac:dyDescent="0.25">
      <c r="A111" s="6" t="s">
        <v>164</v>
      </c>
      <c r="B111" s="6" t="s">
        <v>90</v>
      </c>
      <c r="C111" s="7">
        <v>75000</v>
      </c>
      <c r="D111" s="7">
        <v>0</v>
      </c>
      <c r="E111" s="7">
        <v>0</v>
      </c>
      <c r="F111" s="7">
        <v>75000</v>
      </c>
    </row>
    <row r="112" spans="1:6" ht="15.75" x14ac:dyDescent="0.25">
      <c r="A112" s="6" t="s">
        <v>169</v>
      </c>
      <c r="B112" s="6" t="s">
        <v>107</v>
      </c>
      <c r="C112" s="7">
        <v>1367901</v>
      </c>
      <c r="D112" s="7">
        <v>0</v>
      </c>
      <c r="E112" s="7">
        <v>0</v>
      </c>
      <c r="F112" s="7">
        <v>1367901</v>
      </c>
    </row>
    <row r="113" spans="1:9" ht="15.75" x14ac:dyDescent="0.25">
      <c r="A113" s="6" t="s">
        <v>172</v>
      </c>
      <c r="B113" s="6" t="s">
        <v>111</v>
      </c>
      <c r="C113" s="7">
        <v>35800000</v>
      </c>
      <c r="D113" s="7">
        <v>0</v>
      </c>
      <c r="E113" s="7">
        <v>0</v>
      </c>
      <c r="F113" s="7">
        <v>35800000</v>
      </c>
    </row>
    <row r="114" spans="1:9" ht="15.75" x14ac:dyDescent="0.25">
      <c r="A114" s="6" t="s">
        <v>177</v>
      </c>
      <c r="B114" s="6" t="s">
        <v>117</v>
      </c>
      <c r="C114" s="7">
        <v>3689107</v>
      </c>
      <c r="D114" s="7">
        <v>0</v>
      </c>
      <c r="E114" s="7">
        <v>0</v>
      </c>
      <c r="F114" s="7">
        <v>3689107</v>
      </c>
    </row>
    <row r="115" spans="1:9" ht="15.75" x14ac:dyDescent="0.25">
      <c r="A115" s="6" t="s">
        <v>178</v>
      </c>
      <c r="B115" s="6" t="s">
        <v>179</v>
      </c>
      <c r="C115" s="7">
        <v>1330893</v>
      </c>
      <c r="D115" s="7">
        <v>0</v>
      </c>
      <c r="E115" s="7">
        <v>0</v>
      </c>
      <c r="F115" s="7">
        <v>1330893</v>
      </c>
    </row>
    <row r="116" spans="1:9" ht="15.75" x14ac:dyDescent="0.25">
      <c r="A116" s="6" t="s">
        <v>19</v>
      </c>
      <c r="B116" s="6" t="s">
        <v>190</v>
      </c>
      <c r="C116" s="7">
        <v>1245685819</v>
      </c>
      <c r="D116" s="7">
        <v>0</v>
      </c>
      <c r="E116" s="7">
        <v>0</v>
      </c>
      <c r="F116" s="13">
        <f>SUM(F94:F115)</f>
        <v>1245685819</v>
      </c>
      <c r="G116" s="16">
        <f>+F115+F114+F113+F112+F111+F110+F109+F108+F107+F106+F105+F104+F103+F102+F101+F100+F99+F97+F96+F94</f>
        <v>1204197042</v>
      </c>
      <c r="H116" s="16">
        <v>1204197042</v>
      </c>
      <c r="I116" s="16">
        <f>G116-H116</f>
        <v>0</v>
      </c>
    </row>
    <row r="120" spans="1:9" x14ac:dyDescent="0.25">
      <c r="A120" s="6" t="s">
        <v>42</v>
      </c>
      <c r="B120" s="6" t="s">
        <v>191</v>
      </c>
      <c r="C120" s="6" t="s">
        <v>19</v>
      </c>
      <c r="D120" s="6" t="s">
        <v>19</v>
      </c>
      <c r="E120" s="6" t="s">
        <v>19</v>
      </c>
      <c r="F120" s="6" t="s">
        <v>19</v>
      </c>
    </row>
    <row r="121" spans="1:9" ht="15.75" x14ac:dyDescent="0.25">
      <c r="A121" s="6" t="s">
        <v>136</v>
      </c>
      <c r="B121" s="6" t="s">
        <v>40</v>
      </c>
      <c r="C121" s="7">
        <v>180000</v>
      </c>
      <c r="D121" s="7">
        <v>0</v>
      </c>
      <c r="E121" s="7">
        <v>0</v>
      </c>
      <c r="F121" s="7">
        <v>180000</v>
      </c>
    </row>
    <row r="122" spans="1:9" ht="15.75" x14ac:dyDescent="0.25">
      <c r="A122" s="6" t="s">
        <v>137</v>
      </c>
      <c r="B122" s="6" t="s">
        <v>73</v>
      </c>
      <c r="C122" s="7">
        <v>531697</v>
      </c>
      <c r="D122" s="7">
        <v>0</v>
      </c>
      <c r="E122" s="7">
        <v>0</v>
      </c>
      <c r="F122" s="7">
        <v>531697</v>
      </c>
    </row>
    <row r="123" spans="1:9" ht="15.75" x14ac:dyDescent="0.25">
      <c r="A123" s="6" t="s">
        <v>138</v>
      </c>
      <c r="B123" s="6" t="s">
        <v>139</v>
      </c>
      <c r="C123" s="7">
        <v>453784</v>
      </c>
      <c r="D123" s="7">
        <v>0</v>
      </c>
      <c r="E123" s="7">
        <v>0</v>
      </c>
      <c r="F123" s="7">
        <v>453784</v>
      </c>
    </row>
    <row r="124" spans="1:9" ht="15.75" x14ac:dyDescent="0.25">
      <c r="A124" s="6" t="s">
        <v>141</v>
      </c>
      <c r="B124" s="6" t="s">
        <v>85</v>
      </c>
      <c r="C124" s="7">
        <v>1328912</v>
      </c>
      <c r="D124" s="7">
        <v>0</v>
      </c>
      <c r="E124" s="7">
        <v>0</v>
      </c>
      <c r="F124" s="7">
        <v>1328912</v>
      </c>
    </row>
    <row r="125" spans="1:9" ht="15.75" x14ac:dyDescent="0.25">
      <c r="A125" s="6" t="s">
        <v>162</v>
      </c>
      <c r="B125" s="6" t="s">
        <v>163</v>
      </c>
      <c r="C125" s="7">
        <v>221088</v>
      </c>
      <c r="D125" s="7">
        <v>0</v>
      </c>
      <c r="E125" s="7">
        <v>0</v>
      </c>
      <c r="F125" s="7">
        <v>221088</v>
      </c>
    </row>
    <row r="126" spans="1:9" ht="15.75" x14ac:dyDescent="0.25">
      <c r="A126" s="6" t="s">
        <v>142</v>
      </c>
      <c r="B126" s="6" t="s">
        <v>90</v>
      </c>
      <c r="C126" s="7">
        <v>105000</v>
      </c>
      <c r="D126" s="7">
        <v>0</v>
      </c>
      <c r="E126" s="7">
        <v>0</v>
      </c>
      <c r="F126" s="7">
        <v>105000</v>
      </c>
    </row>
    <row r="127" spans="1:9" ht="15.75" x14ac:dyDescent="0.25">
      <c r="A127" s="6" t="s">
        <v>165</v>
      </c>
      <c r="B127" s="6" t="s">
        <v>166</v>
      </c>
      <c r="C127" s="7">
        <v>12332</v>
      </c>
      <c r="D127" s="7">
        <v>0</v>
      </c>
      <c r="E127" s="7">
        <v>0</v>
      </c>
      <c r="F127" s="7">
        <v>12332</v>
      </c>
    </row>
    <row r="128" spans="1:9" ht="15.75" x14ac:dyDescent="0.25">
      <c r="A128" s="6" t="s">
        <v>19</v>
      </c>
      <c r="B128" s="6" t="s">
        <v>192</v>
      </c>
      <c r="C128" s="7">
        <v>2832813</v>
      </c>
      <c r="D128" s="7">
        <v>0</v>
      </c>
      <c r="E128" s="7">
        <v>0</v>
      </c>
      <c r="F128" s="13">
        <f>SUM(F121:F127)</f>
        <v>2832813</v>
      </c>
      <c r="G128" s="16">
        <f>+F127+F126+F125+F124+F123+F122+F121</f>
        <v>2832813</v>
      </c>
      <c r="H128" s="16">
        <v>2832813</v>
      </c>
      <c r="I128" s="16">
        <f>G128-H128</f>
        <v>0</v>
      </c>
    </row>
    <row r="132" spans="1:9" x14ac:dyDescent="0.25">
      <c r="A132" s="6" t="s">
        <v>43</v>
      </c>
      <c r="B132" s="6" t="s">
        <v>193</v>
      </c>
      <c r="C132" s="6" t="s">
        <v>19</v>
      </c>
      <c r="D132" s="6" t="s">
        <v>19</v>
      </c>
      <c r="E132" s="6" t="s">
        <v>19</v>
      </c>
      <c r="F132" s="6" t="s">
        <v>19</v>
      </c>
    </row>
    <row r="133" spans="1:9" ht="15.75" x14ac:dyDescent="0.25">
      <c r="A133" s="6" t="s">
        <v>136</v>
      </c>
      <c r="B133" s="6" t="s">
        <v>40</v>
      </c>
      <c r="C133" s="7">
        <v>165000</v>
      </c>
      <c r="D133" s="7">
        <v>0</v>
      </c>
      <c r="E133" s="7">
        <v>0</v>
      </c>
      <c r="F133" s="7">
        <v>165000</v>
      </c>
    </row>
    <row r="134" spans="1:9" ht="15.75" x14ac:dyDescent="0.25">
      <c r="A134" s="6" t="s">
        <v>137</v>
      </c>
      <c r="B134" s="6" t="s">
        <v>73</v>
      </c>
      <c r="C134" s="7">
        <v>1509208</v>
      </c>
      <c r="D134" s="7">
        <v>0</v>
      </c>
      <c r="E134" s="7">
        <v>0</v>
      </c>
      <c r="F134" s="7">
        <v>1509208</v>
      </c>
    </row>
    <row r="135" spans="1:9" ht="15.75" x14ac:dyDescent="0.25">
      <c r="A135" s="6" t="s">
        <v>138</v>
      </c>
      <c r="B135" s="6" t="s">
        <v>139</v>
      </c>
      <c r="C135" s="7">
        <v>639068</v>
      </c>
      <c r="D135" s="7">
        <v>0</v>
      </c>
      <c r="E135" s="7">
        <v>0</v>
      </c>
      <c r="F135" s="7">
        <v>639068</v>
      </c>
    </row>
    <row r="136" spans="1:9" ht="15.75" x14ac:dyDescent="0.25">
      <c r="A136" s="6" t="s">
        <v>140</v>
      </c>
      <c r="B136" s="6" t="s">
        <v>83</v>
      </c>
      <c r="C136" s="7">
        <v>135000</v>
      </c>
      <c r="D136" s="7">
        <v>0</v>
      </c>
      <c r="E136" s="7">
        <v>0</v>
      </c>
      <c r="F136" s="7">
        <v>135000</v>
      </c>
    </row>
    <row r="137" spans="1:9" ht="15.75" x14ac:dyDescent="0.25">
      <c r="A137" s="6" t="s">
        <v>141</v>
      </c>
      <c r="B137" s="6" t="s">
        <v>85</v>
      </c>
      <c r="C137" s="7">
        <v>2460000</v>
      </c>
      <c r="D137" s="7">
        <v>0</v>
      </c>
      <c r="E137" s="7">
        <v>0</v>
      </c>
      <c r="F137" s="7">
        <v>2460000</v>
      </c>
    </row>
    <row r="138" spans="1:9" ht="15.75" x14ac:dyDescent="0.25">
      <c r="A138" s="6" t="s">
        <v>162</v>
      </c>
      <c r="B138" s="6" t="s">
        <v>163</v>
      </c>
      <c r="C138" s="7">
        <v>7729</v>
      </c>
      <c r="D138" s="7">
        <v>0</v>
      </c>
      <c r="E138" s="7">
        <v>0</v>
      </c>
      <c r="F138" s="7">
        <v>7729</v>
      </c>
    </row>
    <row r="139" spans="1:9" ht="15.75" x14ac:dyDescent="0.25">
      <c r="A139" s="6" t="s">
        <v>142</v>
      </c>
      <c r="B139" s="6" t="s">
        <v>90</v>
      </c>
      <c r="C139" s="7">
        <v>319899</v>
      </c>
      <c r="D139" s="7">
        <v>0</v>
      </c>
      <c r="E139" s="7">
        <v>0</v>
      </c>
      <c r="F139" s="7">
        <v>319899</v>
      </c>
    </row>
    <row r="140" spans="1:9" ht="15.75" x14ac:dyDescent="0.25">
      <c r="A140" s="6" t="s">
        <v>165</v>
      </c>
      <c r="B140" s="6" t="s">
        <v>166</v>
      </c>
      <c r="C140" s="7">
        <v>18045</v>
      </c>
      <c r="D140" s="7">
        <v>0</v>
      </c>
      <c r="E140" s="7">
        <v>0</v>
      </c>
      <c r="F140" s="7">
        <v>18045</v>
      </c>
    </row>
    <row r="141" spans="1:9" ht="15.75" x14ac:dyDescent="0.25">
      <c r="A141" s="6" t="s">
        <v>19</v>
      </c>
      <c r="B141" s="6" t="s">
        <v>194</v>
      </c>
      <c r="C141" s="7">
        <v>5253949</v>
      </c>
      <c r="D141" s="7">
        <v>0</v>
      </c>
      <c r="E141" s="7">
        <v>0</v>
      </c>
      <c r="F141" s="13">
        <f>SUM(F133:F140)</f>
        <v>5253949</v>
      </c>
      <c r="G141" s="16">
        <f>+F140+F139+F138+F137+F136+F135+F134+F133</f>
        <v>5253949</v>
      </c>
      <c r="H141" s="16">
        <v>5253949</v>
      </c>
      <c r="I141" s="16">
        <f>G141-H141</f>
        <v>0</v>
      </c>
    </row>
    <row r="145" spans="1:9" x14ac:dyDescent="0.25">
      <c r="A145" s="6" t="s">
        <v>44</v>
      </c>
      <c r="B145" s="6" t="s">
        <v>195</v>
      </c>
      <c r="C145" s="6" t="s">
        <v>19</v>
      </c>
      <c r="D145" s="6" t="s">
        <v>19</v>
      </c>
      <c r="E145" s="6" t="s">
        <v>19</v>
      </c>
      <c r="F145" s="6" t="s">
        <v>19</v>
      </c>
    </row>
    <row r="146" spans="1:9" ht="15.75" x14ac:dyDescent="0.25">
      <c r="A146" s="6" t="s">
        <v>136</v>
      </c>
      <c r="B146" s="6" t="s">
        <v>40</v>
      </c>
      <c r="C146" s="7">
        <v>165000</v>
      </c>
      <c r="D146" s="7">
        <v>0</v>
      </c>
      <c r="E146" s="7">
        <v>0</v>
      </c>
      <c r="F146" s="7">
        <v>165000</v>
      </c>
    </row>
    <row r="147" spans="1:9" ht="15.75" x14ac:dyDescent="0.25">
      <c r="A147" s="6" t="s">
        <v>137</v>
      </c>
      <c r="B147" s="6" t="s">
        <v>73</v>
      </c>
      <c r="C147" s="7">
        <v>1512294</v>
      </c>
      <c r="D147" s="7">
        <v>0</v>
      </c>
      <c r="E147" s="7">
        <v>0</v>
      </c>
      <c r="F147" s="7">
        <v>1512294</v>
      </c>
    </row>
    <row r="148" spans="1:9" ht="15.75" x14ac:dyDescent="0.25">
      <c r="A148" s="6" t="s">
        <v>138</v>
      </c>
      <c r="B148" s="6" t="s">
        <v>139</v>
      </c>
      <c r="C148" s="7">
        <v>687303</v>
      </c>
      <c r="D148" s="7">
        <v>0</v>
      </c>
      <c r="E148" s="7">
        <v>0</v>
      </c>
      <c r="F148" s="7">
        <v>687303</v>
      </c>
    </row>
    <row r="149" spans="1:9" ht="15.75" x14ac:dyDescent="0.25">
      <c r="A149" s="6" t="s">
        <v>140</v>
      </c>
      <c r="B149" s="6" t="s">
        <v>83</v>
      </c>
      <c r="C149" s="7">
        <v>30000</v>
      </c>
      <c r="D149" s="7">
        <v>0</v>
      </c>
      <c r="E149" s="7">
        <v>0</v>
      </c>
      <c r="F149" s="7">
        <v>30000</v>
      </c>
    </row>
    <row r="150" spans="1:9" ht="15.75" x14ac:dyDescent="0.25">
      <c r="A150" s="6" t="s">
        <v>141</v>
      </c>
      <c r="B150" s="6" t="s">
        <v>85</v>
      </c>
      <c r="C150" s="7">
        <v>1870000</v>
      </c>
      <c r="D150" s="7">
        <v>0</v>
      </c>
      <c r="E150" s="7">
        <v>0</v>
      </c>
      <c r="F150" s="7">
        <v>1870000</v>
      </c>
    </row>
    <row r="151" spans="1:9" ht="15.75" x14ac:dyDescent="0.25">
      <c r="A151" s="6" t="s">
        <v>169</v>
      </c>
      <c r="B151" s="6" t="s">
        <v>107</v>
      </c>
      <c r="C151" s="7">
        <v>49320</v>
      </c>
      <c r="D151" s="7">
        <v>0</v>
      </c>
      <c r="E151" s="7">
        <v>0</v>
      </c>
      <c r="F151" s="7">
        <v>49320</v>
      </c>
    </row>
    <row r="152" spans="1:9" ht="15.75" x14ac:dyDescent="0.25">
      <c r="A152" s="6" t="s">
        <v>170</v>
      </c>
      <c r="B152" s="6" t="s">
        <v>171</v>
      </c>
      <c r="C152" s="7">
        <v>8633</v>
      </c>
      <c r="D152" s="7">
        <v>0</v>
      </c>
      <c r="E152" s="7">
        <v>0</v>
      </c>
      <c r="F152" s="7">
        <v>8633</v>
      </c>
    </row>
    <row r="153" spans="1:9" ht="15.75" x14ac:dyDescent="0.25">
      <c r="A153" s="6" t="s">
        <v>19</v>
      </c>
      <c r="B153" s="6" t="s">
        <v>196</v>
      </c>
      <c r="C153" s="7">
        <v>4322550</v>
      </c>
      <c r="D153" s="7">
        <v>0</v>
      </c>
      <c r="E153" s="7">
        <v>0</v>
      </c>
      <c r="F153" s="13">
        <f>SUM(F146:F152)</f>
        <v>4322550</v>
      </c>
      <c r="G153" s="16">
        <f>+F152+F151+F150+F149+F148+F147+F146</f>
        <v>4322550</v>
      </c>
      <c r="H153" s="16">
        <v>4322550</v>
      </c>
      <c r="I153" s="16">
        <f>G153-H153</f>
        <v>0</v>
      </c>
    </row>
    <row r="157" spans="1:9" x14ac:dyDescent="0.25">
      <c r="A157" s="6" t="s">
        <v>45</v>
      </c>
      <c r="B157" s="6" t="s">
        <v>197</v>
      </c>
      <c r="C157" s="6" t="s">
        <v>19</v>
      </c>
      <c r="D157" s="6" t="s">
        <v>19</v>
      </c>
      <c r="E157" s="6" t="s">
        <v>19</v>
      </c>
      <c r="F157" s="6" t="s">
        <v>19</v>
      </c>
    </row>
    <row r="158" spans="1:9" ht="15.75" x14ac:dyDescent="0.25">
      <c r="A158" s="6" t="s">
        <v>136</v>
      </c>
      <c r="B158" s="6" t="s">
        <v>40</v>
      </c>
      <c r="C158" s="7">
        <v>1498098</v>
      </c>
      <c r="D158" s="7">
        <v>0</v>
      </c>
      <c r="E158" s="7">
        <v>0</v>
      </c>
      <c r="F158" s="7">
        <v>1498098</v>
      </c>
    </row>
    <row r="159" spans="1:9" ht="15.75" x14ac:dyDescent="0.25">
      <c r="A159" s="6" t="s">
        <v>137</v>
      </c>
      <c r="B159" s="6" t="s">
        <v>73</v>
      </c>
      <c r="C159" s="7">
        <v>13943685</v>
      </c>
      <c r="D159" s="7">
        <v>0</v>
      </c>
      <c r="E159" s="7">
        <v>0</v>
      </c>
      <c r="F159" s="7">
        <v>13943685</v>
      </c>
    </row>
    <row r="160" spans="1:9" ht="15.75" x14ac:dyDescent="0.25">
      <c r="A160" s="6" t="s">
        <v>138</v>
      </c>
      <c r="B160" s="6" t="s">
        <v>139</v>
      </c>
      <c r="C160" s="7">
        <v>596071</v>
      </c>
      <c r="D160" s="7">
        <v>0</v>
      </c>
      <c r="E160" s="7">
        <v>0</v>
      </c>
      <c r="F160" s="7">
        <v>596071</v>
      </c>
    </row>
    <row r="161" spans="1:9" ht="15.75" x14ac:dyDescent="0.25">
      <c r="A161" s="6" t="s">
        <v>158</v>
      </c>
      <c r="B161" s="6" t="s">
        <v>81</v>
      </c>
      <c r="C161" s="7">
        <v>475395</v>
      </c>
      <c r="D161" s="7">
        <v>0</v>
      </c>
      <c r="E161" s="7">
        <v>0</v>
      </c>
      <c r="F161" s="7">
        <v>475395</v>
      </c>
    </row>
    <row r="162" spans="1:9" ht="15.75" x14ac:dyDescent="0.25">
      <c r="A162" s="6" t="s">
        <v>140</v>
      </c>
      <c r="B162" s="6" t="s">
        <v>83</v>
      </c>
      <c r="C162" s="7">
        <v>725000</v>
      </c>
      <c r="D162" s="7">
        <v>0</v>
      </c>
      <c r="E162" s="7">
        <v>0</v>
      </c>
      <c r="F162" s="7">
        <v>725000</v>
      </c>
    </row>
    <row r="163" spans="1:9" ht="15.75" x14ac:dyDescent="0.25">
      <c r="A163" s="6" t="s">
        <v>159</v>
      </c>
      <c r="B163" s="6" t="s">
        <v>160</v>
      </c>
      <c r="C163" s="7">
        <v>745418</v>
      </c>
      <c r="D163" s="7">
        <v>0</v>
      </c>
      <c r="E163" s="7">
        <v>0</v>
      </c>
      <c r="F163" s="7">
        <v>745418</v>
      </c>
    </row>
    <row r="164" spans="1:9" ht="15.75" x14ac:dyDescent="0.25">
      <c r="A164" s="6" t="s">
        <v>141</v>
      </c>
      <c r="B164" s="6" t="s">
        <v>85</v>
      </c>
      <c r="C164" s="7">
        <v>1870000</v>
      </c>
      <c r="D164" s="7">
        <v>0</v>
      </c>
      <c r="E164" s="7">
        <v>0</v>
      </c>
      <c r="F164" s="7">
        <v>1870000</v>
      </c>
    </row>
    <row r="165" spans="1:9" ht="15.75" x14ac:dyDescent="0.25">
      <c r="A165" s="6" t="s">
        <v>142</v>
      </c>
      <c r="B165" s="6" t="s">
        <v>90</v>
      </c>
      <c r="C165" s="7">
        <v>582000</v>
      </c>
      <c r="D165" s="7">
        <v>0</v>
      </c>
      <c r="E165" s="7">
        <v>0</v>
      </c>
      <c r="F165" s="7">
        <v>582000</v>
      </c>
    </row>
    <row r="166" spans="1:9" ht="15.75" x14ac:dyDescent="0.25">
      <c r="A166" s="6" t="s">
        <v>165</v>
      </c>
      <c r="B166" s="6" t="s">
        <v>166</v>
      </c>
      <c r="C166" s="7">
        <v>2820</v>
      </c>
      <c r="D166" s="7">
        <v>0</v>
      </c>
      <c r="E166" s="7">
        <v>0</v>
      </c>
      <c r="F166" s="7">
        <v>2820</v>
      </c>
    </row>
    <row r="167" spans="1:9" ht="15.75" x14ac:dyDescent="0.25">
      <c r="A167" s="6" t="s">
        <v>169</v>
      </c>
      <c r="B167" s="6" t="s">
        <v>107</v>
      </c>
      <c r="C167" s="7">
        <v>64100</v>
      </c>
      <c r="D167" s="7">
        <v>0</v>
      </c>
      <c r="E167" s="7">
        <v>0</v>
      </c>
      <c r="F167" s="7">
        <v>64100</v>
      </c>
    </row>
    <row r="168" spans="1:9" ht="15.75" x14ac:dyDescent="0.25">
      <c r="A168" s="6" t="s">
        <v>170</v>
      </c>
      <c r="B168" s="6" t="s">
        <v>171</v>
      </c>
      <c r="C168" s="7">
        <v>1109</v>
      </c>
      <c r="D168" s="7">
        <v>0</v>
      </c>
      <c r="E168" s="7">
        <v>0</v>
      </c>
      <c r="F168" s="7">
        <v>1109</v>
      </c>
    </row>
    <row r="169" spans="1:9" ht="15.75" x14ac:dyDescent="0.25">
      <c r="A169" s="6" t="s">
        <v>19</v>
      </c>
      <c r="B169" s="6" t="s">
        <v>198</v>
      </c>
      <c r="C169" s="7">
        <v>20503696</v>
      </c>
      <c r="D169" s="7">
        <v>0</v>
      </c>
      <c r="E169" s="7">
        <v>0</v>
      </c>
      <c r="F169" s="13">
        <f>SUM(F158:F168)</f>
        <v>20503696</v>
      </c>
      <c r="G169" s="16">
        <f>+F168+F167+F166+F165+F164+F163+F162+F161+F160+F159+F158</f>
        <v>20503696</v>
      </c>
      <c r="H169" s="16">
        <v>20503696</v>
      </c>
      <c r="I169" s="16">
        <f>G169-H169</f>
        <v>0</v>
      </c>
    </row>
    <row r="173" spans="1:9" x14ac:dyDescent="0.25">
      <c r="A173" s="6" t="s">
        <v>74</v>
      </c>
      <c r="B173" s="6" t="s">
        <v>199</v>
      </c>
      <c r="C173" s="6" t="s">
        <v>19</v>
      </c>
      <c r="D173" s="6" t="s">
        <v>19</v>
      </c>
      <c r="E173" s="6" t="s">
        <v>19</v>
      </c>
      <c r="F173" s="6" t="s">
        <v>19</v>
      </c>
    </row>
    <row r="174" spans="1:9" ht="15.75" x14ac:dyDescent="0.25">
      <c r="A174" s="6" t="s">
        <v>137</v>
      </c>
      <c r="B174" s="6" t="s">
        <v>73</v>
      </c>
      <c r="C174" s="7">
        <v>1297204</v>
      </c>
      <c r="D174" s="7">
        <v>0</v>
      </c>
      <c r="E174" s="7">
        <v>0</v>
      </c>
      <c r="F174" s="7">
        <v>1297204</v>
      </c>
    </row>
    <row r="175" spans="1:9" ht="15.75" x14ac:dyDescent="0.25">
      <c r="A175" s="6" t="s">
        <v>138</v>
      </c>
      <c r="B175" s="6" t="s">
        <v>139</v>
      </c>
      <c r="C175" s="7">
        <v>533044</v>
      </c>
      <c r="D175" s="7">
        <v>0</v>
      </c>
      <c r="E175" s="7">
        <v>0</v>
      </c>
      <c r="F175" s="7">
        <v>533044</v>
      </c>
    </row>
    <row r="176" spans="1:9" ht="15.75" x14ac:dyDescent="0.25">
      <c r="A176" s="6" t="s">
        <v>140</v>
      </c>
      <c r="B176" s="6" t="s">
        <v>83</v>
      </c>
      <c r="C176" s="7">
        <v>20000</v>
      </c>
      <c r="D176" s="7">
        <v>0</v>
      </c>
      <c r="E176" s="7">
        <v>0</v>
      </c>
      <c r="F176" s="7">
        <v>20000</v>
      </c>
    </row>
    <row r="177" spans="1:9" ht="15.75" x14ac:dyDescent="0.25">
      <c r="A177" s="6" t="s">
        <v>141</v>
      </c>
      <c r="B177" s="6" t="s">
        <v>85</v>
      </c>
      <c r="C177" s="7">
        <v>2560175</v>
      </c>
      <c r="D177" s="7">
        <v>0</v>
      </c>
      <c r="E177" s="7">
        <v>0</v>
      </c>
      <c r="F177" s="7">
        <v>2560175</v>
      </c>
    </row>
    <row r="178" spans="1:9" ht="15.75" x14ac:dyDescent="0.25">
      <c r="A178" s="6" t="s">
        <v>162</v>
      </c>
      <c r="B178" s="6" t="s">
        <v>163</v>
      </c>
      <c r="C178" s="7">
        <v>24593</v>
      </c>
      <c r="D178" s="7">
        <v>0</v>
      </c>
      <c r="E178" s="7">
        <v>0</v>
      </c>
      <c r="F178" s="7">
        <v>24593</v>
      </c>
    </row>
    <row r="179" spans="1:9" ht="15.75" x14ac:dyDescent="0.25">
      <c r="A179" s="6" t="s">
        <v>19</v>
      </c>
      <c r="B179" s="6" t="s">
        <v>200</v>
      </c>
      <c r="C179" s="7">
        <v>4435016</v>
      </c>
      <c r="D179" s="7">
        <v>0</v>
      </c>
      <c r="E179" s="7">
        <v>0</v>
      </c>
      <c r="F179" s="13">
        <f>SUM(F174:F178)</f>
        <v>4435016</v>
      </c>
      <c r="G179" s="16">
        <f>+F178+F177+F176+F175+F174</f>
        <v>4435016</v>
      </c>
      <c r="H179" s="16">
        <v>4435016</v>
      </c>
      <c r="I179" s="16">
        <f>G179-H179</f>
        <v>0</v>
      </c>
    </row>
    <row r="183" spans="1:9" x14ac:dyDescent="0.25">
      <c r="A183" s="6" t="s">
        <v>70</v>
      </c>
      <c r="B183" s="6" t="s">
        <v>201</v>
      </c>
      <c r="C183" s="6" t="s">
        <v>19</v>
      </c>
      <c r="D183" s="6" t="s">
        <v>19</v>
      </c>
      <c r="E183" s="6" t="s">
        <v>19</v>
      </c>
      <c r="F183" s="6" t="s">
        <v>19</v>
      </c>
    </row>
    <row r="184" spans="1:9" ht="15.75" x14ac:dyDescent="0.25">
      <c r="A184" s="6" t="s">
        <v>155</v>
      </c>
      <c r="B184" s="6" t="s">
        <v>69</v>
      </c>
      <c r="C184" s="7">
        <v>105000</v>
      </c>
      <c r="D184" s="7">
        <v>0</v>
      </c>
      <c r="E184" s="7">
        <v>0</v>
      </c>
      <c r="F184" s="7">
        <v>105000</v>
      </c>
    </row>
    <row r="185" spans="1:9" ht="15.75" x14ac:dyDescent="0.25">
      <c r="A185" s="6" t="s">
        <v>137</v>
      </c>
      <c r="B185" s="6" t="s">
        <v>73</v>
      </c>
      <c r="C185" s="7">
        <v>6138744</v>
      </c>
      <c r="D185" s="7">
        <v>0</v>
      </c>
      <c r="E185" s="7">
        <v>0</v>
      </c>
      <c r="F185" s="7">
        <v>6138744</v>
      </c>
    </row>
    <row r="186" spans="1:9" ht="15.75" x14ac:dyDescent="0.25">
      <c r="A186" s="6" t="s">
        <v>138</v>
      </c>
      <c r="B186" s="6" t="s">
        <v>139</v>
      </c>
      <c r="C186" s="7">
        <v>293243</v>
      </c>
      <c r="D186" s="7">
        <v>0</v>
      </c>
      <c r="E186" s="7">
        <v>0</v>
      </c>
      <c r="F186" s="7">
        <v>293243</v>
      </c>
    </row>
    <row r="187" spans="1:9" ht="15.75" x14ac:dyDescent="0.25">
      <c r="A187" s="6" t="s">
        <v>140</v>
      </c>
      <c r="B187" s="6" t="s">
        <v>83</v>
      </c>
      <c r="C187" s="7">
        <v>153500</v>
      </c>
      <c r="D187" s="7">
        <v>0</v>
      </c>
      <c r="E187" s="7">
        <v>0</v>
      </c>
      <c r="F187" s="7">
        <v>153500</v>
      </c>
    </row>
    <row r="188" spans="1:9" ht="15.75" x14ac:dyDescent="0.25">
      <c r="A188" s="6" t="s">
        <v>141</v>
      </c>
      <c r="B188" s="6" t="s">
        <v>85</v>
      </c>
      <c r="C188" s="7">
        <v>1850000</v>
      </c>
      <c r="D188" s="7">
        <v>0</v>
      </c>
      <c r="E188" s="7">
        <v>0</v>
      </c>
      <c r="F188" s="7">
        <v>1850000</v>
      </c>
    </row>
    <row r="189" spans="1:9" ht="15.75" x14ac:dyDescent="0.25">
      <c r="A189" s="6" t="s">
        <v>161</v>
      </c>
      <c r="B189" s="6" t="s">
        <v>88</v>
      </c>
      <c r="C189" s="7">
        <v>30000</v>
      </c>
      <c r="D189" s="7">
        <v>0</v>
      </c>
      <c r="E189" s="7">
        <v>0</v>
      </c>
      <c r="F189" s="7">
        <v>30000</v>
      </c>
    </row>
    <row r="190" spans="1:9" ht="15.75" x14ac:dyDescent="0.25">
      <c r="A190" s="6" t="s">
        <v>142</v>
      </c>
      <c r="B190" s="6" t="s">
        <v>90</v>
      </c>
      <c r="C190" s="7">
        <v>1262438</v>
      </c>
      <c r="D190" s="7">
        <v>0</v>
      </c>
      <c r="E190" s="7">
        <v>0</v>
      </c>
      <c r="F190" s="7">
        <v>1262438</v>
      </c>
    </row>
    <row r="191" spans="1:9" ht="15.75" x14ac:dyDescent="0.25">
      <c r="A191" s="6" t="s">
        <v>164</v>
      </c>
      <c r="B191" s="6" t="s">
        <v>90</v>
      </c>
      <c r="C191" s="7">
        <v>25000</v>
      </c>
      <c r="D191" s="7">
        <v>0</v>
      </c>
      <c r="E191" s="7">
        <v>0</v>
      </c>
      <c r="F191" s="7">
        <v>25000</v>
      </c>
    </row>
    <row r="192" spans="1:9" ht="15.75" x14ac:dyDescent="0.25">
      <c r="A192" s="6" t="s">
        <v>165</v>
      </c>
      <c r="B192" s="6" t="s">
        <v>166</v>
      </c>
      <c r="C192" s="7">
        <v>306563</v>
      </c>
      <c r="D192" s="7">
        <v>0</v>
      </c>
      <c r="E192" s="7">
        <v>0</v>
      </c>
      <c r="F192" s="7">
        <v>306563</v>
      </c>
    </row>
    <row r="193" spans="1:9" ht="15.75" x14ac:dyDescent="0.25">
      <c r="A193" s="6" t="s">
        <v>19</v>
      </c>
      <c r="B193" s="6" t="s">
        <v>202</v>
      </c>
      <c r="C193" s="7">
        <v>10164488</v>
      </c>
      <c r="D193" s="7">
        <v>0</v>
      </c>
      <c r="E193" s="7">
        <v>0</v>
      </c>
      <c r="F193" s="13">
        <f>SUM(F184:F192)</f>
        <v>10164488</v>
      </c>
      <c r="G193" s="16">
        <f>+F192+F191+F190+F189+F188+F187+F186+F185+F184</f>
        <v>10164488</v>
      </c>
      <c r="H193" s="16">
        <v>10714941</v>
      </c>
      <c r="I193" s="18">
        <f>G193-H193</f>
        <v>-550453</v>
      </c>
    </row>
    <row r="196" spans="1:9" x14ac:dyDescent="0.25">
      <c r="A196" s="6" t="s">
        <v>46</v>
      </c>
      <c r="B196" s="6" t="s">
        <v>206</v>
      </c>
      <c r="C196" s="6" t="s">
        <v>19</v>
      </c>
      <c r="D196" s="6" t="s">
        <v>19</v>
      </c>
      <c r="E196" s="6" t="s">
        <v>19</v>
      </c>
      <c r="F196" s="6" t="s">
        <v>19</v>
      </c>
    </row>
    <row r="197" spans="1:9" ht="15.75" x14ac:dyDescent="0.25">
      <c r="A197" s="6" t="s">
        <v>136</v>
      </c>
      <c r="B197" s="6" t="s">
        <v>40</v>
      </c>
      <c r="C197" s="7">
        <v>3164210</v>
      </c>
      <c r="D197" s="7">
        <v>0</v>
      </c>
      <c r="E197" s="7">
        <v>0</v>
      </c>
      <c r="F197" s="7">
        <v>3164210</v>
      </c>
    </row>
    <row r="198" spans="1:9" ht="15.75" x14ac:dyDescent="0.25">
      <c r="A198" s="6" t="s">
        <v>137</v>
      </c>
      <c r="B198" s="6" t="s">
        <v>73</v>
      </c>
      <c r="C198" s="7">
        <v>53861732</v>
      </c>
      <c r="D198" s="7">
        <v>0</v>
      </c>
      <c r="E198" s="7">
        <v>0</v>
      </c>
      <c r="F198" s="7">
        <v>53861732</v>
      </c>
    </row>
    <row r="199" spans="1:9" ht="15.75" x14ac:dyDescent="0.25">
      <c r="A199" s="6" t="s">
        <v>140</v>
      </c>
      <c r="B199" s="6" t="s">
        <v>83</v>
      </c>
      <c r="C199" s="7">
        <v>15000</v>
      </c>
      <c r="D199" s="7">
        <v>0</v>
      </c>
      <c r="E199" s="7">
        <v>0</v>
      </c>
      <c r="F199" s="7">
        <v>15000</v>
      </c>
    </row>
    <row r="200" spans="1:9" ht="15.75" x14ac:dyDescent="0.25">
      <c r="A200" s="6" t="s">
        <v>141</v>
      </c>
      <c r="B200" s="6" t="s">
        <v>85</v>
      </c>
      <c r="C200" s="7">
        <v>1682428</v>
      </c>
      <c r="D200" s="7">
        <v>0</v>
      </c>
      <c r="E200" s="7">
        <v>0</v>
      </c>
      <c r="F200" s="7">
        <v>1682428</v>
      </c>
    </row>
    <row r="201" spans="1:9" ht="15.75" x14ac:dyDescent="0.25">
      <c r="A201" s="6" t="s">
        <v>161</v>
      </c>
      <c r="B201" s="6" t="s">
        <v>88</v>
      </c>
      <c r="C201" s="7">
        <v>10000</v>
      </c>
      <c r="D201" s="7">
        <v>0</v>
      </c>
      <c r="E201" s="7">
        <v>0</v>
      </c>
      <c r="F201" s="7">
        <v>10000</v>
      </c>
    </row>
    <row r="202" spans="1:9" ht="15.75" x14ac:dyDescent="0.25">
      <c r="A202" s="6" t="s">
        <v>142</v>
      </c>
      <c r="B202" s="6" t="s">
        <v>90</v>
      </c>
      <c r="C202" s="7">
        <v>20305893</v>
      </c>
      <c r="D202" s="7">
        <v>0</v>
      </c>
      <c r="E202" s="7">
        <v>0</v>
      </c>
      <c r="F202" s="7">
        <v>20305893</v>
      </c>
    </row>
    <row r="203" spans="1:9" ht="15.75" x14ac:dyDescent="0.25">
      <c r="A203" s="6" t="s">
        <v>169</v>
      </c>
      <c r="B203" s="6" t="s">
        <v>107</v>
      </c>
      <c r="C203" s="7">
        <v>39000</v>
      </c>
      <c r="D203" s="7">
        <v>0</v>
      </c>
      <c r="E203" s="7">
        <v>0</v>
      </c>
      <c r="F203" s="7">
        <v>39000</v>
      </c>
    </row>
    <row r="204" spans="1:9" ht="15.75" x14ac:dyDescent="0.25">
      <c r="A204" s="6" t="s">
        <v>19</v>
      </c>
      <c r="B204" s="6" t="s">
        <v>207</v>
      </c>
      <c r="C204" s="7">
        <v>79403263</v>
      </c>
      <c r="D204" s="7">
        <v>0</v>
      </c>
      <c r="E204" s="7">
        <v>0</v>
      </c>
      <c r="F204" s="13">
        <f>SUM(F197:F203)</f>
        <v>79078263</v>
      </c>
      <c r="G204" s="16">
        <f>+F203+F202+F201+F200+F199+F198+F197</f>
        <v>79078263</v>
      </c>
      <c r="H204" s="16">
        <v>35578169</v>
      </c>
      <c r="I204" s="18">
        <f>+G204-H204</f>
        <v>43500094</v>
      </c>
    </row>
    <row r="208" spans="1:9" x14ac:dyDescent="0.25">
      <c r="A208" s="6" t="s">
        <v>75</v>
      </c>
      <c r="B208" s="6" t="s">
        <v>208</v>
      </c>
      <c r="C208" s="6" t="s">
        <v>19</v>
      </c>
      <c r="D208" s="6" t="s">
        <v>19</v>
      </c>
      <c r="E208" s="6" t="s">
        <v>19</v>
      </c>
      <c r="F208" s="6" t="s">
        <v>19</v>
      </c>
    </row>
    <row r="209" spans="1:9" ht="15.75" x14ac:dyDescent="0.25">
      <c r="A209" s="6" t="s">
        <v>137</v>
      </c>
      <c r="B209" s="6" t="s">
        <v>73</v>
      </c>
      <c r="C209" s="7">
        <v>1766240</v>
      </c>
      <c r="D209" s="7">
        <v>0</v>
      </c>
      <c r="E209" s="7">
        <v>0</v>
      </c>
      <c r="F209" s="7">
        <v>1766240</v>
      </c>
    </row>
    <row r="210" spans="1:9" ht="15.75" x14ac:dyDescent="0.25">
      <c r="A210" s="6" t="s">
        <v>141</v>
      </c>
      <c r="B210" s="6" t="s">
        <v>85</v>
      </c>
      <c r="C210" s="7">
        <v>3435000</v>
      </c>
      <c r="D210" s="7">
        <v>0</v>
      </c>
      <c r="E210" s="7">
        <v>0</v>
      </c>
      <c r="F210" s="7">
        <v>3435000</v>
      </c>
    </row>
    <row r="211" spans="1:9" ht="15.75" x14ac:dyDescent="0.25">
      <c r="A211" s="6" t="s">
        <v>161</v>
      </c>
      <c r="B211" s="6" t="s">
        <v>88</v>
      </c>
      <c r="C211" s="7">
        <v>20000</v>
      </c>
      <c r="D211" s="7">
        <v>0</v>
      </c>
      <c r="E211" s="7">
        <v>0</v>
      </c>
      <c r="F211" s="7">
        <v>20000</v>
      </c>
    </row>
    <row r="212" spans="1:9" ht="15.75" x14ac:dyDescent="0.25">
      <c r="A212" s="6" t="s">
        <v>19</v>
      </c>
      <c r="B212" s="6" t="s">
        <v>209</v>
      </c>
      <c r="C212" s="7">
        <v>5221240</v>
      </c>
      <c r="D212" s="7">
        <v>0</v>
      </c>
      <c r="E212" s="7">
        <v>0</v>
      </c>
      <c r="F212" s="13">
        <f>SUM(F209:F211)</f>
        <v>5221240</v>
      </c>
      <c r="G212" s="16">
        <f>+F211+F210+F209</f>
        <v>5221240</v>
      </c>
      <c r="H212" s="16">
        <v>5114520</v>
      </c>
      <c r="I212" s="18">
        <f>+G212-H212</f>
        <v>106720</v>
      </c>
    </row>
    <row r="216" spans="1:9" x14ac:dyDescent="0.25">
      <c r="A216" s="6" t="s">
        <v>86</v>
      </c>
      <c r="B216" s="6" t="s">
        <v>210</v>
      </c>
      <c r="C216" s="6" t="s">
        <v>19</v>
      </c>
      <c r="D216" s="6" t="s">
        <v>19</v>
      </c>
      <c r="E216" s="6" t="s">
        <v>19</v>
      </c>
      <c r="F216" s="6" t="s">
        <v>19</v>
      </c>
    </row>
    <row r="217" spans="1:9" ht="15.75" x14ac:dyDescent="0.25">
      <c r="A217" s="6" t="s">
        <v>141</v>
      </c>
      <c r="B217" s="6" t="s">
        <v>85</v>
      </c>
      <c r="C217" s="7">
        <v>499900</v>
      </c>
      <c r="D217" s="7">
        <v>0</v>
      </c>
      <c r="E217" s="7">
        <v>0</v>
      </c>
      <c r="F217" s="7">
        <v>499900</v>
      </c>
    </row>
    <row r="218" spans="1:9" ht="15.75" x14ac:dyDescent="0.25">
      <c r="A218" s="6" t="s">
        <v>19</v>
      </c>
      <c r="B218" s="6" t="s">
        <v>211</v>
      </c>
      <c r="C218" s="7">
        <v>174900</v>
      </c>
      <c r="D218" s="7">
        <v>0</v>
      </c>
      <c r="E218" s="7">
        <v>0</v>
      </c>
      <c r="F218" s="13">
        <f>SUM(F217:F217)</f>
        <v>499900</v>
      </c>
      <c r="G218" s="16">
        <f>+F217</f>
        <v>499900</v>
      </c>
      <c r="H218" s="16">
        <v>499900</v>
      </c>
      <c r="I218" s="18">
        <v>1987800</v>
      </c>
    </row>
    <row r="222" spans="1:9" x14ac:dyDescent="0.25">
      <c r="A222" s="6" t="s">
        <v>76</v>
      </c>
      <c r="B222" s="6" t="s">
        <v>212</v>
      </c>
      <c r="C222" s="6" t="s">
        <v>19</v>
      </c>
      <c r="D222" s="6" t="s">
        <v>19</v>
      </c>
      <c r="E222" s="6" t="s">
        <v>19</v>
      </c>
      <c r="F222" s="6" t="s">
        <v>19</v>
      </c>
    </row>
    <row r="223" spans="1:9" ht="15.75" x14ac:dyDescent="0.25">
      <c r="A223" s="6" t="s">
        <v>137</v>
      </c>
      <c r="B223" s="6" t="s">
        <v>73</v>
      </c>
      <c r="C223" s="7">
        <v>216000</v>
      </c>
      <c r="D223" s="7">
        <v>0</v>
      </c>
      <c r="E223" s="7">
        <v>0</v>
      </c>
      <c r="F223" s="7">
        <v>216000</v>
      </c>
    </row>
    <row r="224" spans="1:9" ht="15.75" x14ac:dyDescent="0.25">
      <c r="A224" s="6" t="s">
        <v>19</v>
      </c>
      <c r="B224" s="6" t="s">
        <v>213</v>
      </c>
      <c r="C224" s="7">
        <v>216000</v>
      </c>
      <c r="D224" s="7">
        <v>0</v>
      </c>
      <c r="E224" s="7">
        <v>0</v>
      </c>
      <c r="F224" s="13">
        <f>SUM(F223)</f>
        <v>216000</v>
      </c>
      <c r="G224" s="16">
        <f>+F223</f>
        <v>216000</v>
      </c>
      <c r="H224" s="16"/>
      <c r="I224" s="16">
        <f>+G224-H224</f>
        <v>216000</v>
      </c>
    </row>
    <row r="228" spans="1:9" x14ac:dyDescent="0.25">
      <c r="A228" s="6" t="s">
        <v>47</v>
      </c>
      <c r="B228" s="6" t="s">
        <v>214</v>
      </c>
      <c r="C228" s="6" t="s">
        <v>19</v>
      </c>
      <c r="D228" s="6" t="s">
        <v>19</v>
      </c>
      <c r="E228" s="6" t="s">
        <v>19</v>
      </c>
      <c r="F228" s="6" t="s">
        <v>19</v>
      </c>
    </row>
    <row r="229" spans="1:9" ht="15.75" x14ac:dyDescent="0.25">
      <c r="A229" s="6" t="s">
        <v>136</v>
      </c>
      <c r="B229" s="6" t="s">
        <v>40</v>
      </c>
      <c r="C229" s="7">
        <v>1265000</v>
      </c>
      <c r="D229" s="7">
        <v>0</v>
      </c>
      <c r="E229" s="7">
        <v>0</v>
      </c>
      <c r="F229" s="7">
        <v>1265000</v>
      </c>
    </row>
    <row r="230" spans="1:9" ht="15.75" x14ac:dyDescent="0.25">
      <c r="A230" s="6" t="s">
        <v>137</v>
      </c>
      <c r="B230" s="6" t="s">
        <v>73</v>
      </c>
      <c r="C230" s="7">
        <v>12651747</v>
      </c>
      <c r="D230" s="7">
        <v>0</v>
      </c>
      <c r="E230" s="7">
        <v>0</v>
      </c>
      <c r="F230" s="7">
        <v>12651747</v>
      </c>
    </row>
    <row r="231" spans="1:9" ht="15.75" x14ac:dyDescent="0.25">
      <c r="A231" s="6" t="s">
        <v>138</v>
      </c>
      <c r="B231" s="6" t="s">
        <v>139</v>
      </c>
      <c r="C231" s="7">
        <v>96607</v>
      </c>
      <c r="D231" s="7">
        <v>0</v>
      </c>
      <c r="E231" s="7">
        <v>0</v>
      </c>
      <c r="F231" s="7">
        <v>96607</v>
      </c>
    </row>
    <row r="232" spans="1:9" ht="15.75" x14ac:dyDescent="0.25">
      <c r="A232" s="6" t="s">
        <v>158</v>
      </c>
      <c r="B232" s="6" t="s">
        <v>81</v>
      </c>
      <c r="C232" s="7">
        <v>245000</v>
      </c>
      <c r="D232" s="7">
        <v>0</v>
      </c>
      <c r="E232" s="7">
        <v>0</v>
      </c>
      <c r="F232" s="7">
        <v>245000</v>
      </c>
    </row>
    <row r="233" spans="1:9" ht="15.75" x14ac:dyDescent="0.25">
      <c r="A233" s="6" t="s">
        <v>140</v>
      </c>
      <c r="B233" s="6" t="s">
        <v>83</v>
      </c>
      <c r="C233" s="7">
        <v>942500</v>
      </c>
      <c r="D233" s="7">
        <v>0</v>
      </c>
      <c r="E233" s="7">
        <v>0</v>
      </c>
      <c r="F233" s="7">
        <v>942500</v>
      </c>
    </row>
    <row r="234" spans="1:9" ht="15.75" x14ac:dyDescent="0.25">
      <c r="A234" s="6" t="s">
        <v>141</v>
      </c>
      <c r="B234" s="6" t="s">
        <v>85</v>
      </c>
      <c r="C234" s="7">
        <v>12214325</v>
      </c>
      <c r="D234" s="7">
        <v>0</v>
      </c>
      <c r="E234" s="7">
        <v>0</v>
      </c>
      <c r="F234" s="7">
        <v>12214325</v>
      </c>
    </row>
    <row r="235" spans="1:9" ht="15.75" x14ac:dyDescent="0.25">
      <c r="A235" s="6" t="s">
        <v>161</v>
      </c>
      <c r="B235" s="6" t="s">
        <v>88</v>
      </c>
      <c r="C235" s="7">
        <v>100000</v>
      </c>
      <c r="D235" s="7">
        <v>0</v>
      </c>
      <c r="E235" s="7">
        <v>0</v>
      </c>
      <c r="F235" s="7">
        <v>100000</v>
      </c>
    </row>
    <row r="236" spans="1:9" ht="15.75" x14ac:dyDescent="0.25">
      <c r="A236" s="6" t="s">
        <v>162</v>
      </c>
      <c r="B236" s="6" t="s">
        <v>163</v>
      </c>
      <c r="C236" s="7">
        <v>9275</v>
      </c>
      <c r="D236" s="7">
        <v>0</v>
      </c>
      <c r="E236" s="7">
        <v>0</v>
      </c>
      <c r="F236" s="7">
        <v>9275</v>
      </c>
    </row>
    <row r="237" spans="1:9" ht="15.75" x14ac:dyDescent="0.25">
      <c r="A237" s="6" t="s">
        <v>142</v>
      </c>
      <c r="B237" s="6" t="s">
        <v>90</v>
      </c>
      <c r="C237" s="7">
        <v>2099000</v>
      </c>
      <c r="D237" s="7">
        <v>0</v>
      </c>
      <c r="E237" s="7">
        <v>0</v>
      </c>
      <c r="F237" s="7">
        <v>2099000</v>
      </c>
    </row>
    <row r="238" spans="1:9" ht="15.75" x14ac:dyDescent="0.25">
      <c r="A238" s="6" t="s">
        <v>164</v>
      </c>
      <c r="B238" s="6" t="s">
        <v>90</v>
      </c>
      <c r="C238" s="7">
        <v>12500</v>
      </c>
      <c r="D238" s="7">
        <v>0</v>
      </c>
      <c r="E238" s="7">
        <v>0</v>
      </c>
      <c r="F238" s="7">
        <v>12500</v>
      </c>
    </row>
    <row r="239" spans="1:9" ht="15.75" x14ac:dyDescent="0.25">
      <c r="A239" s="6" t="s">
        <v>19</v>
      </c>
      <c r="B239" s="6" t="s">
        <v>215</v>
      </c>
      <c r="C239" s="7">
        <v>29635954</v>
      </c>
      <c r="D239" s="7">
        <v>0</v>
      </c>
      <c r="E239" s="7">
        <v>0</v>
      </c>
      <c r="F239" s="13">
        <f>SUM(F229:F238)</f>
        <v>29635954</v>
      </c>
      <c r="G239" s="16">
        <f>+F238+F237+F236+F235+F234+F233+F232+F231+F230+F229</f>
        <v>29635954</v>
      </c>
      <c r="H239" s="16">
        <v>28779604</v>
      </c>
      <c r="I239" s="16">
        <f>+G239-H239</f>
        <v>856350</v>
      </c>
    </row>
    <row r="243" spans="1:9" x14ac:dyDescent="0.25">
      <c r="A243" s="6" t="s">
        <v>77</v>
      </c>
      <c r="B243" s="6" t="s">
        <v>216</v>
      </c>
      <c r="C243" s="6" t="s">
        <v>19</v>
      </c>
      <c r="D243" s="6" t="s">
        <v>19</v>
      </c>
      <c r="E243" s="6" t="s">
        <v>19</v>
      </c>
      <c r="F243" s="6" t="s">
        <v>19</v>
      </c>
    </row>
    <row r="244" spans="1:9" ht="15.75" x14ac:dyDescent="0.25">
      <c r="A244" s="6" t="s">
        <v>137</v>
      </c>
      <c r="B244" s="6" t="s">
        <v>73</v>
      </c>
      <c r="C244" s="7">
        <v>4338815</v>
      </c>
      <c r="D244" s="7">
        <v>0</v>
      </c>
      <c r="E244" s="7">
        <v>0</v>
      </c>
      <c r="F244" s="7">
        <v>4338815</v>
      </c>
    </row>
    <row r="245" spans="1:9" ht="15.75" x14ac:dyDescent="0.25">
      <c r="A245" s="6" t="s">
        <v>138</v>
      </c>
      <c r="B245" s="6" t="s">
        <v>139</v>
      </c>
      <c r="C245" s="7">
        <v>244318</v>
      </c>
      <c r="D245" s="7">
        <v>0</v>
      </c>
      <c r="E245" s="7">
        <v>0</v>
      </c>
      <c r="F245" s="7">
        <v>244318</v>
      </c>
    </row>
    <row r="246" spans="1:9" ht="15.75" x14ac:dyDescent="0.25">
      <c r="A246" s="6" t="s">
        <v>140</v>
      </c>
      <c r="B246" s="6" t="s">
        <v>83</v>
      </c>
      <c r="C246" s="7">
        <v>560750</v>
      </c>
      <c r="D246" s="7">
        <v>0</v>
      </c>
      <c r="E246" s="7">
        <v>0</v>
      </c>
      <c r="F246" s="7">
        <v>560750</v>
      </c>
    </row>
    <row r="247" spans="1:9" ht="15.75" x14ac:dyDescent="0.25">
      <c r="A247" s="6" t="s">
        <v>141</v>
      </c>
      <c r="B247" s="6" t="s">
        <v>85</v>
      </c>
      <c r="C247" s="7">
        <v>9232000</v>
      </c>
      <c r="D247" s="7">
        <v>0</v>
      </c>
      <c r="E247" s="7">
        <v>0</v>
      </c>
      <c r="F247" s="7">
        <v>9232000</v>
      </c>
    </row>
    <row r="248" spans="1:9" ht="15.75" x14ac:dyDescent="0.25">
      <c r="A248" s="6" t="s">
        <v>161</v>
      </c>
      <c r="B248" s="6" t="s">
        <v>88</v>
      </c>
      <c r="C248" s="7">
        <v>55000</v>
      </c>
      <c r="D248" s="7">
        <v>0</v>
      </c>
      <c r="E248" s="7">
        <v>0</v>
      </c>
      <c r="F248" s="7">
        <v>55000</v>
      </c>
    </row>
    <row r="249" spans="1:9" ht="15.75" x14ac:dyDescent="0.25">
      <c r="A249" s="6" t="s">
        <v>162</v>
      </c>
      <c r="B249" s="6" t="s">
        <v>163</v>
      </c>
      <c r="C249" s="7">
        <v>250781</v>
      </c>
      <c r="D249" s="7">
        <v>0</v>
      </c>
      <c r="E249" s="7">
        <v>0</v>
      </c>
      <c r="F249" s="7">
        <v>250781</v>
      </c>
    </row>
    <row r="250" spans="1:9" ht="15.75" x14ac:dyDescent="0.25">
      <c r="A250" s="6" t="s">
        <v>164</v>
      </c>
      <c r="B250" s="6" t="s">
        <v>90</v>
      </c>
      <c r="C250" s="7">
        <v>6250</v>
      </c>
      <c r="D250" s="7">
        <v>0</v>
      </c>
      <c r="E250" s="7">
        <v>0</v>
      </c>
      <c r="F250" s="7">
        <v>6250</v>
      </c>
    </row>
    <row r="251" spans="1:9" ht="15.75" x14ac:dyDescent="0.25">
      <c r="A251" s="6" t="s">
        <v>19</v>
      </c>
      <c r="B251" s="6" t="s">
        <v>217</v>
      </c>
      <c r="C251" s="7">
        <v>14687914</v>
      </c>
      <c r="D251" s="7">
        <v>0</v>
      </c>
      <c r="E251" s="7">
        <v>0</v>
      </c>
      <c r="F251" s="13">
        <v>14687914</v>
      </c>
      <c r="G251" s="16">
        <f>+F250+F249+F248+F247+F246+F245+F244</f>
        <v>14687914</v>
      </c>
      <c r="H251" s="16">
        <v>14462914</v>
      </c>
      <c r="I251" s="16">
        <f>+G251-H251</f>
        <v>225000</v>
      </c>
    </row>
    <row r="255" spans="1:9" x14ac:dyDescent="0.25">
      <c r="A255" s="6" t="s">
        <v>29</v>
      </c>
      <c r="B255" s="6" t="s">
        <v>218</v>
      </c>
      <c r="C255" s="6" t="s">
        <v>19</v>
      </c>
      <c r="D255" s="6" t="s">
        <v>19</v>
      </c>
      <c r="E255" s="6" t="s">
        <v>19</v>
      </c>
      <c r="F255" s="6" t="s">
        <v>19</v>
      </c>
    </row>
    <row r="256" spans="1:9" ht="15.75" x14ac:dyDescent="0.25">
      <c r="A256" s="6" t="s">
        <v>150</v>
      </c>
      <c r="B256" s="6" t="s">
        <v>28</v>
      </c>
      <c r="C256" s="7">
        <v>1876167</v>
      </c>
      <c r="D256" s="7">
        <v>0</v>
      </c>
      <c r="E256" s="7">
        <v>0</v>
      </c>
      <c r="F256" s="7">
        <v>1876167</v>
      </c>
    </row>
    <row r="257" spans="1:9" ht="15.75" x14ac:dyDescent="0.25">
      <c r="A257" s="6" t="s">
        <v>137</v>
      </c>
      <c r="B257" s="6" t="s">
        <v>73</v>
      </c>
      <c r="C257" s="7">
        <v>600000</v>
      </c>
      <c r="D257" s="7">
        <v>0</v>
      </c>
      <c r="E257" s="7">
        <v>0</v>
      </c>
      <c r="F257" s="7">
        <v>600000</v>
      </c>
    </row>
    <row r="258" spans="1:9" ht="15.75" x14ac:dyDescent="0.25">
      <c r="A258" s="6" t="s">
        <v>19</v>
      </c>
      <c r="B258" s="6" t="s">
        <v>219</v>
      </c>
      <c r="C258" s="7">
        <v>2476167</v>
      </c>
      <c r="D258" s="7">
        <v>0</v>
      </c>
      <c r="E258" s="7">
        <v>0</v>
      </c>
      <c r="F258" s="13">
        <v>2476167</v>
      </c>
      <c r="G258" s="16">
        <f>+F257+F256</f>
        <v>2476167</v>
      </c>
      <c r="H258" s="16">
        <v>2701167</v>
      </c>
      <c r="I258" s="16">
        <f>+G258-H258</f>
        <v>-225000</v>
      </c>
    </row>
    <row r="262" spans="1:9" x14ac:dyDescent="0.25">
      <c r="A262" s="6" t="s">
        <v>48</v>
      </c>
      <c r="B262" s="6" t="s">
        <v>220</v>
      </c>
      <c r="C262" s="6" t="s">
        <v>19</v>
      </c>
      <c r="D262" s="6" t="s">
        <v>19</v>
      </c>
      <c r="E262" s="6" t="s">
        <v>19</v>
      </c>
      <c r="F262" s="6" t="s">
        <v>19</v>
      </c>
    </row>
    <row r="263" spans="1:9" ht="15.75" x14ac:dyDescent="0.25">
      <c r="A263" s="6" t="s">
        <v>136</v>
      </c>
      <c r="B263" s="6" t="s">
        <v>40</v>
      </c>
      <c r="C263" s="7">
        <v>19939600</v>
      </c>
      <c r="D263" s="7">
        <v>0</v>
      </c>
      <c r="E263" s="7">
        <v>0</v>
      </c>
      <c r="F263" s="7">
        <v>19939600</v>
      </c>
    </row>
    <row r="264" spans="1:9" ht="15.75" x14ac:dyDescent="0.25">
      <c r="A264" s="6" t="s">
        <v>137</v>
      </c>
      <c r="B264" s="6" t="s">
        <v>73</v>
      </c>
      <c r="C264" s="7">
        <v>16577498</v>
      </c>
      <c r="D264" s="7">
        <v>0</v>
      </c>
      <c r="E264" s="7">
        <v>0</v>
      </c>
      <c r="F264" s="7">
        <v>16577498</v>
      </c>
    </row>
    <row r="265" spans="1:9" ht="15.75" x14ac:dyDescent="0.25">
      <c r="A265" s="6" t="s">
        <v>158</v>
      </c>
      <c r="B265" s="6" t="s">
        <v>81</v>
      </c>
      <c r="C265" s="7">
        <v>675163</v>
      </c>
      <c r="D265" s="7">
        <v>0</v>
      </c>
      <c r="E265" s="7">
        <v>0</v>
      </c>
      <c r="F265" s="7">
        <v>675163</v>
      </c>
    </row>
    <row r="266" spans="1:9" ht="15.75" x14ac:dyDescent="0.25">
      <c r="A266" s="6" t="s">
        <v>140</v>
      </c>
      <c r="B266" s="6" t="s">
        <v>83</v>
      </c>
      <c r="C266" s="7">
        <v>1042500</v>
      </c>
      <c r="D266" s="7">
        <v>0</v>
      </c>
      <c r="E266" s="7">
        <v>0</v>
      </c>
      <c r="F266" s="7">
        <v>1042500</v>
      </c>
    </row>
    <row r="267" spans="1:9" ht="15.75" x14ac:dyDescent="0.25">
      <c r="A267" s="6" t="s">
        <v>141</v>
      </c>
      <c r="B267" s="6" t="s">
        <v>85</v>
      </c>
      <c r="C267" s="7">
        <v>96423916</v>
      </c>
      <c r="D267" s="7">
        <v>0</v>
      </c>
      <c r="E267" s="7">
        <v>0</v>
      </c>
      <c r="F267" s="7">
        <v>96423916</v>
      </c>
    </row>
    <row r="268" spans="1:9" ht="15.75" x14ac:dyDescent="0.25">
      <c r="A268" s="6" t="s">
        <v>161</v>
      </c>
      <c r="B268" s="6" t="s">
        <v>88</v>
      </c>
      <c r="C268" s="7">
        <v>370000</v>
      </c>
      <c r="D268" s="7">
        <v>0</v>
      </c>
      <c r="E268" s="7">
        <v>0</v>
      </c>
      <c r="F268" s="7">
        <v>370000</v>
      </c>
    </row>
    <row r="269" spans="1:9" ht="15.75" x14ac:dyDescent="0.25">
      <c r="A269" s="6" t="s">
        <v>142</v>
      </c>
      <c r="B269" s="6" t="s">
        <v>90</v>
      </c>
      <c r="C269" s="7">
        <v>36897223</v>
      </c>
      <c r="D269" s="7">
        <v>0</v>
      </c>
      <c r="E269" s="7">
        <v>0</v>
      </c>
      <c r="F269" s="7">
        <v>36897223</v>
      </c>
    </row>
    <row r="270" spans="1:9" ht="15.75" x14ac:dyDescent="0.25">
      <c r="A270" s="6" t="s">
        <v>164</v>
      </c>
      <c r="B270" s="6" t="s">
        <v>90</v>
      </c>
      <c r="C270" s="7">
        <v>87500</v>
      </c>
      <c r="D270" s="7">
        <v>0</v>
      </c>
      <c r="E270" s="7">
        <v>0</v>
      </c>
      <c r="F270" s="7">
        <v>87500</v>
      </c>
    </row>
    <row r="271" spans="1:9" ht="15.75" x14ac:dyDescent="0.25">
      <c r="A271" s="6" t="s">
        <v>165</v>
      </c>
      <c r="B271" s="6" t="s">
        <v>166</v>
      </c>
      <c r="C271" s="7">
        <v>111922</v>
      </c>
      <c r="D271" s="7">
        <v>0</v>
      </c>
      <c r="E271" s="7">
        <v>0</v>
      </c>
      <c r="F271" s="7">
        <v>111922</v>
      </c>
    </row>
    <row r="272" spans="1:9" ht="15.75" x14ac:dyDescent="0.25">
      <c r="A272" s="6" t="s">
        <v>167</v>
      </c>
      <c r="B272" s="6" t="s">
        <v>93</v>
      </c>
      <c r="C272" s="7">
        <v>110000</v>
      </c>
      <c r="D272" s="7">
        <v>0</v>
      </c>
      <c r="E272" s="7">
        <v>0</v>
      </c>
      <c r="F272" s="7">
        <v>110000</v>
      </c>
    </row>
    <row r="273" spans="1:9" ht="15.75" x14ac:dyDescent="0.25">
      <c r="A273" s="6" t="s">
        <v>168</v>
      </c>
      <c r="B273" s="6" t="s">
        <v>103</v>
      </c>
      <c r="C273" s="7">
        <v>136988</v>
      </c>
      <c r="D273" s="7">
        <v>0</v>
      </c>
      <c r="E273" s="7">
        <v>0</v>
      </c>
      <c r="F273" s="7">
        <v>136988</v>
      </c>
    </row>
    <row r="274" spans="1:9" ht="15.75" x14ac:dyDescent="0.25">
      <c r="A274" s="6" t="s">
        <v>169</v>
      </c>
      <c r="B274" s="6" t="s">
        <v>107</v>
      </c>
      <c r="C274" s="7">
        <v>460000</v>
      </c>
      <c r="D274" s="7">
        <v>0</v>
      </c>
      <c r="E274" s="7">
        <v>0</v>
      </c>
      <c r="F274" s="7">
        <v>460000</v>
      </c>
    </row>
    <row r="275" spans="1:9" ht="15.75" x14ac:dyDescent="0.25">
      <c r="A275" s="6" t="s">
        <v>19</v>
      </c>
      <c r="B275" s="6" t="s">
        <v>221</v>
      </c>
      <c r="C275" s="7">
        <v>172832310</v>
      </c>
      <c r="D275" s="7">
        <v>0</v>
      </c>
      <c r="E275" s="7">
        <v>0</v>
      </c>
      <c r="F275" s="13">
        <f>SUM(F263:F274)</f>
        <v>172832310</v>
      </c>
      <c r="G275" s="16">
        <f>+F274+F273+F272+F271+F270+F269+F268+F267+F266+F265+F264+F263</f>
        <v>172832310</v>
      </c>
      <c r="H275" s="16">
        <v>172832310</v>
      </c>
      <c r="I275" s="16">
        <f>+G275-H275</f>
        <v>0</v>
      </c>
    </row>
    <row r="278" spans="1:9" x14ac:dyDescent="0.25">
      <c r="A278" s="6" t="s">
        <v>49</v>
      </c>
      <c r="B278" s="6" t="s">
        <v>222</v>
      </c>
      <c r="C278" s="6" t="s">
        <v>19</v>
      </c>
      <c r="D278" s="6" t="s">
        <v>19</v>
      </c>
      <c r="E278" s="6" t="s">
        <v>19</v>
      </c>
      <c r="F278" s="6" t="s">
        <v>19</v>
      </c>
    </row>
    <row r="279" spans="1:9" ht="15.75" x14ac:dyDescent="0.25">
      <c r="A279" s="6" t="s">
        <v>136</v>
      </c>
      <c r="B279" s="6" t="s">
        <v>40</v>
      </c>
      <c r="C279" s="7">
        <v>555000</v>
      </c>
      <c r="D279" s="7">
        <v>0</v>
      </c>
      <c r="E279" s="7">
        <v>0</v>
      </c>
      <c r="F279" s="7">
        <v>555000</v>
      </c>
    </row>
    <row r="280" spans="1:9" ht="15.75" x14ac:dyDescent="0.25">
      <c r="A280" s="6" t="s">
        <v>137</v>
      </c>
      <c r="B280" s="6" t="s">
        <v>73</v>
      </c>
      <c r="C280" s="7">
        <v>14332</v>
      </c>
      <c r="D280" s="7">
        <v>0</v>
      </c>
      <c r="E280" s="7">
        <v>0</v>
      </c>
      <c r="F280" s="7">
        <v>14332</v>
      </c>
    </row>
    <row r="281" spans="1:9" ht="15.75" x14ac:dyDescent="0.25">
      <c r="A281" s="6" t="s">
        <v>138</v>
      </c>
      <c r="B281" s="6" t="s">
        <v>139</v>
      </c>
      <c r="C281" s="7">
        <v>1185668</v>
      </c>
      <c r="D281" s="7">
        <v>0</v>
      </c>
      <c r="E281" s="7">
        <v>0</v>
      </c>
      <c r="F281" s="7">
        <v>1185668</v>
      </c>
    </row>
    <row r="282" spans="1:9" ht="15.75" x14ac:dyDescent="0.25">
      <c r="A282" s="6" t="s">
        <v>141</v>
      </c>
      <c r="B282" s="6" t="s">
        <v>85</v>
      </c>
      <c r="C282" s="7">
        <v>4307000</v>
      </c>
      <c r="D282" s="7">
        <v>0</v>
      </c>
      <c r="E282" s="7">
        <v>0</v>
      </c>
      <c r="F282" s="7">
        <v>4307000</v>
      </c>
    </row>
    <row r="283" spans="1:9" ht="15.75" x14ac:dyDescent="0.25">
      <c r="A283" s="6" t="s">
        <v>161</v>
      </c>
      <c r="B283" s="6" t="s">
        <v>88</v>
      </c>
      <c r="C283" s="7">
        <v>10000</v>
      </c>
      <c r="D283" s="7">
        <v>0</v>
      </c>
      <c r="E283" s="7">
        <v>0</v>
      </c>
      <c r="F283" s="7">
        <v>10000</v>
      </c>
    </row>
    <row r="284" spans="1:9" ht="15.75" x14ac:dyDescent="0.25">
      <c r="A284" s="6" t="s">
        <v>164</v>
      </c>
      <c r="B284" s="6" t="s">
        <v>90</v>
      </c>
      <c r="C284" s="7">
        <v>22500</v>
      </c>
      <c r="D284" s="7">
        <v>0</v>
      </c>
      <c r="E284" s="7">
        <v>0</v>
      </c>
      <c r="F284" s="7">
        <v>22500</v>
      </c>
    </row>
    <row r="285" spans="1:9" ht="15.75" x14ac:dyDescent="0.25">
      <c r="A285" s="6" t="s">
        <v>19</v>
      </c>
      <c r="B285" s="6" t="s">
        <v>223</v>
      </c>
      <c r="C285" s="7">
        <v>6094500</v>
      </c>
      <c r="D285" s="7">
        <v>0</v>
      </c>
      <c r="E285" s="7">
        <v>0</v>
      </c>
      <c r="F285" s="13">
        <f>SUM(F279:F284)</f>
        <v>6094500</v>
      </c>
      <c r="G285" s="16">
        <f>+F284+F283+F282+F281+F280+F279</f>
        <v>6094500</v>
      </c>
      <c r="H285" s="16">
        <v>4884500</v>
      </c>
      <c r="I285" s="18">
        <f>+G285-H285</f>
        <v>1210000</v>
      </c>
    </row>
    <row r="288" spans="1:9" x14ac:dyDescent="0.25">
      <c r="A288" s="6" t="s">
        <v>227</v>
      </c>
      <c r="B288" s="6" t="s">
        <v>228</v>
      </c>
      <c r="C288" s="6" t="s">
        <v>19</v>
      </c>
      <c r="D288" s="6" t="s">
        <v>19</v>
      </c>
      <c r="E288" s="6" t="s">
        <v>19</v>
      </c>
      <c r="F288" s="6" t="s">
        <v>19</v>
      </c>
    </row>
    <row r="289" spans="1:6" ht="15.75" x14ac:dyDescent="0.25">
      <c r="A289" s="10" t="s">
        <v>146</v>
      </c>
      <c r="B289" s="10" t="s">
        <v>147</v>
      </c>
      <c r="C289" s="7">
        <v>1505109212</v>
      </c>
      <c r="D289" s="7">
        <v>0</v>
      </c>
      <c r="E289" s="7">
        <v>0</v>
      </c>
      <c r="F289" s="11">
        <v>1505109212</v>
      </c>
    </row>
    <row r="290" spans="1:6" ht="15.75" x14ac:dyDescent="0.25">
      <c r="A290" s="10" t="s">
        <v>151</v>
      </c>
      <c r="B290" s="10" t="s">
        <v>152</v>
      </c>
      <c r="C290" s="7">
        <v>1008267980</v>
      </c>
      <c r="D290" s="7">
        <v>0</v>
      </c>
      <c r="E290" s="7">
        <v>0</v>
      </c>
      <c r="F290" s="11">
        <v>1008267980</v>
      </c>
    </row>
    <row r="291" spans="1:6" ht="15.75" x14ac:dyDescent="0.25">
      <c r="A291" s="6" t="s">
        <v>19</v>
      </c>
      <c r="B291" s="6" t="s">
        <v>229</v>
      </c>
      <c r="C291" s="7">
        <v>2513377192</v>
      </c>
      <c r="D291" s="7">
        <v>0</v>
      </c>
      <c r="E291" s="7">
        <v>0</v>
      </c>
      <c r="F291" s="7">
        <v>2513377192</v>
      </c>
    </row>
    <row r="294" spans="1:6" x14ac:dyDescent="0.25">
      <c r="A294" s="6" t="s">
        <v>50</v>
      </c>
      <c r="B294" s="6" t="s">
        <v>242</v>
      </c>
      <c r="C294" s="6" t="s">
        <v>19</v>
      </c>
      <c r="D294" s="6" t="s">
        <v>19</v>
      </c>
      <c r="E294" s="6" t="s">
        <v>19</v>
      </c>
      <c r="F294" s="6" t="s">
        <v>19</v>
      </c>
    </row>
    <row r="295" spans="1:6" ht="15.75" x14ac:dyDescent="0.25">
      <c r="A295" s="6" t="s">
        <v>136</v>
      </c>
      <c r="B295" s="6" t="s">
        <v>40</v>
      </c>
      <c r="C295" s="7">
        <v>9196161</v>
      </c>
      <c r="D295" s="7">
        <v>0</v>
      </c>
      <c r="E295" s="7">
        <v>0</v>
      </c>
      <c r="F295" s="7">
        <v>9196161</v>
      </c>
    </row>
    <row r="296" spans="1:6" ht="15.75" x14ac:dyDescent="0.25">
      <c r="A296" s="10" t="s">
        <v>243</v>
      </c>
      <c r="B296" s="10" t="s">
        <v>244</v>
      </c>
      <c r="C296" s="7">
        <v>-2859364</v>
      </c>
      <c r="D296" s="7">
        <v>0</v>
      </c>
      <c r="E296" s="7">
        <v>0</v>
      </c>
      <c r="F296" s="11">
        <v>-2859364</v>
      </c>
    </row>
    <row r="297" spans="1:6" ht="15.75" x14ac:dyDescent="0.25">
      <c r="A297" s="10" t="s">
        <v>245</v>
      </c>
      <c r="B297" s="10" t="s">
        <v>246</v>
      </c>
      <c r="C297" s="7">
        <v>-197615</v>
      </c>
      <c r="D297" s="7">
        <v>0</v>
      </c>
      <c r="E297" s="7">
        <v>0</v>
      </c>
      <c r="F297" s="11">
        <v>-197615</v>
      </c>
    </row>
    <row r="298" spans="1:6" ht="15.75" x14ac:dyDescent="0.25">
      <c r="A298" s="6" t="s">
        <v>156</v>
      </c>
      <c r="B298" s="6" t="s">
        <v>157</v>
      </c>
      <c r="C298" s="7">
        <v>197615</v>
      </c>
      <c r="D298" s="7">
        <v>0</v>
      </c>
      <c r="E298" s="7">
        <v>0</v>
      </c>
      <c r="F298" s="7">
        <v>197615</v>
      </c>
    </row>
    <row r="299" spans="1:6" ht="15.75" x14ac:dyDescent="0.25">
      <c r="A299" s="6" t="s">
        <v>137</v>
      </c>
      <c r="B299" s="6" t="s">
        <v>73</v>
      </c>
      <c r="C299" s="7">
        <v>67811542</v>
      </c>
      <c r="D299" s="7">
        <v>0</v>
      </c>
      <c r="E299" s="7">
        <v>0</v>
      </c>
      <c r="F299" s="7">
        <v>67811542</v>
      </c>
    </row>
    <row r="300" spans="1:6" ht="15.75" x14ac:dyDescent="0.25">
      <c r="A300" s="10" t="s">
        <v>247</v>
      </c>
      <c r="B300" s="10" t="s">
        <v>248</v>
      </c>
      <c r="C300" s="7">
        <v>-16041312</v>
      </c>
      <c r="D300" s="7">
        <v>0</v>
      </c>
      <c r="E300" s="7">
        <v>0</v>
      </c>
      <c r="F300" s="11">
        <v>-16041312</v>
      </c>
    </row>
    <row r="301" spans="1:6" ht="15.75" x14ac:dyDescent="0.25">
      <c r="A301" s="10" t="s">
        <v>249</v>
      </c>
      <c r="B301" s="10" t="s">
        <v>250</v>
      </c>
      <c r="C301" s="7">
        <v>-1531041</v>
      </c>
      <c r="D301" s="7">
        <v>0</v>
      </c>
      <c r="E301" s="7">
        <v>0</v>
      </c>
      <c r="F301" s="11">
        <v>-1531041</v>
      </c>
    </row>
    <row r="302" spans="1:6" ht="15.75" x14ac:dyDescent="0.25">
      <c r="A302" s="6" t="s">
        <v>138</v>
      </c>
      <c r="B302" s="6" t="s">
        <v>139</v>
      </c>
      <c r="C302" s="7">
        <v>1531041</v>
      </c>
      <c r="D302" s="7">
        <v>0</v>
      </c>
      <c r="E302" s="7">
        <v>0</v>
      </c>
      <c r="F302" s="7">
        <v>1531041</v>
      </c>
    </row>
    <row r="303" spans="1:6" ht="15.75" x14ac:dyDescent="0.25">
      <c r="A303" s="6" t="s">
        <v>158</v>
      </c>
      <c r="B303" s="6" t="s">
        <v>81</v>
      </c>
      <c r="C303" s="7">
        <v>939064</v>
      </c>
      <c r="D303" s="7">
        <v>0</v>
      </c>
      <c r="E303" s="7">
        <v>0</v>
      </c>
      <c r="F303" s="7">
        <v>939064</v>
      </c>
    </row>
    <row r="304" spans="1:6" ht="15.75" x14ac:dyDescent="0.25">
      <c r="A304" s="6" t="s">
        <v>140</v>
      </c>
      <c r="B304" s="6" t="s">
        <v>83</v>
      </c>
      <c r="C304" s="7">
        <v>96000</v>
      </c>
      <c r="D304" s="7">
        <v>0</v>
      </c>
      <c r="E304" s="7">
        <v>0</v>
      </c>
      <c r="F304" s="7">
        <v>96000</v>
      </c>
    </row>
    <row r="305" spans="1:6" ht="15.75" x14ac:dyDescent="0.25">
      <c r="A305" s="10" t="s">
        <v>251</v>
      </c>
      <c r="B305" s="10" t="s">
        <v>252</v>
      </c>
      <c r="C305" s="7">
        <v>-687880</v>
      </c>
      <c r="D305" s="7">
        <v>0</v>
      </c>
      <c r="E305" s="7">
        <v>0</v>
      </c>
      <c r="F305" s="11">
        <v>-687880</v>
      </c>
    </row>
    <row r="306" spans="1:6" ht="15.75" x14ac:dyDescent="0.25">
      <c r="A306" s="10" t="s">
        <v>253</v>
      </c>
      <c r="B306" s="10" t="s">
        <v>254</v>
      </c>
      <c r="C306" s="7">
        <v>-48000</v>
      </c>
      <c r="D306" s="7">
        <v>0</v>
      </c>
      <c r="E306" s="7">
        <v>0</v>
      </c>
      <c r="F306" s="11">
        <v>-48000</v>
      </c>
    </row>
    <row r="307" spans="1:6" ht="15.75" x14ac:dyDescent="0.25">
      <c r="A307" s="10" t="s">
        <v>255</v>
      </c>
      <c r="B307" s="10" t="s">
        <v>256</v>
      </c>
      <c r="C307" s="7">
        <v>-160025</v>
      </c>
      <c r="D307" s="7">
        <v>0</v>
      </c>
      <c r="E307" s="7">
        <v>0</v>
      </c>
      <c r="F307" s="11">
        <v>-160025</v>
      </c>
    </row>
    <row r="308" spans="1:6" ht="15.75" x14ac:dyDescent="0.25">
      <c r="A308" s="6" t="s">
        <v>159</v>
      </c>
      <c r="B308" s="6" t="s">
        <v>160</v>
      </c>
      <c r="C308" s="7">
        <v>160025</v>
      </c>
      <c r="D308" s="7">
        <v>0</v>
      </c>
      <c r="E308" s="7">
        <v>0</v>
      </c>
      <c r="F308" s="7">
        <v>160025</v>
      </c>
    </row>
    <row r="309" spans="1:6" ht="15.75" x14ac:dyDescent="0.25">
      <c r="A309" s="6" t="s">
        <v>141</v>
      </c>
      <c r="B309" s="6" t="s">
        <v>85</v>
      </c>
      <c r="C309" s="7">
        <v>23514040</v>
      </c>
      <c r="D309" s="7">
        <v>0</v>
      </c>
      <c r="E309" s="7">
        <v>0</v>
      </c>
      <c r="F309" s="7">
        <v>23514040</v>
      </c>
    </row>
    <row r="310" spans="1:6" ht="15.75" x14ac:dyDescent="0.25">
      <c r="A310" s="6" t="s">
        <v>161</v>
      </c>
      <c r="B310" s="6" t="s">
        <v>88</v>
      </c>
      <c r="C310" s="7">
        <v>650000</v>
      </c>
      <c r="D310" s="7">
        <v>0</v>
      </c>
      <c r="E310" s="7">
        <v>0</v>
      </c>
      <c r="F310" s="7">
        <v>650000</v>
      </c>
    </row>
    <row r="311" spans="1:6" ht="15.75" x14ac:dyDescent="0.25">
      <c r="A311" s="10" t="s">
        <v>257</v>
      </c>
      <c r="B311" s="10" t="s">
        <v>258</v>
      </c>
      <c r="C311" s="7">
        <v>-7082325</v>
      </c>
      <c r="D311" s="7">
        <v>0</v>
      </c>
      <c r="E311" s="7">
        <v>0</v>
      </c>
      <c r="F311" s="11">
        <v>-7082325</v>
      </c>
    </row>
    <row r="312" spans="1:6" ht="15.75" x14ac:dyDescent="0.25">
      <c r="A312" s="10" t="s">
        <v>259</v>
      </c>
      <c r="B312" s="10" t="s">
        <v>260</v>
      </c>
      <c r="C312" s="7">
        <v>-590000</v>
      </c>
      <c r="D312" s="7">
        <v>0</v>
      </c>
      <c r="E312" s="7">
        <v>0</v>
      </c>
      <c r="F312" s="11">
        <v>-590000</v>
      </c>
    </row>
    <row r="313" spans="1:6" ht="15.75" x14ac:dyDescent="0.25">
      <c r="A313" s="10" t="s">
        <v>261</v>
      </c>
      <c r="B313" s="10" t="s">
        <v>262</v>
      </c>
      <c r="C313" s="7">
        <v>-747250</v>
      </c>
      <c r="D313" s="7">
        <v>0</v>
      </c>
      <c r="E313" s="7">
        <v>0</v>
      </c>
      <c r="F313" s="11">
        <v>-747250</v>
      </c>
    </row>
    <row r="314" spans="1:6" ht="15.75" x14ac:dyDescent="0.25">
      <c r="A314" s="6" t="s">
        <v>162</v>
      </c>
      <c r="B314" s="6" t="s">
        <v>163</v>
      </c>
      <c r="C314" s="7">
        <v>747250</v>
      </c>
      <c r="D314" s="7">
        <v>0</v>
      </c>
      <c r="E314" s="7">
        <v>0</v>
      </c>
      <c r="F314" s="7">
        <v>747250</v>
      </c>
    </row>
    <row r="315" spans="1:6" ht="15.75" x14ac:dyDescent="0.25">
      <c r="A315" s="6" t="s">
        <v>142</v>
      </c>
      <c r="B315" s="6" t="s">
        <v>90</v>
      </c>
      <c r="C315" s="7">
        <v>11011543</v>
      </c>
      <c r="D315" s="7">
        <v>0</v>
      </c>
      <c r="E315" s="7">
        <v>0</v>
      </c>
      <c r="F315" s="7">
        <v>11011543</v>
      </c>
    </row>
    <row r="316" spans="1:6" ht="15.75" x14ac:dyDescent="0.25">
      <c r="A316" s="6" t="s">
        <v>164</v>
      </c>
      <c r="B316" s="6" t="s">
        <v>90</v>
      </c>
      <c r="C316" s="7">
        <v>50000</v>
      </c>
      <c r="D316" s="7">
        <v>0</v>
      </c>
      <c r="E316" s="7">
        <v>0</v>
      </c>
      <c r="F316" s="7">
        <v>50000</v>
      </c>
    </row>
    <row r="317" spans="1:6" ht="15.75" x14ac:dyDescent="0.25">
      <c r="A317" s="10" t="s">
        <v>263</v>
      </c>
      <c r="B317" s="10" t="s">
        <v>264</v>
      </c>
      <c r="C317" s="7">
        <v>-1829000</v>
      </c>
      <c r="D317" s="7">
        <v>0</v>
      </c>
      <c r="E317" s="7">
        <v>0</v>
      </c>
      <c r="F317" s="11">
        <v>-1829000</v>
      </c>
    </row>
    <row r="318" spans="1:6" ht="15.75" x14ac:dyDescent="0.25">
      <c r="A318" s="10" t="s">
        <v>265</v>
      </c>
      <c r="B318" s="10" t="s">
        <v>264</v>
      </c>
      <c r="C318" s="7">
        <v>-25000</v>
      </c>
      <c r="D318" s="7">
        <v>0</v>
      </c>
      <c r="E318" s="7">
        <v>0</v>
      </c>
      <c r="F318" s="11">
        <v>-25000</v>
      </c>
    </row>
    <row r="319" spans="1:6" ht="15.75" x14ac:dyDescent="0.25">
      <c r="A319" s="10" t="s">
        <v>266</v>
      </c>
      <c r="B319" s="10" t="s">
        <v>267</v>
      </c>
      <c r="C319" s="7">
        <v>-383</v>
      </c>
      <c r="D319" s="7">
        <v>0</v>
      </c>
      <c r="E319" s="7">
        <v>0</v>
      </c>
      <c r="F319" s="11">
        <v>-383</v>
      </c>
    </row>
    <row r="320" spans="1:6" ht="15.75" x14ac:dyDescent="0.25">
      <c r="A320" s="6" t="s">
        <v>165</v>
      </c>
      <c r="B320" s="6" t="s">
        <v>166</v>
      </c>
      <c r="C320" s="7">
        <v>383</v>
      </c>
      <c r="D320" s="7">
        <v>0</v>
      </c>
      <c r="E320" s="7">
        <v>0</v>
      </c>
      <c r="F320" s="7">
        <v>383</v>
      </c>
    </row>
    <row r="321" spans="1:9" ht="15.75" x14ac:dyDescent="0.25">
      <c r="A321" s="6" t="s">
        <v>167</v>
      </c>
      <c r="B321" s="6" t="s">
        <v>93</v>
      </c>
      <c r="C321" s="7">
        <v>298064</v>
      </c>
      <c r="D321" s="7">
        <v>0</v>
      </c>
      <c r="E321" s="7">
        <v>0</v>
      </c>
      <c r="F321" s="7">
        <v>298064</v>
      </c>
    </row>
    <row r="322" spans="1:9" ht="15.75" x14ac:dyDescent="0.25">
      <c r="A322" s="6" t="s">
        <v>268</v>
      </c>
      <c r="B322" s="6" t="s">
        <v>95</v>
      </c>
      <c r="C322" s="7">
        <v>100000</v>
      </c>
      <c r="D322" s="7">
        <v>0</v>
      </c>
      <c r="E322" s="7">
        <v>0</v>
      </c>
      <c r="F322" s="7">
        <v>100000</v>
      </c>
    </row>
    <row r="323" spans="1:9" ht="15.75" x14ac:dyDescent="0.25">
      <c r="A323" s="6" t="s">
        <v>269</v>
      </c>
      <c r="B323" s="6" t="s">
        <v>270</v>
      </c>
      <c r="C323" s="7">
        <v>244541</v>
      </c>
      <c r="D323" s="7">
        <v>0</v>
      </c>
      <c r="E323" s="7">
        <v>0</v>
      </c>
      <c r="F323" s="7">
        <v>244541</v>
      </c>
    </row>
    <row r="324" spans="1:9" ht="15.75" x14ac:dyDescent="0.25">
      <c r="A324" s="6" t="s">
        <v>169</v>
      </c>
      <c r="B324" s="6" t="s">
        <v>107</v>
      </c>
      <c r="C324" s="7">
        <v>759900</v>
      </c>
      <c r="D324" s="7">
        <v>0</v>
      </c>
      <c r="E324" s="7">
        <v>0</v>
      </c>
      <c r="F324" s="7">
        <v>759900</v>
      </c>
    </row>
    <row r="325" spans="1:9" ht="15.75" x14ac:dyDescent="0.25">
      <c r="A325" s="6" t="s">
        <v>180</v>
      </c>
      <c r="B325" s="6" t="s">
        <v>119</v>
      </c>
      <c r="C325" s="7">
        <v>977728</v>
      </c>
      <c r="D325" s="7">
        <v>0</v>
      </c>
      <c r="E325" s="7">
        <v>0</v>
      </c>
      <c r="F325" s="7">
        <v>977728</v>
      </c>
    </row>
    <row r="326" spans="1:9" ht="15.75" x14ac:dyDescent="0.25">
      <c r="A326" s="10" t="s">
        <v>271</v>
      </c>
      <c r="B326" s="10" t="s">
        <v>272</v>
      </c>
      <c r="C326" s="7">
        <v>-488864</v>
      </c>
      <c r="D326" s="7">
        <v>0</v>
      </c>
      <c r="E326" s="7">
        <v>0</v>
      </c>
      <c r="F326" s="11">
        <v>-488864</v>
      </c>
    </row>
    <row r="327" spans="1:9" ht="15.75" x14ac:dyDescent="0.25">
      <c r="A327" s="6" t="s">
        <v>19</v>
      </c>
      <c r="B327" s="6" t="s">
        <v>273</v>
      </c>
      <c r="C327" s="7">
        <v>85996838</v>
      </c>
      <c r="D327" s="7">
        <v>0</v>
      </c>
      <c r="E327" s="7">
        <v>0</v>
      </c>
      <c r="F327" s="13">
        <f>SUM(F295:F326)</f>
        <v>85996838</v>
      </c>
      <c r="G327" s="16">
        <v>85996838</v>
      </c>
      <c r="H327" s="16">
        <v>85996838</v>
      </c>
      <c r="I327" s="16">
        <f>+G327-H327</f>
        <v>0</v>
      </c>
    </row>
    <row r="331" spans="1:9" x14ac:dyDescent="0.25">
      <c r="A331" s="6" t="s">
        <v>51</v>
      </c>
      <c r="B331" s="6" t="s">
        <v>274</v>
      </c>
      <c r="C331" s="6" t="s">
        <v>19</v>
      </c>
      <c r="D331" s="6" t="s">
        <v>19</v>
      </c>
      <c r="E331" s="6" t="s">
        <v>19</v>
      </c>
      <c r="F331" s="6" t="s">
        <v>19</v>
      </c>
    </row>
    <row r="332" spans="1:9" ht="15.75" x14ac:dyDescent="0.25">
      <c r="A332" s="6" t="s">
        <v>136</v>
      </c>
      <c r="B332" s="6" t="s">
        <v>40</v>
      </c>
      <c r="C332" s="7">
        <v>23163312</v>
      </c>
      <c r="D332" s="7">
        <v>0</v>
      </c>
      <c r="E332" s="7">
        <v>0</v>
      </c>
      <c r="F332" s="7">
        <v>23163312</v>
      </c>
    </row>
    <row r="333" spans="1:9" ht="15.75" x14ac:dyDescent="0.25">
      <c r="A333" s="10" t="s">
        <v>243</v>
      </c>
      <c r="B333" s="10" t="s">
        <v>244</v>
      </c>
      <c r="C333" s="7">
        <v>-1166167</v>
      </c>
      <c r="D333" s="7">
        <v>0</v>
      </c>
      <c r="E333" s="7">
        <v>0</v>
      </c>
      <c r="F333" s="11">
        <v>-1166167</v>
      </c>
    </row>
    <row r="334" spans="1:9" ht="15.75" x14ac:dyDescent="0.25">
      <c r="A334" s="10" t="s">
        <v>245</v>
      </c>
      <c r="B334" s="10" t="s">
        <v>246</v>
      </c>
      <c r="C334" s="7">
        <v>-2994964</v>
      </c>
      <c r="D334" s="7">
        <v>0</v>
      </c>
      <c r="E334" s="7">
        <v>0</v>
      </c>
      <c r="F334" s="11">
        <v>-2994964</v>
      </c>
    </row>
    <row r="335" spans="1:9" ht="15.75" x14ac:dyDescent="0.25">
      <c r="A335" s="6" t="s">
        <v>156</v>
      </c>
      <c r="B335" s="6" t="s">
        <v>157</v>
      </c>
      <c r="C335" s="7">
        <v>2994964</v>
      </c>
      <c r="D335" s="7">
        <v>0</v>
      </c>
      <c r="E335" s="7">
        <v>0</v>
      </c>
      <c r="F335" s="7">
        <v>2994964</v>
      </c>
    </row>
    <row r="336" spans="1:9" ht="15.75" x14ac:dyDescent="0.25">
      <c r="A336" s="6" t="s">
        <v>137</v>
      </c>
      <c r="B336" s="6" t="s">
        <v>73</v>
      </c>
      <c r="C336" s="7">
        <v>70164074</v>
      </c>
      <c r="D336" s="7">
        <v>0</v>
      </c>
      <c r="E336" s="7">
        <v>0</v>
      </c>
      <c r="F336" s="7">
        <v>70164074</v>
      </c>
    </row>
    <row r="337" spans="1:6" ht="15.75" x14ac:dyDescent="0.25">
      <c r="A337" s="10" t="s">
        <v>247</v>
      </c>
      <c r="B337" s="10" t="s">
        <v>248</v>
      </c>
      <c r="C337" s="7">
        <v>-20867636</v>
      </c>
      <c r="D337" s="7">
        <v>0</v>
      </c>
      <c r="E337" s="7">
        <v>0</v>
      </c>
      <c r="F337" s="11">
        <v>-20867636</v>
      </c>
    </row>
    <row r="338" spans="1:6" ht="15.75" x14ac:dyDescent="0.25">
      <c r="A338" s="10" t="s">
        <v>249</v>
      </c>
      <c r="B338" s="10" t="s">
        <v>250</v>
      </c>
      <c r="C338" s="7">
        <v>-5077493</v>
      </c>
      <c r="D338" s="7">
        <v>0</v>
      </c>
      <c r="E338" s="7">
        <v>0</v>
      </c>
      <c r="F338" s="11">
        <v>-5077493</v>
      </c>
    </row>
    <row r="339" spans="1:6" ht="15.75" x14ac:dyDescent="0.25">
      <c r="A339" s="6" t="s">
        <v>138</v>
      </c>
      <c r="B339" s="6" t="s">
        <v>139</v>
      </c>
      <c r="C339" s="7">
        <v>5077493</v>
      </c>
      <c r="D339" s="7">
        <v>0</v>
      </c>
      <c r="E339" s="7">
        <v>0</v>
      </c>
      <c r="F339" s="7">
        <v>5077493</v>
      </c>
    </row>
    <row r="340" spans="1:6" ht="15.75" x14ac:dyDescent="0.25">
      <c r="A340" s="6" t="s">
        <v>158</v>
      </c>
      <c r="B340" s="6" t="s">
        <v>81</v>
      </c>
      <c r="C340" s="7">
        <v>4518222</v>
      </c>
      <c r="D340" s="7">
        <v>0</v>
      </c>
      <c r="E340" s="7">
        <v>0</v>
      </c>
      <c r="F340" s="7">
        <v>4518222</v>
      </c>
    </row>
    <row r="341" spans="1:6" ht="15.75" x14ac:dyDescent="0.25">
      <c r="A341" s="6" t="s">
        <v>140</v>
      </c>
      <c r="B341" s="6" t="s">
        <v>83</v>
      </c>
      <c r="C341" s="7">
        <v>313000</v>
      </c>
      <c r="D341" s="7">
        <v>0</v>
      </c>
      <c r="E341" s="7">
        <v>0</v>
      </c>
      <c r="F341" s="7">
        <v>313000</v>
      </c>
    </row>
    <row r="342" spans="1:6" ht="15.75" x14ac:dyDescent="0.25">
      <c r="A342" s="10" t="s">
        <v>251</v>
      </c>
      <c r="B342" s="10" t="s">
        <v>252</v>
      </c>
      <c r="C342" s="7">
        <v>-748930</v>
      </c>
      <c r="D342" s="7">
        <v>0</v>
      </c>
      <c r="E342" s="7">
        <v>0</v>
      </c>
      <c r="F342" s="11">
        <v>-748930</v>
      </c>
    </row>
    <row r="343" spans="1:6" ht="15.75" x14ac:dyDescent="0.25">
      <c r="A343" s="10" t="s">
        <v>253</v>
      </c>
      <c r="B343" s="10" t="s">
        <v>254</v>
      </c>
      <c r="C343" s="7">
        <v>-165500</v>
      </c>
      <c r="D343" s="7">
        <v>0</v>
      </c>
      <c r="E343" s="7">
        <v>0</v>
      </c>
      <c r="F343" s="11">
        <v>-165500</v>
      </c>
    </row>
    <row r="344" spans="1:6" ht="15.75" x14ac:dyDescent="0.25">
      <c r="A344" s="10" t="s">
        <v>255</v>
      </c>
      <c r="B344" s="10" t="s">
        <v>256</v>
      </c>
      <c r="C344" s="7">
        <v>-462957</v>
      </c>
      <c r="D344" s="7">
        <v>0</v>
      </c>
      <c r="E344" s="7">
        <v>0</v>
      </c>
      <c r="F344" s="11">
        <v>-462957</v>
      </c>
    </row>
    <row r="345" spans="1:6" ht="15.75" x14ac:dyDescent="0.25">
      <c r="A345" s="6" t="s">
        <v>159</v>
      </c>
      <c r="B345" s="6" t="s">
        <v>160</v>
      </c>
      <c r="C345" s="7">
        <v>462957</v>
      </c>
      <c r="D345" s="7">
        <v>0</v>
      </c>
      <c r="E345" s="7">
        <v>0</v>
      </c>
      <c r="F345" s="7">
        <v>462957</v>
      </c>
    </row>
    <row r="346" spans="1:6" ht="15.75" x14ac:dyDescent="0.25">
      <c r="A346" s="6" t="s">
        <v>141</v>
      </c>
      <c r="B346" s="6" t="s">
        <v>85</v>
      </c>
      <c r="C346" s="7">
        <v>24123459</v>
      </c>
      <c r="D346" s="7">
        <v>0</v>
      </c>
      <c r="E346" s="7">
        <v>0</v>
      </c>
      <c r="F346" s="7">
        <v>24123459</v>
      </c>
    </row>
    <row r="347" spans="1:6" ht="15.75" x14ac:dyDescent="0.25">
      <c r="A347" s="6" t="s">
        <v>161</v>
      </c>
      <c r="B347" s="6" t="s">
        <v>88</v>
      </c>
      <c r="C347" s="7">
        <v>240000</v>
      </c>
      <c r="D347" s="7">
        <v>0</v>
      </c>
      <c r="E347" s="7">
        <v>0</v>
      </c>
      <c r="F347" s="7">
        <v>240000</v>
      </c>
    </row>
    <row r="348" spans="1:6" ht="15.75" x14ac:dyDescent="0.25">
      <c r="A348" s="10" t="s">
        <v>257</v>
      </c>
      <c r="B348" s="10" t="s">
        <v>258</v>
      </c>
      <c r="C348" s="7">
        <v>-3772995</v>
      </c>
      <c r="D348" s="7">
        <v>0</v>
      </c>
      <c r="E348" s="7">
        <v>0</v>
      </c>
      <c r="F348" s="11">
        <v>-3772995</v>
      </c>
    </row>
    <row r="349" spans="1:6" ht="15.75" x14ac:dyDescent="0.25">
      <c r="A349" s="10" t="s">
        <v>259</v>
      </c>
      <c r="B349" s="10" t="s">
        <v>260</v>
      </c>
      <c r="C349" s="7">
        <v>-180000</v>
      </c>
      <c r="D349" s="7">
        <v>0</v>
      </c>
      <c r="E349" s="7">
        <v>0</v>
      </c>
      <c r="F349" s="11">
        <v>-180000</v>
      </c>
    </row>
    <row r="350" spans="1:6" ht="15.75" x14ac:dyDescent="0.25">
      <c r="A350" s="10" t="s">
        <v>261</v>
      </c>
      <c r="B350" s="10" t="s">
        <v>262</v>
      </c>
      <c r="C350" s="7">
        <v>-397939</v>
      </c>
      <c r="D350" s="7">
        <v>0</v>
      </c>
      <c r="E350" s="7">
        <v>0</v>
      </c>
      <c r="F350" s="11">
        <v>-397939</v>
      </c>
    </row>
    <row r="351" spans="1:6" ht="15.75" x14ac:dyDescent="0.25">
      <c r="A351" s="6" t="s">
        <v>162</v>
      </c>
      <c r="B351" s="6" t="s">
        <v>163</v>
      </c>
      <c r="C351" s="7">
        <v>397939</v>
      </c>
      <c r="D351" s="7">
        <v>0</v>
      </c>
      <c r="E351" s="7">
        <v>0</v>
      </c>
      <c r="F351" s="7">
        <v>397939</v>
      </c>
    </row>
    <row r="352" spans="1:6" ht="15.75" x14ac:dyDescent="0.25">
      <c r="A352" s="6" t="s">
        <v>142</v>
      </c>
      <c r="B352" s="6" t="s">
        <v>90</v>
      </c>
      <c r="C352" s="7">
        <v>15052349</v>
      </c>
      <c r="D352" s="7">
        <v>0</v>
      </c>
      <c r="E352" s="7">
        <v>0</v>
      </c>
      <c r="F352" s="7">
        <v>15052349</v>
      </c>
    </row>
    <row r="353" spans="1:9" ht="15.75" x14ac:dyDescent="0.25">
      <c r="A353" s="6" t="s">
        <v>164</v>
      </c>
      <c r="B353" s="6" t="s">
        <v>90</v>
      </c>
      <c r="C353" s="7">
        <v>45000</v>
      </c>
      <c r="D353" s="7">
        <v>0</v>
      </c>
      <c r="E353" s="7">
        <v>0</v>
      </c>
      <c r="F353" s="7">
        <v>45000</v>
      </c>
    </row>
    <row r="354" spans="1:9" ht="15.75" x14ac:dyDescent="0.25">
      <c r="A354" s="10" t="s">
        <v>263</v>
      </c>
      <c r="B354" s="10" t="s">
        <v>264</v>
      </c>
      <c r="C354" s="7">
        <v>-2163000</v>
      </c>
      <c r="D354" s="7">
        <v>0</v>
      </c>
      <c r="E354" s="7">
        <v>0</v>
      </c>
      <c r="F354" s="11">
        <v>-2163000</v>
      </c>
    </row>
    <row r="355" spans="1:9" ht="15.75" x14ac:dyDescent="0.25">
      <c r="A355" s="10" t="s">
        <v>265</v>
      </c>
      <c r="B355" s="10" t="s">
        <v>264</v>
      </c>
      <c r="C355" s="7">
        <v>-22500</v>
      </c>
      <c r="D355" s="7">
        <v>0</v>
      </c>
      <c r="E355" s="7">
        <v>0</v>
      </c>
      <c r="F355" s="11">
        <v>-22500</v>
      </c>
    </row>
    <row r="356" spans="1:9" ht="15.75" x14ac:dyDescent="0.25">
      <c r="A356" s="10" t="s">
        <v>266</v>
      </c>
      <c r="B356" s="10" t="s">
        <v>267</v>
      </c>
      <c r="C356" s="7">
        <v>-83270</v>
      </c>
      <c r="D356" s="7">
        <v>0</v>
      </c>
      <c r="E356" s="7">
        <v>0</v>
      </c>
      <c r="F356" s="11">
        <v>-83270</v>
      </c>
    </row>
    <row r="357" spans="1:9" ht="15.75" x14ac:dyDescent="0.25">
      <c r="A357" s="6" t="s">
        <v>165</v>
      </c>
      <c r="B357" s="6" t="s">
        <v>166</v>
      </c>
      <c r="C357" s="7">
        <v>83270</v>
      </c>
      <c r="D357" s="7">
        <v>0</v>
      </c>
      <c r="E357" s="7">
        <v>0</v>
      </c>
      <c r="F357" s="7">
        <v>83270</v>
      </c>
    </row>
    <row r="358" spans="1:9" ht="15.75" x14ac:dyDescent="0.25">
      <c r="A358" s="6" t="s">
        <v>167</v>
      </c>
      <c r="B358" s="6" t="s">
        <v>93</v>
      </c>
      <c r="C358" s="7">
        <v>110000</v>
      </c>
      <c r="D358" s="7">
        <v>0</v>
      </c>
      <c r="E358" s="7">
        <v>0</v>
      </c>
      <c r="F358" s="7">
        <v>110000</v>
      </c>
    </row>
    <row r="359" spans="1:9" ht="15.75" x14ac:dyDescent="0.25">
      <c r="A359" s="6" t="s">
        <v>169</v>
      </c>
      <c r="B359" s="6" t="s">
        <v>107</v>
      </c>
      <c r="C359" s="7">
        <v>103709</v>
      </c>
      <c r="D359" s="7">
        <v>0</v>
      </c>
      <c r="E359" s="7">
        <v>0</v>
      </c>
      <c r="F359" s="7">
        <v>103709</v>
      </c>
    </row>
    <row r="360" spans="1:9" ht="15.75" x14ac:dyDescent="0.25">
      <c r="A360" s="10" t="s">
        <v>275</v>
      </c>
      <c r="B360" s="10" t="s">
        <v>276</v>
      </c>
      <c r="C360" s="7">
        <v>-34500</v>
      </c>
      <c r="D360" s="7">
        <v>0</v>
      </c>
      <c r="E360" s="7">
        <v>0</v>
      </c>
      <c r="F360" s="11">
        <v>-34500</v>
      </c>
    </row>
    <row r="361" spans="1:9" ht="15.75" x14ac:dyDescent="0.25">
      <c r="A361" s="10" t="s">
        <v>277</v>
      </c>
      <c r="B361" s="10" t="s">
        <v>278</v>
      </c>
      <c r="C361" s="7">
        <v>-34709</v>
      </c>
      <c r="D361" s="7">
        <v>0</v>
      </c>
      <c r="E361" s="7">
        <v>0</v>
      </c>
      <c r="F361" s="11">
        <v>-34709</v>
      </c>
    </row>
    <row r="362" spans="1:9" ht="15.75" x14ac:dyDescent="0.25">
      <c r="A362" s="6" t="s">
        <v>170</v>
      </c>
      <c r="B362" s="6" t="s">
        <v>171</v>
      </c>
      <c r="C362" s="7">
        <v>34709</v>
      </c>
      <c r="D362" s="7">
        <v>0</v>
      </c>
      <c r="E362" s="7">
        <v>0</v>
      </c>
      <c r="F362" s="7">
        <v>34709</v>
      </c>
    </row>
    <row r="363" spans="1:9" ht="15.75" x14ac:dyDescent="0.25">
      <c r="A363" s="6" t="s">
        <v>180</v>
      </c>
      <c r="B363" s="6" t="s">
        <v>119</v>
      </c>
      <c r="C363" s="7">
        <v>3015456</v>
      </c>
      <c r="D363" s="7">
        <v>0</v>
      </c>
      <c r="E363" s="7">
        <v>0</v>
      </c>
      <c r="F363" s="7">
        <v>3015456</v>
      </c>
    </row>
    <row r="364" spans="1:9" ht="15.75" x14ac:dyDescent="0.25">
      <c r="A364" s="10" t="s">
        <v>271</v>
      </c>
      <c r="B364" s="10" t="s">
        <v>272</v>
      </c>
      <c r="C364" s="7">
        <v>-1629944</v>
      </c>
      <c r="D364" s="7">
        <v>0</v>
      </c>
      <c r="E364" s="7">
        <v>0</v>
      </c>
      <c r="F364" s="11">
        <v>-1629944</v>
      </c>
    </row>
    <row r="365" spans="1:9" ht="15.75" x14ac:dyDescent="0.25">
      <c r="A365" s="6" t="s">
        <v>19</v>
      </c>
      <c r="B365" s="6" t="s">
        <v>279</v>
      </c>
      <c r="C365" s="7">
        <v>110097409</v>
      </c>
      <c r="D365" s="7">
        <v>0</v>
      </c>
      <c r="E365" s="7">
        <v>0</v>
      </c>
      <c r="F365" s="13">
        <f>SUM(F332:F364)</f>
        <v>110097409</v>
      </c>
      <c r="G365" s="22">
        <v>110097409</v>
      </c>
      <c r="H365" s="16">
        <v>110079253</v>
      </c>
      <c r="I365" s="18">
        <f>+G365-H365</f>
        <v>18156</v>
      </c>
    </row>
    <row r="369" spans="1:6" x14ac:dyDescent="0.25">
      <c r="A369" s="6" t="s">
        <v>52</v>
      </c>
      <c r="B369" s="6" t="s">
        <v>280</v>
      </c>
      <c r="C369" s="6" t="s">
        <v>19</v>
      </c>
      <c r="D369" s="6" t="s">
        <v>19</v>
      </c>
      <c r="E369" s="6" t="s">
        <v>19</v>
      </c>
      <c r="F369" s="6" t="s">
        <v>19</v>
      </c>
    </row>
    <row r="370" spans="1:6" ht="15.75" x14ac:dyDescent="0.25">
      <c r="A370" s="6" t="s">
        <v>136</v>
      </c>
      <c r="B370" s="6" t="s">
        <v>40</v>
      </c>
      <c r="C370" s="7">
        <v>7186166</v>
      </c>
      <c r="D370" s="7">
        <v>0</v>
      </c>
      <c r="E370" s="7">
        <v>0</v>
      </c>
      <c r="F370" s="7">
        <v>7186166</v>
      </c>
    </row>
    <row r="371" spans="1:6" ht="15.75" x14ac:dyDescent="0.25">
      <c r="A371" s="10" t="s">
        <v>243</v>
      </c>
      <c r="B371" s="10" t="s">
        <v>244</v>
      </c>
      <c r="C371" s="7">
        <v>-444345</v>
      </c>
      <c r="D371" s="7">
        <v>0</v>
      </c>
      <c r="E371" s="7">
        <v>0</v>
      </c>
      <c r="F371" s="11">
        <v>-444345</v>
      </c>
    </row>
    <row r="372" spans="1:6" ht="15.75" x14ac:dyDescent="0.25">
      <c r="A372" s="10" t="s">
        <v>245</v>
      </c>
      <c r="B372" s="10" t="s">
        <v>246</v>
      </c>
      <c r="C372" s="7">
        <v>-82476</v>
      </c>
      <c r="D372" s="7">
        <v>0</v>
      </c>
      <c r="E372" s="7">
        <v>0</v>
      </c>
      <c r="F372" s="11">
        <v>-82476</v>
      </c>
    </row>
    <row r="373" spans="1:6" ht="15.75" x14ac:dyDescent="0.25">
      <c r="A373" s="6" t="s">
        <v>156</v>
      </c>
      <c r="B373" s="6" t="s">
        <v>157</v>
      </c>
      <c r="C373" s="7">
        <v>82476</v>
      </c>
      <c r="D373" s="7">
        <v>0</v>
      </c>
      <c r="E373" s="7">
        <v>0</v>
      </c>
      <c r="F373" s="7">
        <v>82476</v>
      </c>
    </row>
    <row r="374" spans="1:6" ht="15.75" x14ac:dyDescent="0.25">
      <c r="A374" s="6" t="s">
        <v>137</v>
      </c>
      <c r="B374" s="6" t="s">
        <v>73</v>
      </c>
      <c r="C374" s="7">
        <v>52095881</v>
      </c>
      <c r="D374" s="7">
        <v>0</v>
      </c>
      <c r="E374" s="7">
        <v>0</v>
      </c>
      <c r="F374" s="7">
        <v>52095881</v>
      </c>
    </row>
    <row r="375" spans="1:6" ht="15.75" x14ac:dyDescent="0.25">
      <c r="A375" s="10" t="s">
        <v>247</v>
      </c>
      <c r="B375" s="10" t="s">
        <v>248</v>
      </c>
      <c r="C375" s="7">
        <v>-26075431</v>
      </c>
      <c r="D375" s="7">
        <v>0</v>
      </c>
      <c r="E375" s="7">
        <v>0</v>
      </c>
      <c r="F375" s="11">
        <v>-26075431</v>
      </c>
    </row>
    <row r="376" spans="1:6" ht="15.75" x14ac:dyDescent="0.25">
      <c r="A376" s="10" t="s">
        <v>249</v>
      </c>
      <c r="B376" s="10" t="s">
        <v>250</v>
      </c>
      <c r="C376" s="7">
        <v>-325449</v>
      </c>
      <c r="D376" s="7">
        <v>0</v>
      </c>
      <c r="E376" s="7">
        <v>0</v>
      </c>
      <c r="F376" s="11">
        <v>-325449</v>
      </c>
    </row>
    <row r="377" spans="1:6" ht="15.75" x14ac:dyDescent="0.25">
      <c r="A377" s="6" t="s">
        <v>138</v>
      </c>
      <c r="B377" s="6" t="s">
        <v>139</v>
      </c>
      <c r="C377" s="7">
        <v>325449</v>
      </c>
      <c r="D377" s="7">
        <v>0</v>
      </c>
      <c r="E377" s="7">
        <v>0</v>
      </c>
      <c r="F377" s="7">
        <v>325449</v>
      </c>
    </row>
    <row r="378" spans="1:6" ht="15.75" x14ac:dyDescent="0.25">
      <c r="A378" s="6" t="s">
        <v>158</v>
      </c>
      <c r="B378" s="6" t="s">
        <v>81</v>
      </c>
      <c r="C378" s="7">
        <v>664452</v>
      </c>
      <c r="D378" s="7">
        <v>0</v>
      </c>
      <c r="E378" s="7">
        <v>0</v>
      </c>
      <c r="F378" s="7">
        <v>664452</v>
      </c>
    </row>
    <row r="379" spans="1:6" ht="15.75" x14ac:dyDescent="0.25">
      <c r="A379" s="6" t="s">
        <v>140</v>
      </c>
      <c r="B379" s="6" t="s">
        <v>83</v>
      </c>
      <c r="C379" s="7">
        <v>528000</v>
      </c>
      <c r="D379" s="7">
        <v>0</v>
      </c>
      <c r="E379" s="7">
        <v>0</v>
      </c>
      <c r="F379" s="7">
        <v>528000</v>
      </c>
    </row>
    <row r="380" spans="1:6" ht="15.75" x14ac:dyDescent="0.25">
      <c r="A380" s="10" t="s">
        <v>251</v>
      </c>
      <c r="B380" s="10" t="s">
        <v>252</v>
      </c>
      <c r="C380" s="7">
        <v>-315300</v>
      </c>
      <c r="D380" s="7">
        <v>0</v>
      </c>
      <c r="E380" s="7">
        <v>0</v>
      </c>
      <c r="F380" s="11">
        <v>-315300</v>
      </c>
    </row>
    <row r="381" spans="1:6" ht="15.75" x14ac:dyDescent="0.25">
      <c r="A381" s="10" t="s">
        <v>253</v>
      </c>
      <c r="B381" s="10" t="s">
        <v>254</v>
      </c>
      <c r="C381" s="7">
        <v>-249000</v>
      </c>
      <c r="D381" s="7">
        <v>0</v>
      </c>
      <c r="E381" s="7">
        <v>0</v>
      </c>
      <c r="F381" s="11">
        <v>-249000</v>
      </c>
    </row>
    <row r="382" spans="1:6" ht="15.75" x14ac:dyDescent="0.25">
      <c r="A382" s="10" t="s">
        <v>255</v>
      </c>
      <c r="B382" s="10" t="s">
        <v>256</v>
      </c>
      <c r="C382" s="7">
        <v>-33852</v>
      </c>
      <c r="D382" s="7">
        <v>0</v>
      </c>
      <c r="E382" s="7">
        <v>0</v>
      </c>
      <c r="F382" s="11">
        <v>-33852</v>
      </c>
    </row>
    <row r="383" spans="1:6" ht="15.75" x14ac:dyDescent="0.25">
      <c r="A383" s="6" t="s">
        <v>159</v>
      </c>
      <c r="B383" s="6" t="s">
        <v>160</v>
      </c>
      <c r="C383" s="7">
        <v>33852</v>
      </c>
      <c r="D383" s="7">
        <v>0</v>
      </c>
      <c r="E383" s="7">
        <v>0</v>
      </c>
      <c r="F383" s="7">
        <v>33852</v>
      </c>
    </row>
    <row r="384" spans="1:6" ht="15.75" x14ac:dyDescent="0.25">
      <c r="A384" s="6" t="s">
        <v>141</v>
      </c>
      <c r="B384" s="6" t="s">
        <v>85</v>
      </c>
      <c r="C384" s="7">
        <v>32166916</v>
      </c>
      <c r="D384" s="7">
        <v>0</v>
      </c>
      <c r="E384" s="7">
        <v>0</v>
      </c>
      <c r="F384" s="7">
        <v>32166916</v>
      </c>
    </row>
    <row r="385" spans="1:9" ht="15.75" x14ac:dyDescent="0.25">
      <c r="A385" s="6" t="s">
        <v>161</v>
      </c>
      <c r="B385" s="6" t="s">
        <v>88</v>
      </c>
      <c r="C385" s="7">
        <v>612000</v>
      </c>
      <c r="D385" s="7">
        <v>0</v>
      </c>
      <c r="E385" s="7">
        <v>0</v>
      </c>
      <c r="F385" s="7">
        <v>612000</v>
      </c>
    </row>
    <row r="386" spans="1:9" ht="15.75" x14ac:dyDescent="0.25">
      <c r="A386" s="10" t="s">
        <v>257</v>
      </c>
      <c r="B386" s="10" t="s">
        <v>258</v>
      </c>
      <c r="C386" s="7">
        <v>-5300586</v>
      </c>
      <c r="D386" s="7">
        <v>0</v>
      </c>
      <c r="E386" s="7">
        <v>0</v>
      </c>
      <c r="F386" s="11">
        <v>-5300586</v>
      </c>
    </row>
    <row r="387" spans="1:9" ht="15.75" x14ac:dyDescent="0.25">
      <c r="A387" s="10" t="s">
        <v>259</v>
      </c>
      <c r="B387" s="10" t="s">
        <v>260</v>
      </c>
      <c r="C387" s="7">
        <v>-571000</v>
      </c>
      <c r="D387" s="7">
        <v>0</v>
      </c>
      <c r="E387" s="7">
        <v>0</v>
      </c>
      <c r="F387" s="11">
        <v>-571000</v>
      </c>
    </row>
    <row r="388" spans="1:9" ht="15.75" x14ac:dyDescent="0.25">
      <c r="A388" s="10" t="s">
        <v>261</v>
      </c>
      <c r="B388" s="10" t="s">
        <v>262</v>
      </c>
      <c r="C388" s="7">
        <v>-913212</v>
      </c>
      <c r="D388" s="7">
        <v>0</v>
      </c>
      <c r="E388" s="7">
        <v>0</v>
      </c>
      <c r="F388" s="11">
        <v>-913212</v>
      </c>
    </row>
    <row r="389" spans="1:9" ht="15.75" x14ac:dyDescent="0.25">
      <c r="A389" s="6" t="s">
        <v>162</v>
      </c>
      <c r="B389" s="6" t="s">
        <v>163</v>
      </c>
      <c r="C389" s="7">
        <v>913212</v>
      </c>
      <c r="D389" s="7">
        <v>0</v>
      </c>
      <c r="E389" s="7">
        <v>0</v>
      </c>
      <c r="F389" s="7">
        <v>913212</v>
      </c>
    </row>
    <row r="390" spans="1:9" ht="15.75" x14ac:dyDescent="0.25">
      <c r="A390" s="6" t="s">
        <v>142</v>
      </c>
      <c r="B390" s="6" t="s">
        <v>90</v>
      </c>
      <c r="C390" s="7">
        <v>4675079</v>
      </c>
      <c r="D390" s="7">
        <v>0</v>
      </c>
      <c r="E390" s="7">
        <v>0</v>
      </c>
      <c r="F390" s="7">
        <v>4675079</v>
      </c>
    </row>
    <row r="391" spans="1:9" ht="15.75" x14ac:dyDescent="0.25">
      <c r="A391" s="6" t="s">
        <v>164</v>
      </c>
      <c r="B391" s="6" t="s">
        <v>90</v>
      </c>
      <c r="C391" s="7">
        <v>12500</v>
      </c>
      <c r="D391" s="7">
        <v>0</v>
      </c>
      <c r="E391" s="7">
        <v>0</v>
      </c>
      <c r="F391" s="7">
        <v>12500</v>
      </c>
    </row>
    <row r="392" spans="1:9" ht="15.75" x14ac:dyDescent="0.25">
      <c r="A392" s="10" t="s">
        <v>263</v>
      </c>
      <c r="B392" s="10" t="s">
        <v>264</v>
      </c>
      <c r="C392" s="7">
        <v>-2215693</v>
      </c>
      <c r="D392" s="7">
        <v>0</v>
      </c>
      <c r="E392" s="7">
        <v>0</v>
      </c>
      <c r="F392" s="11">
        <v>-2215693</v>
      </c>
    </row>
    <row r="393" spans="1:9" ht="15.75" x14ac:dyDescent="0.25">
      <c r="A393" s="10" t="s">
        <v>265</v>
      </c>
      <c r="B393" s="10" t="s">
        <v>264</v>
      </c>
      <c r="C393" s="7">
        <v>-12500</v>
      </c>
      <c r="D393" s="7">
        <v>0</v>
      </c>
      <c r="E393" s="7">
        <v>0</v>
      </c>
      <c r="F393" s="11">
        <v>-12500</v>
      </c>
    </row>
    <row r="394" spans="1:9" ht="15.75" x14ac:dyDescent="0.25">
      <c r="A394" s="6" t="s">
        <v>167</v>
      </c>
      <c r="B394" s="6" t="s">
        <v>93</v>
      </c>
      <c r="C394" s="7">
        <v>595000</v>
      </c>
      <c r="D394" s="7">
        <v>0</v>
      </c>
      <c r="E394" s="7">
        <v>0</v>
      </c>
      <c r="F394" s="7">
        <v>595000</v>
      </c>
    </row>
    <row r="395" spans="1:9" ht="15.75" x14ac:dyDescent="0.25">
      <c r="A395" s="6" t="s">
        <v>169</v>
      </c>
      <c r="B395" s="6" t="s">
        <v>107</v>
      </c>
      <c r="C395" s="7">
        <v>1199900</v>
      </c>
      <c r="D395" s="7">
        <v>0</v>
      </c>
      <c r="E395" s="7">
        <v>0</v>
      </c>
      <c r="F395" s="7">
        <v>1199900</v>
      </c>
    </row>
    <row r="396" spans="1:9" ht="15.75" x14ac:dyDescent="0.25">
      <c r="A396" s="6" t="s">
        <v>180</v>
      </c>
      <c r="B396" s="6" t="s">
        <v>119</v>
      </c>
      <c r="C396" s="7">
        <v>977728</v>
      </c>
      <c r="D396" s="7">
        <v>0</v>
      </c>
      <c r="E396" s="7">
        <v>0</v>
      </c>
      <c r="F396" s="7">
        <v>977728</v>
      </c>
    </row>
    <row r="397" spans="1:9" ht="15.75" x14ac:dyDescent="0.25">
      <c r="A397" s="10" t="s">
        <v>271</v>
      </c>
      <c r="B397" s="10" t="s">
        <v>272</v>
      </c>
      <c r="C397" s="7">
        <v>-488864</v>
      </c>
      <c r="D397" s="7">
        <v>0</v>
      </c>
      <c r="E397" s="7">
        <v>0</v>
      </c>
      <c r="F397" s="11">
        <v>-488864</v>
      </c>
    </row>
    <row r="398" spans="1:9" ht="15.75" x14ac:dyDescent="0.25">
      <c r="A398" s="6" t="s">
        <v>19</v>
      </c>
      <c r="B398" s="6" t="s">
        <v>281</v>
      </c>
      <c r="C398" s="7">
        <v>65040903</v>
      </c>
      <c r="D398" s="7">
        <v>0</v>
      </c>
      <c r="E398" s="7">
        <v>0</v>
      </c>
      <c r="F398" s="13">
        <f>SUM(F370:F397)</f>
        <v>65040903</v>
      </c>
      <c r="G398" s="16">
        <v>65040903</v>
      </c>
      <c r="H398" s="16">
        <v>65040903</v>
      </c>
      <c r="I398" s="16">
        <f>+G398-H398</f>
        <v>0</v>
      </c>
    </row>
    <row r="401" spans="1:6" x14ac:dyDescent="0.25">
      <c r="A401" s="6" t="s">
        <v>53</v>
      </c>
      <c r="B401" s="6" t="s">
        <v>285</v>
      </c>
      <c r="C401" s="6" t="s">
        <v>19</v>
      </c>
      <c r="D401" s="6" t="s">
        <v>19</v>
      </c>
      <c r="E401" s="6" t="s">
        <v>19</v>
      </c>
      <c r="F401" s="6" t="s">
        <v>19</v>
      </c>
    </row>
    <row r="402" spans="1:6" ht="15.75" x14ac:dyDescent="0.25">
      <c r="A402" s="6" t="s">
        <v>136</v>
      </c>
      <c r="B402" s="6" t="s">
        <v>40</v>
      </c>
      <c r="C402" s="7">
        <v>4094134</v>
      </c>
      <c r="D402" s="7">
        <v>0</v>
      </c>
      <c r="E402" s="7">
        <v>0</v>
      </c>
      <c r="F402" s="7">
        <v>4094134</v>
      </c>
    </row>
    <row r="403" spans="1:6" ht="15.75" x14ac:dyDescent="0.25">
      <c r="A403" s="10" t="s">
        <v>243</v>
      </c>
      <c r="B403" s="10" t="s">
        <v>244</v>
      </c>
      <c r="C403" s="7">
        <v>-434567</v>
      </c>
      <c r="D403" s="7">
        <v>0</v>
      </c>
      <c r="E403" s="7">
        <v>0</v>
      </c>
      <c r="F403" s="11">
        <v>-434567</v>
      </c>
    </row>
    <row r="404" spans="1:6" ht="15.75" x14ac:dyDescent="0.25">
      <c r="A404" s="6" t="s">
        <v>137</v>
      </c>
      <c r="B404" s="6" t="s">
        <v>73</v>
      </c>
      <c r="C404" s="7">
        <v>28846737</v>
      </c>
      <c r="D404" s="7">
        <v>0</v>
      </c>
      <c r="E404" s="7">
        <v>0</v>
      </c>
      <c r="F404" s="7">
        <v>28846737</v>
      </c>
    </row>
    <row r="405" spans="1:6" ht="15.75" x14ac:dyDescent="0.25">
      <c r="A405" s="10" t="s">
        <v>247</v>
      </c>
      <c r="B405" s="10" t="s">
        <v>248</v>
      </c>
      <c r="C405" s="7">
        <v>-2601220</v>
      </c>
      <c r="D405" s="7">
        <v>0</v>
      </c>
      <c r="E405" s="7">
        <v>0</v>
      </c>
      <c r="F405" s="11">
        <v>-2601220</v>
      </c>
    </row>
    <row r="406" spans="1:6" ht="15.75" x14ac:dyDescent="0.25">
      <c r="A406" s="10" t="s">
        <v>249</v>
      </c>
      <c r="B406" s="10" t="s">
        <v>250</v>
      </c>
      <c r="C406" s="7">
        <v>-174029</v>
      </c>
      <c r="D406" s="7">
        <v>0</v>
      </c>
      <c r="E406" s="7">
        <v>0</v>
      </c>
      <c r="F406" s="11">
        <v>-174029</v>
      </c>
    </row>
    <row r="407" spans="1:6" ht="15.75" x14ac:dyDescent="0.25">
      <c r="A407" s="6" t="s">
        <v>138</v>
      </c>
      <c r="B407" s="6" t="s">
        <v>139</v>
      </c>
      <c r="C407" s="7">
        <v>174029</v>
      </c>
      <c r="D407" s="7">
        <v>0</v>
      </c>
      <c r="E407" s="7">
        <v>0</v>
      </c>
      <c r="F407" s="7">
        <v>174029</v>
      </c>
    </row>
    <row r="408" spans="1:6" ht="15.75" x14ac:dyDescent="0.25">
      <c r="A408" s="6" t="s">
        <v>158</v>
      </c>
      <c r="B408" s="6" t="s">
        <v>81</v>
      </c>
      <c r="C408" s="7">
        <v>255000</v>
      </c>
      <c r="D408" s="7">
        <v>0</v>
      </c>
      <c r="E408" s="7">
        <v>0</v>
      </c>
      <c r="F408" s="7">
        <v>255000</v>
      </c>
    </row>
    <row r="409" spans="1:6" ht="15.75" x14ac:dyDescent="0.25">
      <c r="A409" s="6" t="s">
        <v>140</v>
      </c>
      <c r="B409" s="6" t="s">
        <v>83</v>
      </c>
      <c r="C409" s="7">
        <v>1450000</v>
      </c>
      <c r="D409" s="7">
        <v>0</v>
      </c>
      <c r="E409" s="7">
        <v>0</v>
      </c>
      <c r="F409" s="7">
        <v>1450000</v>
      </c>
    </row>
    <row r="410" spans="1:6" ht="15.75" x14ac:dyDescent="0.25">
      <c r="A410" s="10" t="s">
        <v>253</v>
      </c>
      <c r="B410" s="10" t="s">
        <v>254</v>
      </c>
      <c r="C410" s="7">
        <v>-730000</v>
      </c>
      <c r="D410" s="7">
        <v>0</v>
      </c>
      <c r="E410" s="7">
        <v>0</v>
      </c>
      <c r="F410" s="11">
        <v>-730000</v>
      </c>
    </row>
    <row r="411" spans="1:6" ht="15.75" x14ac:dyDescent="0.25">
      <c r="A411" s="6" t="s">
        <v>141</v>
      </c>
      <c r="B411" s="6" t="s">
        <v>85</v>
      </c>
      <c r="C411" s="7">
        <v>13543288</v>
      </c>
      <c r="D411" s="7">
        <v>0</v>
      </c>
      <c r="E411" s="7">
        <v>0</v>
      </c>
      <c r="F411" s="7">
        <v>13543288</v>
      </c>
    </row>
    <row r="412" spans="1:6" ht="15.75" x14ac:dyDescent="0.25">
      <c r="A412" s="6" t="s">
        <v>161</v>
      </c>
      <c r="B412" s="6" t="s">
        <v>88</v>
      </c>
      <c r="C412" s="7">
        <v>600000</v>
      </c>
      <c r="D412" s="7">
        <v>0</v>
      </c>
      <c r="E412" s="7">
        <v>0</v>
      </c>
      <c r="F412" s="7">
        <v>600000</v>
      </c>
    </row>
    <row r="413" spans="1:6" ht="15.75" x14ac:dyDescent="0.25">
      <c r="A413" s="10" t="s">
        <v>257</v>
      </c>
      <c r="B413" s="10" t="s">
        <v>258</v>
      </c>
      <c r="C413" s="7">
        <v>-1305000</v>
      </c>
      <c r="D413" s="7">
        <v>0</v>
      </c>
      <c r="E413" s="7">
        <v>0</v>
      </c>
      <c r="F413" s="11">
        <v>-1305000</v>
      </c>
    </row>
    <row r="414" spans="1:6" ht="15.75" x14ac:dyDescent="0.25">
      <c r="A414" s="10" t="s">
        <v>259</v>
      </c>
      <c r="B414" s="10" t="s">
        <v>260</v>
      </c>
      <c r="C414" s="7">
        <v>-50000</v>
      </c>
      <c r="D414" s="7">
        <v>0</v>
      </c>
      <c r="E414" s="7">
        <v>0</v>
      </c>
      <c r="F414" s="11">
        <v>-50000</v>
      </c>
    </row>
    <row r="415" spans="1:6" ht="15.75" x14ac:dyDescent="0.25">
      <c r="A415" s="10" t="s">
        <v>261</v>
      </c>
      <c r="B415" s="10" t="s">
        <v>262</v>
      </c>
      <c r="C415" s="7">
        <v>-98212</v>
      </c>
      <c r="D415" s="7">
        <v>0</v>
      </c>
      <c r="E415" s="7">
        <v>0</v>
      </c>
      <c r="F415" s="11">
        <v>-98212</v>
      </c>
    </row>
    <row r="416" spans="1:6" ht="15.75" x14ac:dyDescent="0.25">
      <c r="A416" s="6" t="s">
        <v>162</v>
      </c>
      <c r="B416" s="6" t="s">
        <v>163</v>
      </c>
      <c r="C416" s="7">
        <v>98212</v>
      </c>
      <c r="D416" s="7">
        <v>0</v>
      </c>
      <c r="E416" s="7">
        <v>0</v>
      </c>
      <c r="F416" s="7">
        <v>98212</v>
      </c>
    </row>
    <row r="417" spans="1:9" ht="15.75" x14ac:dyDescent="0.25">
      <c r="A417" s="6" t="s">
        <v>142</v>
      </c>
      <c r="B417" s="6" t="s">
        <v>90</v>
      </c>
      <c r="C417" s="7">
        <v>4233696</v>
      </c>
      <c r="D417" s="7">
        <v>0</v>
      </c>
      <c r="E417" s="7">
        <v>0</v>
      </c>
      <c r="F417" s="7">
        <v>4233696</v>
      </c>
    </row>
    <row r="418" spans="1:9" ht="15.75" x14ac:dyDescent="0.25">
      <c r="A418" s="10" t="s">
        <v>263</v>
      </c>
      <c r="B418" s="10" t="s">
        <v>264</v>
      </c>
      <c r="C418" s="7">
        <v>-213500</v>
      </c>
      <c r="D418" s="7">
        <v>0</v>
      </c>
      <c r="E418" s="7">
        <v>0</v>
      </c>
      <c r="F418" s="11">
        <v>-213500</v>
      </c>
    </row>
    <row r="419" spans="1:9" ht="15.75" x14ac:dyDescent="0.25">
      <c r="A419" s="6" t="s">
        <v>180</v>
      </c>
      <c r="B419" s="6" t="s">
        <v>119</v>
      </c>
      <c r="C419" s="7">
        <v>721648</v>
      </c>
      <c r="D419" s="7">
        <v>0</v>
      </c>
      <c r="E419" s="7">
        <v>0</v>
      </c>
      <c r="F419" s="7">
        <v>721648</v>
      </c>
    </row>
    <row r="420" spans="1:9" ht="15.75" x14ac:dyDescent="0.25">
      <c r="A420" s="10" t="s">
        <v>271</v>
      </c>
      <c r="B420" s="10" t="s">
        <v>272</v>
      </c>
      <c r="C420" s="7">
        <v>-122216</v>
      </c>
      <c r="D420" s="7">
        <v>0</v>
      </c>
      <c r="E420" s="7">
        <v>0</v>
      </c>
      <c r="F420" s="11">
        <v>-122216</v>
      </c>
    </row>
    <row r="421" spans="1:9" ht="15.75" x14ac:dyDescent="0.25">
      <c r="A421" s="6" t="s">
        <v>19</v>
      </c>
      <c r="B421" s="6" t="s">
        <v>286</v>
      </c>
      <c r="C421" s="7">
        <v>48288000</v>
      </c>
      <c r="D421" s="7">
        <v>0</v>
      </c>
      <c r="E421" s="7">
        <v>0</v>
      </c>
      <c r="F421" s="13">
        <v>48288000</v>
      </c>
      <c r="G421" s="16">
        <v>48288000</v>
      </c>
      <c r="H421" s="16">
        <v>48288000</v>
      </c>
      <c r="I421" s="16">
        <f>+G421-H421</f>
        <v>0</v>
      </c>
    </row>
    <row r="425" spans="1:9" x14ac:dyDescent="0.25">
      <c r="A425" s="6" t="s">
        <v>54</v>
      </c>
      <c r="B425" s="6" t="s">
        <v>287</v>
      </c>
      <c r="C425" s="6" t="s">
        <v>19</v>
      </c>
      <c r="D425" s="6" t="s">
        <v>19</v>
      </c>
      <c r="E425" s="6" t="s">
        <v>19</v>
      </c>
      <c r="F425" s="6" t="s">
        <v>19</v>
      </c>
    </row>
    <row r="426" spans="1:9" ht="15.75" x14ac:dyDescent="0.25">
      <c r="A426" s="6" t="s">
        <v>136</v>
      </c>
      <c r="B426" s="6" t="s">
        <v>40</v>
      </c>
      <c r="C426" s="7">
        <v>2844960</v>
      </c>
      <c r="D426" s="7">
        <v>0</v>
      </c>
      <c r="E426" s="7">
        <v>0</v>
      </c>
      <c r="F426" s="7">
        <v>2844960</v>
      </c>
    </row>
    <row r="427" spans="1:9" ht="15.75" x14ac:dyDescent="0.25">
      <c r="A427" s="6" t="s">
        <v>155</v>
      </c>
      <c r="B427" s="6" t="s">
        <v>69</v>
      </c>
      <c r="C427" s="7">
        <v>60000</v>
      </c>
      <c r="D427" s="7">
        <v>0</v>
      </c>
      <c r="E427" s="7">
        <v>0</v>
      </c>
      <c r="F427" s="7">
        <v>60000</v>
      </c>
    </row>
    <row r="428" spans="1:9" ht="15.75" x14ac:dyDescent="0.25">
      <c r="A428" s="10" t="s">
        <v>288</v>
      </c>
      <c r="B428" s="10" t="s">
        <v>289</v>
      </c>
      <c r="C428" s="7">
        <v>-30000</v>
      </c>
      <c r="D428" s="7">
        <v>0</v>
      </c>
      <c r="E428" s="7">
        <v>0</v>
      </c>
      <c r="F428" s="11">
        <v>-30000</v>
      </c>
    </row>
    <row r="429" spans="1:9" ht="15.75" x14ac:dyDescent="0.25">
      <c r="A429" s="10" t="s">
        <v>245</v>
      </c>
      <c r="B429" s="10" t="s">
        <v>246</v>
      </c>
      <c r="C429" s="7">
        <v>-237531</v>
      </c>
      <c r="D429" s="7">
        <v>0</v>
      </c>
      <c r="E429" s="7">
        <v>0</v>
      </c>
      <c r="F429" s="11">
        <v>-237531</v>
      </c>
    </row>
    <row r="430" spans="1:9" ht="15.75" x14ac:dyDescent="0.25">
      <c r="A430" s="6" t="s">
        <v>156</v>
      </c>
      <c r="B430" s="6" t="s">
        <v>157</v>
      </c>
      <c r="C430" s="7">
        <v>237531</v>
      </c>
      <c r="D430" s="7">
        <v>0</v>
      </c>
      <c r="E430" s="7">
        <v>0</v>
      </c>
      <c r="F430" s="7">
        <v>237531</v>
      </c>
    </row>
    <row r="431" spans="1:9" ht="15.75" x14ac:dyDescent="0.25">
      <c r="A431" s="6" t="s">
        <v>137</v>
      </c>
      <c r="B431" s="6" t="s">
        <v>73</v>
      </c>
      <c r="C431" s="7">
        <v>10097565</v>
      </c>
      <c r="D431" s="7">
        <v>0</v>
      </c>
      <c r="E431" s="7">
        <v>0</v>
      </c>
      <c r="F431" s="7">
        <v>10097565</v>
      </c>
    </row>
    <row r="432" spans="1:9" ht="15.75" x14ac:dyDescent="0.25">
      <c r="A432" s="10" t="s">
        <v>247</v>
      </c>
      <c r="B432" s="10" t="s">
        <v>248</v>
      </c>
      <c r="C432" s="7">
        <v>-2974810</v>
      </c>
      <c r="D432" s="7">
        <v>0</v>
      </c>
      <c r="E432" s="7">
        <v>0</v>
      </c>
      <c r="F432" s="11">
        <v>-2974810</v>
      </c>
    </row>
    <row r="433" spans="1:6" ht="15.75" x14ac:dyDescent="0.25">
      <c r="A433" s="10" t="s">
        <v>249</v>
      </c>
      <c r="B433" s="10" t="s">
        <v>250</v>
      </c>
      <c r="C433" s="7">
        <v>-738059</v>
      </c>
      <c r="D433" s="7">
        <v>0</v>
      </c>
      <c r="E433" s="7">
        <v>0</v>
      </c>
      <c r="F433" s="11">
        <v>-738059</v>
      </c>
    </row>
    <row r="434" spans="1:6" ht="15.75" x14ac:dyDescent="0.25">
      <c r="A434" s="6" t="s">
        <v>138</v>
      </c>
      <c r="B434" s="6" t="s">
        <v>139</v>
      </c>
      <c r="C434" s="7">
        <v>738059</v>
      </c>
      <c r="D434" s="7">
        <v>0</v>
      </c>
      <c r="E434" s="7">
        <v>0</v>
      </c>
      <c r="F434" s="7">
        <v>738059</v>
      </c>
    </row>
    <row r="435" spans="1:6" ht="15.75" x14ac:dyDescent="0.25">
      <c r="A435" s="6" t="s">
        <v>158</v>
      </c>
      <c r="B435" s="6" t="s">
        <v>81</v>
      </c>
      <c r="C435" s="7">
        <v>198000</v>
      </c>
      <c r="D435" s="7">
        <v>0</v>
      </c>
      <c r="E435" s="7">
        <v>0</v>
      </c>
      <c r="F435" s="7">
        <v>198000</v>
      </c>
    </row>
    <row r="436" spans="1:6" ht="15.75" x14ac:dyDescent="0.25">
      <c r="A436" s="6" t="s">
        <v>140</v>
      </c>
      <c r="B436" s="6" t="s">
        <v>83</v>
      </c>
      <c r="C436" s="7">
        <v>2064000</v>
      </c>
      <c r="D436" s="7">
        <v>0</v>
      </c>
      <c r="E436" s="7">
        <v>0</v>
      </c>
      <c r="F436" s="7">
        <v>2064000</v>
      </c>
    </row>
    <row r="437" spans="1:6" ht="15.75" x14ac:dyDescent="0.25">
      <c r="A437" s="10" t="s">
        <v>251</v>
      </c>
      <c r="B437" s="10" t="s">
        <v>252</v>
      </c>
      <c r="C437" s="7">
        <v>-198000</v>
      </c>
      <c r="D437" s="7">
        <v>0</v>
      </c>
      <c r="E437" s="7">
        <v>0</v>
      </c>
      <c r="F437" s="11">
        <v>-198000</v>
      </c>
    </row>
    <row r="438" spans="1:6" ht="15.75" x14ac:dyDescent="0.25">
      <c r="A438" s="10" t="s">
        <v>253</v>
      </c>
      <c r="B438" s="10" t="s">
        <v>254</v>
      </c>
      <c r="C438" s="7">
        <v>-1064000</v>
      </c>
      <c r="D438" s="7">
        <v>0</v>
      </c>
      <c r="E438" s="7">
        <v>0</v>
      </c>
      <c r="F438" s="11">
        <v>-1064000</v>
      </c>
    </row>
    <row r="439" spans="1:6" ht="15.75" x14ac:dyDescent="0.25">
      <c r="A439" s="6" t="s">
        <v>141</v>
      </c>
      <c r="B439" s="6" t="s">
        <v>85</v>
      </c>
      <c r="C439" s="7">
        <v>52164239</v>
      </c>
      <c r="D439" s="7">
        <v>0</v>
      </c>
      <c r="E439" s="7">
        <v>0</v>
      </c>
      <c r="F439" s="7">
        <v>52164239</v>
      </c>
    </row>
    <row r="440" spans="1:6" ht="15.75" x14ac:dyDescent="0.25">
      <c r="A440" s="6" t="s">
        <v>161</v>
      </c>
      <c r="B440" s="6" t="s">
        <v>88</v>
      </c>
      <c r="C440" s="7">
        <v>140000</v>
      </c>
      <c r="D440" s="7">
        <v>0</v>
      </c>
      <c r="E440" s="7">
        <v>0</v>
      </c>
      <c r="F440" s="7">
        <v>140000</v>
      </c>
    </row>
    <row r="441" spans="1:6" ht="15.75" x14ac:dyDescent="0.25">
      <c r="A441" s="10" t="s">
        <v>257</v>
      </c>
      <c r="B441" s="10" t="s">
        <v>258</v>
      </c>
      <c r="C441" s="7">
        <v>-3020981</v>
      </c>
      <c r="D441" s="7">
        <v>0</v>
      </c>
      <c r="E441" s="7">
        <v>0</v>
      </c>
      <c r="F441" s="11">
        <v>-3020981</v>
      </c>
    </row>
    <row r="442" spans="1:6" ht="15.75" x14ac:dyDescent="0.25">
      <c r="A442" s="10" t="s">
        <v>259</v>
      </c>
      <c r="B442" s="10" t="s">
        <v>260</v>
      </c>
      <c r="C442" s="7">
        <v>-100000</v>
      </c>
      <c r="D442" s="7">
        <v>0</v>
      </c>
      <c r="E442" s="7">
        <v>0</v>
      </c>
      <c r="F442" s="11">
        <v>-100000</v>
      </c>
    </row>
    <row r="443" spans="1:6" ht="15.75" x14ac:dyDescent="0.25">
      <c r="A443" s="10" t="s">
        <v>261</v>
      </c>
      <c r="B443" s="10" t="s">
        <v>262</v>
      </c>
      <c r="C443" s="7">
        <v>-865561</v>
      </c>
      <c r="D443" s="7">
        <v>0</v>
      </c>
      <c r="E443" s="7">
        <v>0</v>
      </c>
      <c r="F443" s="11">
        <v>-865561</v>
      </c>
    </row>
    <row r="444" spans="1:6" ht="15.75" x14ac:dyDescent="0.25">
      <c r="A444" s="6" t="s">
        <v>162</v>
      </c>
      <c r="B444" s="6" t="s">
        <v>163</v>
      </c>
      <c r="C444" s="7">
        <v>865561</v>
      </c>
      <c r="D444" s="7">
        <v>0</v>
      </c>
      <c r="E444" s="7">
        <v>0</v>
      </c>
      <c r="F444" s="7">
        <v>865561</v>
      </c>
    </row>
    <row r="445" spans="1:6" ht="15.75" x14ac:dyDescent="0.25">
      <c r="A445" s="6" t="s">
        <v>142</v>
      </c>
      <c r="B445" s="6" t="s">
        <v>90</v>
      </c>
      <c r="C445" s="7">
        <v>507000</v>
      </c>
      <c r="D445" s="7">
        <v>0</v>
      </c>
      <c r="E445" s="7">
        <v>0</v>
      </c>
      <c r="F445" s="7">
        <v>507000</v>
      </c>
    </row>
    <row r="446" spans="1:6" ht="15.75" x14ac:dyDescent="0.25">
      <c r="A446" s="6" t="s">
        <v>164</v>
      </c>
      <c r="B446" s="6" t="s">
        <v>90</v>
      </c>
      <c r="C446" s="7">
        <v>50000</v>
      </c>
      <c r="D446" s="7">
        <v>0</v>
      </c>
      <c r="E446" s="7">
        <v>0</v>
      </c>
      <c r="F446" s="7">
        <v>50000</v>
      </c>
    </row>
    <row r="447" spans="1:6" ht="15.75" x14ac:dyDescent="0.25">
      <c r="A447" s="10" t="s">
        <v>263</v>
      </c>
      <c r="B447" s="10" t="s">
        <v>264</v>
      </c>
      <c r="C447" s="7">
        <v>-507000</v>
      </c>
      <c r="D447" s="7">
        <v>0</v>
      </c>
      <c r="E447" s="7">
        <v>0</v>
      </c>
      <c r="F447" s="11">
        <v>-507000</v>
      </c>
    </row>
    <row r="448" spans="1:6" ht="15.75" x14ac:dyDescent="0.25">
      <c r="A448" s="10" t="s">
        <v>265</v>
      </c>
      <c r="B448" s="10" t="s">
        <v>264</v>
      </c>
      <c r="C448" s="7">
        <v>-25000</v>
      </c>
      <c r="D448" s="7">
        <v>0</v>
      </c>
      <c r="E448" s="7">
        <v>0</v>
      </c>
      <c r="F448" s="11">
        <v>-25000</v>
      </c>
    </row>
    <row r="449" spans="1:9" ht="15.75" x14ac:dyDescent="0.25">
      <c r="A449" s="10" t="s">
        <v>266</v>
      </c>
      <c r="B449" s="10" t="s">
        <v>267</v>
      </c>
      <c r="C449" s="7">
        <v>-228158</v>
      </c>
      <c r="D449" s="7">
        <v>0</v>
      </c>
      <c r="E449" s="7">
        <v>0</v>
      </c>
      <c r="F449" s="11">
        <v>-228158</v>
      </c>
    </row>
    <row r="450" spans="1:9" ht="15.75" x14ac:dyDescent="0.25">
      <c r="A450" s="6" t="s">
        <v>165</v>
      </c>
      <c r="B450" s="6" t="s">
        <v>166</v>
      </c>
      <c r="C450" s="7">
        <v>228158</v>
      </c>
      <c r="D450" s="7">
        <v>0</v>
      </c>
      <c r="E450" s="7">
        <v>0</v>
      </c>
      <c r="F450" s="7">
        <v>228158</v>
      </c>
    </row>
    <row r="451" spans="1:9" ht="15.75" x14ac:dyDescent="0.25">
      <c r="A451" s="6" t="s">
        <v>19</v>
      </c>
      <c r="B451" s="6" t="s">
        <v>290</v>
      </c>
      <c r="C451" s="7">
        <v>60205973</v>
      </c>
      <c r="D451" s="7">
        <v>0</v>
      </c>
      <c r="E451" s="7">
        <v>0</v>
      </c>
      <c r="F451" s="13">
        <v>60205973</v>
      </c>
      <c r="G451" s="16">
        <v>60205973</v>
      </c>
      <c r="H451" s="16">
        <v>60205973</v>
      </c>
      <c r="I451" s="16">
        <f>+G451-H451</f>
        <v>0</v>
      </c>
    </row>
    <row r="454" spans="1:9" x14ac:dyDescent="0.25">
      <c r="A454" s="6" t="s">
        <v>55</v>
      </c>
      <c r="B454" s="6" t="s">
        <v>294</v>
      </c>
      <c r="C454" s="6" t="s">
        <v>19</v>
      </c>
      <c r="D454" s="6" t="s">
        <v>19</v>
      </c>
      <c r="E454" s="6" t="s">
        <v>19</v>
      </c>
      <c r="F454" s="6" t="s">
        <v>19</v>
      </c>
    </row>
    <row r="455" spans="1:9" ht="15.75" x14ac:dyDescent="0.25">
      <c r="A455" s="6" t="s">
        <v>136</v>
      </c>
      <c r="B455" s="6" t="s">
        <v>40</v>
      </c>
      <c r="C455" s="7">
        <v>4999000</v>
      </c>
      <c r="D455" s="7">
        <v>0</v>
      </c>
      <c r="E455" s="7">
        <v>0</v>
      </c>
      <c r="F455" s="7">
        <v>4999000</v>
      </c>
    </row>
    <row r="456" spans="1:9" ht="15.75" x14ac:dyDescent="0.25">
      <c r="A456" s="6" t="s">
        <v>155</v>
      </c>
      <c r="B456" s="6" t="s">
        <v>69</v>
      </c>
      <c r="C456" s="7">
        <v>15000</v>
      </c>
      <c r="D456" s="7">
        <v>0</v>
      </c>
      <c r="E456" s="7">
        <v>0</v>
      </c>
      <c r="F456" s="7">
        <v>15000</v>
      </c>
    </row>
    <row r="457" spans="1:9" ht="15.75" x14ac:dyDescent="0.25">
      <c r="A457" s="10" t="s">
        <v>243</v>
      </c>
      <c r="B457" s="10" t="s">
        <v>244</v>
      </c>
      <c r="C457" s="7">
        <v>-74000</v>
      </c>
      <c r="D457" s="7">
        <v>0</v>
      </c>
      <c r="E457" s="7">
        <v>0</v>
      </c>
      <c r="F457" s="11">
        <v>-74000</v>
      </c>
    </row>
    <row r="458" spans="1:9" ht="15.75" x14ac:dyDescent="0.25">
      <c r="A458" s="10" t="s">
        <v>288</v>
      </c>
      <c r="B458" s="10" t="s">
        <v>289</v>
      </c>
      <c r="C458" s="7">
        <v>-15000</v>
      </c>
      <c r="D458" s="7">
        <v>0</v>
      </c>
      <c r="E458" s="7">
        <v>0</v>
      </c>
      <c r="F458" s="11">
        <v>-15000</v>
      </c>
    </row>
    <row r="459" spans="1:9" ht="15.75" x14ac:dyDescent="0.25">
      <c r="A459" s="6" t="s">
        <v>137</v>
      </c>
      <c r="B459" s="6" t="s">
        <v>73</v>
      </c>
      <c r="C459" s="7">
        <v>20942114</v>
      </c>
      <c r="D459" s="7">
        <v>0</v>
      </c>
      <c r="E459" s="7">
        <v>0</v>
      </c>
      <c r="F459" s="7">
        <v>20942114</v>
      </c>
    </row>
    <row r="460" spans="1:9" ht="15.75" x14ac:dyDescent="0.25">
      <c r="A460" s="10" t="s">
        <v>247</v>
      </c>
      <c r="B460" s="10" t="s">
        <v>248</v>
      </c>
      <c r="C460" s="7">
        <v>-4199275</v>
      </c>
      <c r="D460" s="7">
        <v>0</v>
      </c>
      <c r="E460" s="7">
        <v>0</v>
      </c>
      <c r="F460" s="11">
        <v>-4199275</v>
      </c>
    </row>
    <row r="461" spans="1:9" ht="15.75" x14ac:dyDescent="0.25">
      <c r="A461" s="10" t="s">
        <v>249</v>
      </c>
      <c r="B461" s="10" t="s">
        <v>250</v>
      </c>
      <c r="C461" s="7">
        <v>-56189</v>
      </c>
      <c r="D461" s="7">
        <v>0</v>
      </c>
      <c r="E461" s="7">
        <v>0</v>
      </c>
      <c r="F461" s="11">
        <v>-56189</v>
      </c>
    </row>
    <row r="462" spans="1:9" ht="15.75" x14ac:dyDescent="0.25">
      <c r="A462" s="6" t="s">
        <v>138</v>
      </c>
      <c r="B462" s="6" t="s">
        <v>139</v>
      </c>
      <c r="C462" s="7">
        <v>56189</v>
      </c>
      <c r="D462" s="7">
        <v>0</v>
      </c>
      <c r="E462" s="7">
        <v>0</v>
      </c>
      <c r="F462" s="7">
        <v>56189</v>
      </c>
    </row>
    <row r="463" spans="1:9" ht="15.75" x14ac:dyDescent="0.25">
      <c r="A463" s="6" t="s">
        <v>140</v>
      </c>
      <c r="B463" s="6" t="s">
        <v>83</v>
      </c>
      <c r="C463" s="7">
        <v>392000</v>
      </c>
      <c r="D463" s="7">
        <v>0</v>
      </c>
      <c r="E463" s="7">
        <v>0</v>
      </c>
      <c r="F463" s="7">
        <v>392000</v>
      </c>
    </row>
    <row r="464" spans="1:9" ht="15.75" x14ac:dyDescent="0.25">
      <c r="A464" s="10" t="s">
        <v>253</v>
      </c>
      <c r="B464" s="10" t="s">
        <v>254</v>
      </c>
      <c r="C464" s="7">
        <v>-205500</v>
      </c>
      <c r="D464" s="7">
        <v>0</v>
      </c>
      <c r="E464" s="7">
        <v>0</v>
      </c>
      <c r="F464" s="11">
        <v>-205500</v>
      </c>
    </row>
    <row r="465" spans="1:9" ht="15.75" x14ac:dyDescent="0.25">
      <c r="A465" s="6" t="s">
        <v>141</v>
      </c>
      <c r="B465" s="6" t="s">
        <v>85</v>
      </c>
      <c r="C465" s="7">
        <v>13336403</v>
      </c>
      <c r="D465" s="7">
        <v>0</v>
      </c>
      <c r="E465" s="7">
        <v>0</v>
      </c>
      <c r="F465" s="7">
        <v>13336403</v>
      </c>
    </row>
    <row r="466" spans="1:9" ht="15.75" x14ac:dyDescent="0.25">
      <c r="A466" s="6" t="s">
        <v>161</v>
      </c>
      <c r="B466" s="6" t="s">
        <v>88</v>
      </c>
      <c r="C466" s="7">
        <v>10000</v>
      </c>
      <c r="D466" s="7">
        <v>0</v>
      </c>
      <c r="E466" s="7">
        <v>0</v>
      </c>
      <c r="F466" s="7">
        <v>10000</v>
      </c>
    </row>
    <row r="467" spans="1:9" ht="15.75" x14ac:dyDescent="0.25">
      <c r="A467" s="10" t="s">
        <v>257</v>
      </c>
      <c r="B467" s="10" t="s">
        <v>258</v>
      </c>
      <c r="C467" s="7">
        <v>-1463740</v>
      </c>
      <c r="D467" s="7">
        <v>0</v>
      </c>
      <c r="E467" s="7">
        <v>0</v>
      </c>
      <c r="F467" s="11">
        <v>-1463740</v>
      </c>
    </row>
    <row r="468" spans="1:9" ht="15.75" x14ac:dyDescent="0.25">
      <c r="A468" s="6" t="s">
        <v>142</v>
      </c>
      <c r="B468" s="6" t="s">
        <v>90</v>
      </c>
      <c r="C468" s="7">
        <v>9886077</v>
      </c>
      <c r="D468" s="7">
        <v>0</v>
      </c>
      <c r="E468" s="7">
        <v>0</v>
      </c>
      <c r="F468" s="7">
        <v>9886077</v>
      </c>
    </row>
    <row r="469" spans="1:9" ht="15.75" x14ac:dyDescent="0.25">
      <c r="A469" s="10" t="s">
        <v>263</v>
      </c>
      <c r="B469" s="10" t="s">
        <v>264</v>
      </c>
      <c r="C469" s="7">
        <v>-1237000</v>
      </c>
      <c r="D469" s="7">
        <v>0</v>
      </c>
      <c r="E469" s="7">
        <v>0</v>
      </c>
      <c r="F469" s="11">
        <v>-1237000</v>
      </c>
    </row>
    <row r="470" spans="1:9" ht="15.75" x14ac:dyDescent="0.25">
      <c r="A470" s="10" t="s">
        <v>266</v>
      </c>
      <c r="B470" s="10" t="s">
        <v>267</v>
      </c>
      <c r="C470" s="7">
        <v>-431496</v>
      </c>
      <c r="D470" s="7">
        <v>0</v>
      </c>
      <c r="E470" s="7">
        <v>0</v>
      </c>
      <c r="F470" s="11">
        <v>-431496</v>
      </c>
    </row>
    <row r="471" spans="1:9" ht="15.75" x14ac:dyDescent="0.25">
      <c r="A471" s="6" t="s">
        <v>165</v>
      </c>
      <c r="B471" s="6" t="s">
        <v>166</v>
      </c>
      <c r="C471" s="7">
        <v>431496</v>
      </c>
      <c r="D471" s="7">
        <v>0</v>
      </c>
      <c r="E471" s="7">
        <v>0</v>
      </c>
      <c r="F471" s="7">
        <v>431496</v>
      </c>
    </row>
    <row r="472" spans="1:9" ht="15.75" x14ac:dyDescent="0.25">
      <c r="A472" s="6" t="s">
        <v>19</v>
      </c>
      <c r="B472" s="6" t="s">
        <v>295</v>
      </c>
      <c r="C472" s="7">
        <v>42386079</v>
      </c>
      <c r="D472" s="7">
        <v>0</v>
      </c>
      <c r="E472" s="7">
        <v>0</v>
      </c>
      <c r="F472" s="13">
        <f>SUM(F455:F471)</f>
        <v>42386079</v>
      </c>
      <c r="G472" s="16">
        <v>42386079</v>
      </c>
      <c r="H472" s="16">
        <v>42386079</v>
      </c>
      <c r="I472" s="16">
        <f>+G472-H472</f>
        <v>0</v>
      </c>
    </row>
    <row r="476" spans="1:9" x14ac:dyDescent="0.25">
      <c r="A476" s="6" t="s">
        <v>56</v>
      </c>
      <c r="B476" s="6" t="s">
        <v>296</v>
      </c>
      <c r="C476" s="6" t="s">
        <v>19</v>
      </c>
      <c r="D476" s="6" t="s">
        <v>19</v>
      </c>
      <c r="E476" s="6" t="s">
        <v>19</v>
      </c>
      <c r="F476" s="6" t="s">
        <v>19</v>
      </c>
    </row>
    <row r="477" spans="1:9" ht="15.75" x14ac:dyDescent="0.25">
      <c r="A477" s="6" t="s">
        <v>136</v>
      </c>
      <c r="B477" s="6" t="s">
        <v>40</v>
      </c>
      <c r="C477" s="7">
        <v>71854814</v>
      </c>
      <c r="D477" s="7">
        <v>0</v>
      </c>
      <c r="E477" s="7">
        <v>0</v>
      </c>
      <c r="F477" s="7">
        <v>71854814</v>
      </c>
    </row>
    <row r="478" spans="1:9" ht="15.75" x14ac:dyDescent="0.25">
      <c r="A478" s="6" t="s">
        <v>155</v>
      </c>
      <c r="B478" s="6" t="s">
        <v>69</v>
      </c>
      <c r="C478" s="7">
        <v>50000</v>
      </c>
      <c r="D478" s="7">
        <v>0</v>
      </c>
      <c r="E478" s="7">
        <v>0</v>
      </c>
      <c r="F478" s="7">
        <v>50000</v>
      </c>
    </row>
    <row r="479" spans="1:9" ht="15.75" x14ac:dyDescent="0.25">
      <c r="A479" s="10" t="s">
        <v>243</v>
      </c>
      <c r="B479" s="10" t="s">
        <v>244</v>
      </c>
      <c r="C479" s="7">
        <v>-7177323</v>
      </c>
      <c r="D479" s="7">
        <v>0</v>
      </c>
      <c r="E479" s="7">
        <v>0</v>
      </c>
      <c r="F479" s="11">
        <v>-7177323</v>
      </c>
    </row>
    <row r="480" spans="1:9" ht="15.75" x14ac:dyDescent="0.25">
      <c r="A480" s="10" t="s">
        <v>288</v>
      </c>
      <c r="B480" s="10" t="s">
        <v>289</v>
      </c>
      <c r="C480" s="7">
        <v>-25000</v>
      </c>
      <c r="D480" s="7">
        <v>0</v>
      </c>
      <c r="E480" s="7">
        <v>0</v>
      </c>
      <c r="F480" s="11">
        <v>-25000</v>
      </c>
    </row>
    <row r="481" spans="1:6" ht="15.75" x14ac:dyDescent="0.25">
      <c r="A481" s="10" t="s">
        <v>245</v>
      </c>
      <c r="B481" s="10" t="s">
        <v>246</v>
      </c>
      <c r="C481" s="7">
        <v>-492786</v>
      </c>
      <c r="D481" s="7">
        <v>0</v>
      </c>
      <c r="E481" s="7">
        <v>0</v>
      </c>
      <c r="F481" s="11">
        <v>-492786</v>
      </c>
    </row>
    <row r="482" spans="1:6" ht="15.75" x14ac:dyDescent="0.25">
      <c r="A482" s="6" t="s">
        <v>156</v>
      </c>
      <c r="B482" s="6" t="s">
        <v>157</v>
      </c>
      <c r="C482" s="7">
        <v>492786</v>
      </c>
      <c r="D482" s="7">
        <v>0</v>
      </c>
      <c r="E482" s="7">
        <v>0</v>
      </c>
      <c r="F482" s="7">
        <v>492786</v>
      </c>
    </row>
    <row r="483" spans="1:6" ht="15.75" x14ac:dyDescent="0.25">
      <c r="A483" s="6" t="s">
        <v>137</v>
      </c>
      <c r="B483" s="6" t="s">
        <v>73</v>
      </c>
      <c r="C483" s="7">
        <v>584115772</v>
      </c>
      <c r="D483" s="7">
        <v>0</v>
      </c>
      <c r="E483" s="7">
        <v>0</v>
      </c>
      <c r="F483" s="7">
        <v>584115772</v>
      </c>
    </row>
    <row r="484" spans="1:6" ht="15.75" x14ac:dyDescent="0.25">
      <c r="A484" s="10" t="s">
        <v>247</v>
      </c>
      <c r="B484" s="10" t="s">
        <v>248</v>
      </c>
      <c r="C484" s="7">
        <v>-191697484</v>
      </c>
      <c r="D484" s="7">
        <v>0</v>
      </c>
      <c r="E484" s="7">
        <v>0</v>
      </c>
      <c r="F484" s="11">
        <v>-191697484</v>
      </c>
    </row>
    <row r="485" spans="1:6" ht="15.75" x14ac:dyDescent="0.25">
      <c r="A485" s="10" t="s">
        <v>249</v>
      </c>
      <c r="B485" s="10" t="s">
        <v>250</v>
      </c>
      <c r="C485" s="7">
        <v>-5948283</v>
      </c>
      <c r="D485" s="7">
        <v>0</v>
      </c>
      <c r="E485" s="7">
        <v>0</v>
      </c>
      <c r="F485" s="11">
        <v>-5948283</v>
      </c>
    </row>
    <row r="486" spans="1:6" ht="15.75" x14ac:dyDescent="0.25">
      <c r="A486" s="6" t="s">
        <v>138</v>
      </c>
      <c r="B486" s="6" t="s">
        <v>139</v>
      </c>
      <c r="C486" s="7">
        <v>5948283</v>
      </c>
      <c r="D486" s="7">
        <v>0</v>
      </c>
      <c r="E486" s="7">
        <v>0</v>
      </c>
      <c r="F486" s="7">
        <v>5948283</v>
      </c>
    </row>
    <row r="487" spans="1:6" ht="15.75" x14ac:dyDescent="0.25">
      <c r="A487" s="6" t="s">
        <v>158</v>
      </c>
      <c r="B487" s="6" t="s">
        <v>81</v>
      </c>
      <c r="C487" s="7">
        <v>613400</v>
      </c>
      <c r="D487" s="7">
        <v>0</v>
      </c>
      <c r="E487" s="7">
        <v>0</v>
      </c>
      <c r="F487" s="7">
        <v>613400</v>
      </c>
    </row>
    <row r="488" spans="1:6" ht="15.75" x14ac:dyDescent="0.25">
      <c r="A488" s="6" t="s">
        <v>140</v>
      </c>
      <c r="B488" s="6" t="s">
        <v>83</v>
      </c>
      <c r="C488" s="7">
        <v>5361500</v>
      </c>
      <c r="D488" s="7">
        <v>0</v>
      </c>
      <c r="E488" s="7">
        <v>0</v>
      </c>
      <c r="F488" s="7">
        <v>5361500</v>
      </c>
    </row>
    <row r="489" spans="1:6" ht="15.75" x14ac:dyDescent="0.25">
      <c r="A489" s="10" t="s">
        <v>251</v>
      </c>
      <c r="B489" s="10" t="s">
        <v>252</v>
      </c>
      <c r="C489" s="7">
        <v>-481200</v>
      </c>
      <c r="D489" s="7">
        <v>0</v>
      </c>
      <c r="E489" s="7">
        <v>0</v>
      </c>
      <c r="F489" s="11">
        <v>-481200</v>
      </c>
    </row>
    <row r="490" spans="1:6" ht="15.75" x14ac:dyDescent="0.25">
      <c r="A490" s="10" t="s">
        <v>253</v>
      </c>
      <c r="B490" s="10" t="s">
        <v>254</v>
      </c>
      <c r="C490" s="7">
        <v>-2896000</v>
      </c>
      <c r="D490" s="7">
        <v>0</v>
      </c>
      <c r="E490" s="7">
        <v>0</v>
      </c>
      <c r="F490" s="11">
        <v>-2896000</v>
      </c>
    </row>
    <row r="491" spans="1:6" ht="15.75" x14ac:dyDescent="0.25">
      <c r="A491" s="10" t="s">
        <v>255</v>
      </c>
      <c r="B491" s="10" t="s">
        <v>256</v>
      </c>
      <c r="C491" s="7">
        <v>-51200</v>
      </c>
      <c r="D491" s="7">
        <v>0</v>
      </c>
      <c r="E491" s="7">
        <v>0</v>
      </c>
      <c r="F491" s="11">
        <v>-51200</v>
      </c>
    </row>
    <row r="492" spans="1:6" ht="15.75" x14ac:dyDescent="0.25">
      <c r="A492" s="6" t="s">
        <v>159</v>
      </c>
      <c r="B492" s="6" t="s">
        <v>160</v>
      </c>
      <c r="C492" s="7">
        <v>51200</v>
      </c>
      <c r="D492" s="7">
        <v>0</v>
      </c>
      <c r="E492" s="7">
        <v>0</v>
      </c>
      <c r="F492" s="7">
        <v>51200</v>
      </c>
    </row>
    <row r="493" spans="1:6" ht="15.75" x14ac:dyDescent="0.25">
      <c r="A493" s="6" t="s">
        <v>141</v>
      </c>
      <c r="B493" s="6" t="s">
        <v>85</v>
      </c>
      <c r="C493" s="7">
        <v>386866023</v>
      </c>
      <c r="D493" s="7">
        <v>0</v>
      </c>
      <c r="E493" s="7">
        <v>0</v>
      </c>
      <c r="F493" s="7">
        <v>386866023</v>
      </c>
    </row>
    <row r="494" spans="1:6" ht="15.75" x14ac:dyDescent="0.25">
      <c r="A494" s="6" t="s">
        <v>161</v>
      </c>
      <c r="B494" s="6" t="s">
        <v>88</v>
      </c>
      <c r="C494" s="7">
        <v>2160000</v>
      </c>
      <c r="D494" s="7">
        <v>0</v>
      </c>
      <c r="E494" s="7">
        <v>0</v>
      </c>
      <c r="F494" s="7">
        <v>2160000</v>
      </c>
    </row>
    <row r="495" spans="1:6" ht="15.75" x14ac:dyDescent="0.25">
      <c r="A495" s="10" t="s">
        <v>257</v>
      </c>
      <c r="B495" s="10" t="s">
        <v>258</v>
      </c>
      <c r="C495" s="7">
        <v>-61207559</v>
      </c>
      <c r="D495" s="7">
        <v>0</v>
      </c>
      <c r="E495" s="7">
        <v>0</v>
      </c>
      <c r="F495" s="11">
        <v>-61207559</v>
      </c>
    </row>
    <row r="496" spans="1:6" ht="15.75" x14ac:dyDescent="0.25">
      <c r="A496" s="10" t="s">
        <v>259</v>
      </c>
      <c r="B496" s="10" t="s">
        <v>260</v>
      </c>
      <c r="C496" s="7">
        <v>-1280000</v>
      </c>
      <c r="D496" s="7">
        <v>0</v>
      </c>
      <c r="E496" s="7">
        <v>0</v>
      </c>
      <c r="F496" s="11">
        <v>-1280000</v>
      </c>
    </row>
    <row r="497" spans="1:9" ht="15.75" x14ac:dyDescent="0.25">
      <c r="A497" s="10" t="s">
        <v>261</v>
      </c>
      <c r="B497" s="10" t="s">
        <v>262</v>
      </c>
      <c r="C497" s="7">
        <v>-492993</v>
      </c>
      <c r="D497" s="7">
        <v>0</v>
      </c>
      <c r="E497" s="7">
        <v>0</v>
      </c>
      <c r="F497" s="11">
        <v>-492993</v>
      </c>
    </row>
    <row r="498" spans="1:9" ht="15.75" x14ac:dyDescent="0.25">
      <c r="A498" s="6" t="s">
        <v>162</v>
      </c>
      <c r="B498" s="6" t="s">
        <v>163</v>
      </c>
      <c r="C498" s="7">
        <v>492993</v>
      </c>
      <c r="D498" s="7">
        <v>0</v>
      </c>
      <c r="E498" s="7">
        <v>0</v>
      </c>
      <c r="F498" s="7">
        <v>492993</v>
      </c>
    </row>
    <row r="499" spans="1:9" ht="15.75" x14ac:dyDescent="0.25">
      <c r="A499" s="6" t="s">
        <v>142</v>
      </c>
      <c r="B499" s="6" t="s">
        <v>90</v>
      </c>
      <c r="C499" s="7">
        <v>45106148</v>
      </c>
      <c r="D499" s="7">
        <v>0</v>
      </c>
      <c r="E499" s="7">
        <v>0</v>
      </c>
      <c r="F499" s="7">
        <v>45106148</v>
      </c>
    </row>
    <row r="500" spans="1:9" ht="15.75" x14ac:dyDescent="0.25">
      <c r="A500" s="6" t="s">
        <v>164</v>
      </c>
      <c r="B500" s="6" t="s">
        <v>90</v>
      </c>
      <c r="C500" s="7">
        <v>96250</v>
      </c>
      <c r="D500" s="7">
        <v>0</v>
      </c>
      <c r="E500" s="7">
        <v>0</v>
      </c>
      <c r="F500" s="7">
        <v>96250</v>
      </c>
    </row>
    <row r="501" spans="1:9" ht="15.75" x14ac:dyDescent="0.25">
      <c r="A501" s="10" t="s">
        <v>263</v>
      </c>
      <c r="B501" s="10" t="s">
        <v>264</v>
      </c>
      <c r="C501" s="7">
        <v>-5087900</v>
      </c>
      <c r="D501" s="7">
        <v>0</v>
      </c>
      <c r="E501" s="7">
        <v>0</v>
      </c>
      <c r="F501" s="11">
        <v>-5087900</v>
      </c>
    </row>
    <row r="502" spans="1:9" ht="15.75" x14ac:dyDescent="0.25">
      <c r="A502" s="10" t="s">
        <v>265</v>
      </c>
      <c r="B502" s="10" t="s">
        <v>264</v>
      </c>
      <c r="C502" s="7">
        <v>-71250</v>
      </c>
      <c r="D502" s="7">
        <v>0</v>
      </c>
      <c r="E502" s="7">
        <v>0</v>
      </c>
      <c r="F502" s="11">
        <v>-71250</v>
      </c>
    </row>
    <row r="503" spans="1:9" ht="15.75" x14ac:dyDescent="0.25">
      <c r="A503" s="10" t="s">
        <v>266</v>
      </c>
      <c r="B503" s="10" t="s">
        <v>267</v>
      </c>
      <c r="C503" s="7">
        <v>-9241750</v>
      </c>
      <c r="D503" s="7">
        <v>0</v>
      </c>
      <c r="E503" s="7">
        <v>0</v>
      </c>
      <c r="F503" s="11">
        <v>-9241750</v>
      </c>
    </row>
    <row r="504" spans="1:9" ht="15.75" x14ac:dyDescent="0.25">
      <c r="A504" s="6" t="s">
        <v>165</v>
      </c>
      <c r="B504" s="6" t="s">
        <v>166</v>
      </c>
      <c r="C504" s="7">
        <v>9241750</v>
      </c>
      <c r="D504" s="7">
        <v>0</v>
      </c>
      <c r="E504" s="7">
        <v>0</v>
      </c>
      <c r="F504" s="7">
        <v>9241750</v>
      </c>
    </row>
    <row r="505" spans="1:9" ht="15.75" x14ac:dyDescent="0.25">
      <c r="A505" s="6" t="s">
        <v>169</v>
      </c>
      <c r="B505" s="6" t="s">
        <v>107</v>
      </c>
      <c r="C505" s="7">
        <v>143200</v>
      </c>
      <c r="D505" s="7">
        <v>0</v>
      </c>
      <c r="E505" s="7">
        <v>0</v>
      </c>
      <c r="F505" s="7">
        <v>143200</v>
      </c>
    </row>
    <row r="506" spans="1:9" ht="15.75" x14ac:dyDescent="0.25">
      <c r="A506" s="10" t="s">
        <v>275</v>
      </c>
      <c r="B506" s="10" t="s">
        <v>276</v>
      </c>
      <c r="C506" s="7">
        <v>-71600</v>
      </c>
      <c r="D506" s="7">
        <v>0</v>
      </c>
      <c r="E506" s="7">
        <v>0</v>
      </c>
      <c r="F506" s="11">
        <v>-71600</v>
      </c>
    </row>
    <row r="507" spans="1:9" ht="15.75" x14ac:dyDescent="0.25">
      <c r="A507" s="6" t="s">
        <v>19</v>
      </c>
      <c r="B507" s="6" t="s">
        <v>297</v>
      </c>
      <c r="C507" s="7">
        <v>826371791</v>
      </c>
      <c r="D507" s="7">
        <v>0</v>
      </c>
      <c r="E507" s="7">
        <v>0</v>
      </c>
      <c r="F507" s="13">
        <f>SUM(F477:F506)</f>
        <v>826371791</v>
      </c>
      <c r="G507" s="16">
        <v>826371791</v>
      </c>
      <c r="H507" s="16">
        <v>826351791</v>
      </c>
      <c r="I507" s="16">
        <f>+G507-H507</f>
        <v>20000</v>
      </c>
    </row>
    <row r="511" spans="1:9" x14ac:dyDescent="0.25">
      <c r="A511" s="6" t="s">
        <v>298</v>
      </c>
      <c r="B511" s="6" t="s">
        <v>299</v>
      </c>
      <c r="C511" s="6" t="s">
        <v>19</v>
      </c>
      <c r="D511" s="6" t="s">
        <v>19</v>
      </c>
      <c r="E511" s="6" t="s">
        <v>19</v>
      </c>
      <c r="F511" s="6" t="s">
        <v>19</v>
      </c>
    </row>
    <row r="512" spans="1:9" ht="15.75" x14ac:dyDescent="0.25">
      <c r="A512" s="6" t="s">
        <v>300</v>
      </c>
      <c r="B512" s="6" t="s">
        <v>301</v>
      </c>
      <c r="C512" s="7">
        <v>0.12</v>
      </c>
      <c r="D512" s="7">
        <v>0</v>
      </c>
      <c r="E512" s="7">
        <v>0</v>
      </c>
      <c r="F512" s="7">
        <v>0.12</v>
      </c>
    </row>
    <row r="513" spans="1:6" ht="15.75" x14ac:dyDescent="0.25">
      <c r="A513" s="6" t="s">
        <v>19</v>
      </c>
      <c r="B513" s="6" t="s">
        <v>302</v>
      </c>
      <c r="C513" s="7">
        <v>0.12</v>
      </c>
      <c r="D513" s="7">
        <v>0</v>
      </c>
      <c r="E513" s="7">
        <v>0</v>
      </c>
      <c r="F513" s="7">
        <v>0.12</v>
      </c>
    </row>
    <row r="517" spans="1:6" x14ac:dyDescent="0.25">
      <c r="A517" s="6" t="s">
        <v>57</v>
      </c>
      <c r="B517" s="6" t="s">
        <v>303</v>
      </c>
      <c r="C517" s="6" t="s">
        <v>19</v>
      </c>
      <c r="D517" s="6" t="s">
        <v>19</v>
      </c>
      <c r="E517" s="6" t="s">
        <v>19</v>
      </c>
      <c r="F517" s="6" t="s">
        <v>19</v>
      </c>
    </row>
    <row r="518" spans="1:6" ht="15.75" x14ac:dyDescent="0.25">
      <c r="A518" s="6" t="s">
        <v>136</v>
      </c>
      <c r="B518" s="6" t="s">
        <v>40</v>
      </c>
      <c r="C518" s="7">
        <v>45569092</v>
      </c>
      <c r="D518" s="7">
        <v>0</v>
      </c>
      <c r="E518" s="7">
        <v>0</v>
      </c>
      <c r="F518" s="7">
        <v>45569092</v>
      </c>
    </row>
    <row r="519" spans="1:6" ht="15.75" x14ac:dyDescent="0.25">
      <c r="A519" s="10" t="s">
        <v>243</v>
      </c>
      <c r="B519" s="10" t="s">
        <v>244</v>
      </c>
      <c r="C519" s="7">
        <v>-16945800</v>
      </c>
      <c r="D519" s="7">
        <v>0</v>
      </c>
      <c r="E519" s="7">
        <v>0</v>
      </c>
      <c r="F519" s="11">
        <v>-16945800</v>
      </c>
    </row>
    <row r="520" spans="1:6" ht="15.75" x14ac:dyDescent="0.25">
      <c r="A520" s="10" t="s">
        <v>245</v>
      </c>
      <c r="B520" s="10" t="s">
        <v>246</v>
      </c>
      <c r="C520" s="7">
        <v>-4323831</v>
      </c>
      <c r="D520" s="7">
        <v>0</v>
      </c>
      <c r="E520" s="7">
        <v>0</v>
      </c>
      <c r="F520" s="11">
        <v>-4323831</v>
      </c>
    </row>
    <row r="521" spans="1:6" ht="15.75" x14ac:dyDescent="0.25">
      <c r="A521" s="6" t="s">
        <v>156</v>
      </c>
      <c r="B521" s="6" t="s">
        <v>157</v>
      </c>
      <c r="C521" s="7">
        <v>4323831</v>
      </c>
      <c r="D521" s="7">
        <v>0</v>
      </c>
      <c r="E521" s="7">
        <v>0</v>
      </c>
      <c r="F521" s="7">
        <v>4323831</v>
      </c>
    </row>
    <row r="522" spans="1:6" ht="15.75" x14ac:dyDescent="0.25">
      <c r="A522" s="6" t="s">
        <v>137</v>
      </c>
      <c r="B522" s="6" t="s">
        <v>73</v>
      </c>
      <c r="C522" s="7">
        <v>24743903</v>
      </c>
      <c r="D522" s="7">
        <v>0</v>
      </c>
      <c r="E522" s="7">
        <v>0</v>
      </c>
      <c r="F522" s="7">
        <v>24743903</v>
      </c>
    </row>
    <row r="523" spans="1:6" ht="15.75" x14ac:dyDescent="0.25">
      <c r="A523" s="10" t="s">
        <v>247</v>
      </c>
      <c r="B523" s="10" t="s">
        <v>248</v>
      </c>
      <c r="C523" s="7">
        <v>-10358139</v>
      </c>
      <c r="D523" s="7">
        <v>0</v>
      </c>
      <c r="E523" s="7">
        <v>0</v>
      </c>
      <c r="F523" s="11">
        <v>-10358139</v>
      </c>
    </row>
    <row r="524" spans="1:6" ht="15.75" x14ac:dyDescent="0.25">
      <c r="A524" s="10" t="s">
        <v>249</v>
      </c>
      <c r="B524" s="10" t="s">
        <v>250</v>
      </c>
      <c r="C524" s="7">
        <v>-275710</v>
      </c>
      <c r="D524" s="7">
        <v>0</v>
      </c>
      <c r="E524" s="7">
        <v>0</v>
      </c>
      <c r="F524" s="11">
        <v>-275710</v>
      </c>
    </row>
    <row r="525" spans="1:6" ht="15.75" x14ac:dyDescent="0.25">
      <c r="A525" s="6" t="s">
        <v>138</v>
      </c>
      <c r="B525" s="6" t="s">
        <v>139</v>
      </c>
      <c r="C525" s="7">
        <v>275710</v>
      </c>
      <c r="D525" s="7">
        <v>0</v>
      </c>
      <c r="E525" s="7">
        <v>0</v>
      </c>
      <c r="F525" s="7">
        <v>275710</v>
      </c>
    </row>
    <row r="526" spans="1:6" ht="15.75" x14ac:dyDescent="0.25">
      <c r="A526" s="6" t="s">
        <v>140</v>
      </c>
      <c r="B526" s="6" t="s">
        <v>83</v>
      </c>
      <c r="C526" s="7">
        <v>888000</v>
      </c>
      <c r="D526" s="7">
        <v>0</v>
      </c>
      <c r="E526" s="7">
        <v>0</v>
      </c>
      <c r="F526" s="7">
        <v>888000</v>
      </c>
    </row>
    <row r="527" spans="1:6" ht="15.75" x14ac:dyDescent="0.25">
      <c r="A527" s="10" t="s">
        <v>253</v>
      </c>
      <c r="B527" s="10" t="s">
        <v>254</v>
      </c>
      <c r="C527" s="7">
        <v>-594000</v>
      </c>
      <c r="D527" s="7">
        <v>0</v>
      </c>
      <c r="E527" s="7">
        <v>0</v>
      </c>
      <c r="F527" s="11">
        <v>-594000</v>
      </c>
    </row>
    <row r="528" spans="1:6" ht="15.75" x14ac:dyDescent="0.25">
      <c r="A528" s="6" t="s">
        <v>141</v>
      </c>
      <c r="B528" s="6" t="s">
        <v>85</v>
      </c>
      <c r="C528" s="7">
        <v>29874115</v>
      </c>
      <c r="D528" s="7">
        <v>0</v>
      </c>
      <c r="E528" s="7">
        <v>0</v>
      </c>
      <c r="F528" s="7">
        <v>29874115</v>
      </c>
    </row>
    <row r="529" spans="1:6" ht="15.75" x14ac:dyDescent="0.25">
      <c r="A529" s="6" t="s">
        <v>161</v>
      </c>
      <c r="B529" s="6" t="s">
        <v>88</v>
      </c>
      <c r="C529" s="7">
        <v>190000</v>
      </c>
      <c r="D529" s="7">
        <v>0</v>
      </c>
      <c r="E529" s="7">
        <v>0</v>
      </c>
      <c r="F529" s="7">
        <v>190000</v>
      </c>
    </row>
    <row r="530" spans="1:6" ht="15.75" x14ac:dyDescent="0.25">
      <c r="A530" s="10" t="s">
        <v>257</v>
      </c>
      <c r="B530" s="10" t="s">
        <v>258</v>
      </c>
      <c r="C530" s="7">
        <v>-6833840</v>
      </c>
      <c r="D530" s="7">
        <v>0</v>
      </c>
      <c r="E530" s="7">
        <v>0</v>
      </c>
      <c r="F530" s="11">
        <v>-6833840</v>
      </c>
    </row>
    <row r="531" spans="1:6" ht="15.75" x14ac:dyDescent="0.25">
      <c r="A531" s="10" t="s">
        <v>259</v>
      </c>
      <c r="B531" s="10" t="s">
        <v>260</v>
      </c>
      <c r="C531" s="7">
        <v>-100000</v>
      </c>
      <c r="D531" s="7">
        <v>0</v>
      </c>
      <c r="E531" s="7">
        <v>0</v>
      </c>
      <c r="F531" s="11">
        <v>-100000</v>
      </c>
    </row>
    <row r="532" spans="1:6" ht="15.75" x14ac:dyDescent="0.25">
      <c r="A532" s="10" t="s">
        <v>261</v>
      </c>
      <c r="B532" s="10" t="s">
        <v>262</v>
      </c>
      <c r="C532" s="7">
        <v>-1371</v>
      </c>
      <c r="D532" s="7">
        <v>0</v>
      </c>
      <c r="E532" s="7">
        <v>0</v>
      </c>
      <c r="F532" s="11">
        <v>-1371</v>
      </c>
    </row>
    <row r="533" spans="1:6" ht="15.75" x14ac:dyDescent="0.25">
      <c r="A533" s="6" t="s">
        <v>162</v>
      </c>
      <c r="B533" s="6" t="s">
        <v>163</v>
      </c>
      <c r="C533" s="7">
        <v>1371</v>
      </c>
      <c r="D533" s="7">
        <v>0</v>
      </c>
      <c r="E533" s="7">
        <v>0</v>
      </c>
      <c r="F533" s="7">
        <v>1371</v>
      </c>
    </row>
    <row r="534" spans="1:6" ht="15.75" x14ac:dyDescent="0.25">
      <c r="A534" s="6" t="s">
        <v>142</v>
      </c>
      <c r="B534" s="6" t="s">
        <v>90</v>
      </c>
      <c r="C534" s="7">
        <v>9064554</v>
      </c>
      <c r="D534" s="7">
        <v>0</v>
      </c>
      <c r="E534" s="7">
        <v>0</v>
      </c>
      <c r="F534" s="7">
        <v>9064554</v>
      </c>
    </row>
    <row r="535" spans="1:6" ht="15.75" x14ac:dyDescent="0.25">
      <c r="A535" s="6" t="s">
        <v>164</v>
      </c>
      <c r="B535" s="6" t="s">
        <v>90</v>
      </c>
      <c r="C535" s="7">
        <v>25000</v>
      </c>
      <c r="D535" s="7">
        <v>0</v>
      </c>
      <c r="E535" s="7">
        <v>0</v>
      </c>
      <c r="F535" s="7">
        <v>25000</v>
      </c>
    </row>
    <row r="536" spans="1:6" ht="15.75" x14ac:dyDescent="0.25">
      <c r="A536" s="10" t="s">
        <v>263</v>
      </c>
      <c r="B536" s="10" t="s">
        <v>264</v>
      </c>
      <c r="C536" s="7">
        <v>-1982540</v>
      </c>
      <c r="D536" s="7">
        <v>0</v>
      </c>
      <c r="E536" s="7">
        <v>0</v>
      </c>
      <c r="F536" s="11">
        <v>-1982540</v>
      </c>
    </row>
    <row r="537" spans="1:6" ht="15.75" x14ac:dyDescent="0.25">
      <c r="A537" s="10" t="s">
        <v>265</v>
      </c>
      <c r="B537" s="10" t="s">
        <v>264</v>
      </c>
      <c r="C537" s="7">
        <v>-12500</v>
      </c>
      <c r="D537" s="7">
        <v>0</v>
      </c>
      <c r="E537" s="7">
        <v>0</v>
      </c>
      <c r="F537" s="11">
        <v>-12500</v>
      </c>
    </row>
    <row r="538" spans="1:6" ht="15.75" x14ac:dyDescent="0.25">
      <c r="A538" s="10" t="s">
        <v>266</v>
      </c>
      <c r="B538" s="10" t="s">
        <v>267</v>
      </c>
      <c r="C538" s="7">
        <v>-545090</v>
      </c>
      <c r="D538" s="7">
        <v>0</v>
      </c>
      <c r="E538" s="7">
        <v>0</v>
      </c>
      <c r="F538" s="11">
        <v>-545090</v>
      </c>
    </row>
    <row r="539" spans="1:6" ht="15.75" x14ac:dyDescent="0.25">
      <c r="A539" s="6" t="s">
        <v>165</v>
      </c>
      <c r="B539" s="6" t="s">
        <v>166</v>
      </c>
      <c r="C539" s="7">
        <v>545090</v>
      </c>
      <c r="D539" s="7">
        <v>0</v>
      </c>
      <c r="E539" s="7">
        <v>0</v>
      </c>
      <c r="F539" s="7">
        <v>545090</v>
      </c>
    </row>
    <row r="540" spans="1:6" ht="15.75" x14ac:dyDescent="0.25">
      <c r="A540" s="6" t="s">
        <v>167</v>
      </c>
      <c r="B540" s="6" t="s">
        <v>93</v>
      </c>
      <c r="C540" s="7">
        <v>70591504</v>
      </c>
      <c r="D540" s="7">
        <v>0</v>
      </c>
      <c r="E540" s="7">
        <v>0</v>
      </c>
      <c r="F540" s="7">
        <v>70591504</v>
      </c>
    </row>
    <row r="541" spans="1:6" ht="15.75" x14ac:dyDescent="0.25">
      <c r="A541" s="10" t="s">
        <v>304</v>
      </c>
      <c r="B541" s="10" t="s">
        <v>305</v>
      </c>
      <c r="C541" s="7">
        <v>-20060612</v>
      </c>
      <c r="D541" s="7">
        <v>0</v>
      </c>
      <c r="E541" s="7">
        <v>0</v>
      </c>
      <c r="F541" s="11">
        <v>-20060612</v>
      </c>
    </row>
    <row r="542" spans="1:6" ht="15.75" x14ac:dyDescent="0.25">
      <c r="A542" s="10" t="s">
        <v>306</v>
      </c>
      <c r="B542" s="10" t="s">
        <v>307</v>
      </c>
      <c r="C542" s="7">
        <v>-1219147</v>
      </c>
      <c r="D542" s="7">
        <v>0</v>
      </c>
      <c r="E542" s="7">
        <v>0</v>
      </c>
      <c r="F542" s="11">
        <v>-1219147</v>
      </c>
    </row>
    <row r="543" spans="1:6" ht="15.75" x14ac:dyDescent="0.25">
      <c r="A543" s="6" t="s">
        <v>269</v>
      </c>
      <c r="B543" s="6" t="s">
        <v>270</v>
      </c>
      <c r="C543" s="7">
        <v>1219147</v>
      </c>
      <c r="D543" s="7">
        <v>0</v>
      </c>
      <c r="E543" s="7">
        <v>0</v>
      </c>
      <c r="F543" s="7">
        <v>1219147</v>
      </c>
    </row>
    <row r="544" spans="1:6" ht="15.75" x14ac:dyDescent="0.25">
      <c r="A544" s="6" t="s">
        <v>308</v>
      </c>
      <c r="B544" s="6" t="s">
        <v>97</v>
      </c>
      <c r="C544" s="7">
        <v>50232073</v>
      </c>
      <c r="D544" s="7">
        <v>0</v>
      </c>
      <c r="E544" s="7">
        <v>0</v>
      </c>
      <c r="F544" s="7">
        <v>50232073</v>
      </c>
    </row>
    <row r="545" spans="1:9" ht="15.75" x14ac:dyDescent="0.25">
      <c r="A545" s="6" t="s">
        <v>309</v>
      </c>
      <c r="B545" s="6" t="s">
        <v>99</v>
      </c>
      <c r="C545" s="7">
        <v>1549700</v>
      </c>
      <c r="D545" s="7">
        <v>0</v>
      </c>
      <c r="E545" s="7">
        <v>0</v>
      </c>
      <c r="F545" s="7">
        <v>1549700</v>
      </c>
    </row>
    <row r="546" spans="1:9" ht="15.75" x14ac:dyDescent="0.25">
      <c r="A546" s="10" t="s">
        <v>310</v>
      </c>
      <c r="B546" s="10" t="s">
        <v>311</v>
      </c>
      <c r="C546" s="7">
        <v>-4279287</v>
      </c>
      <c r="D546" s="7">
        <v>0</v>
      </c>
      <c r="E546" s="7">
        <v>0</v>
      </c>
      <c r="F546" s="11">
        <v>-4279287</v>
      </c>
    </row>
    <row r="547" spans="1:9" ht="15.75" x14ac:dyDescent="0.25">
      <c r="A547" s="10" t="s">
        <v>312</v>
      </c>
      <c r="B547" s="10" t="s">
        <v>313</v>
      </c>
      <c r="C547" s="7">
        <v>-774850</v>
      </c>
      <c r="D547" s="7">
        <v>0</v>
      </c>
      <c r="E547" s="7">
        <v>0</v>
      </c>
      <c r="F547" s="11">
        <v>-774850</v>
      </c>
    </row>
    <row r="548" spans="1:9" ht="15.75" x14ac:dyDescent="0.25">
      <c r="A548" s="10" t="s">
        <v>314</v>
      </c>
      <c r="B548" s="10" t="s">
        <v>315</v>
      </c>
      <c r="C548" s="7">
        <v>-1769651</v>
      </c>
      <c r="D548" s="7">
        <v>0</v>
      </c>
      <c r="E548" s="7">
        <v>0</v>
      </c>
      <c r="F548" s="11">
        <v>-1769651</v>
      </c>
    </row>
    <row r="549" spans="1:9" ht="15.75" x14ac:dyDescent="0.25">
      <c r="A549" s="6" t="s">
        <v>316</v>
      </c>
      <c r="B549" s="6" t="s">
        <v>317</v>
      </c>
      <c r="C549" s="7">
        <v>1769651</v>
      </c>
      <c r="D549" s="7">
        <v>0</v>
      </c>
      <c r="E549" s="7">
        <v>0</v>
      </c>
      <c r="F549" s="7">
        <v>1769651</v>
      </c>
    </row>
    <row r="550" spans="1:9" ht="15.75" x14ac:dyDescent="0.25">
      <c r="A550" s="6" t="s">
        <v>169</v>
      </c>
      <c r="B550" s="6" t="s">
        <v>107</v>
      </c>
      <c r="C550" s="7">
        <v>609000</v>
      </c>
      <c r="D550" s="7">
        <v>0</v>
      </c>
      <c r="E550" s="7">
        <v>0</v>
      </c>
      <c r="F550" s="7">
        <v>609000</v>
      </c>
    </row>
    <row r="551" spans="1:9" ht="15.75" x14ac:dyDescent="0.25">
      <c r="A551" s="6" t="s">
        <v>19</v>
      </c>
      <c r="B551" s="6" t="s">
        <v>318</v>
      </c>
      <c r="C551" s="7">
        <v>171395373</v>
      </c>
      <c r="D551" s="7">
        <v>0</v>
      </c>
      <c r="E551" s="7">
        <v>0</v>
      </c>
      <c r="F551" s="13">
        <f>SUM(F518:F550)</f>
        <v>171395373</v>
      </c>
      <c r="G551" s="16">
        <v>171395373</v>
      </c>
      <c r="H551" s="16">
        <v>171395373</v>
      </c>
      <c r="I551" s="16">
        <f>+G551-H551</f>
        <v>0</v>
      </c>
    </row>
    <row r="555" spans="1:9" x14ac:dyDescent="0.25">
      <c r="A555" s="6" t="s">
        <v>58</v>
      </c>
      <c r="B555" s="6" t="s">
        <v>319</v>
      </c>
      <c r="C555" s="6" t="s">
        <v>19</v>
      </c>
      <c r="D555" s="6" t="s">
        <v>19</v>
      </c>
      <c r="E555" s="6" t="s">
        <v>19</v>
      </c>
      <c r="F555" s="6" t="s">
        <v>19</v>
      </c>
    </row>
    <row r="556" spans="1:9" ht="15.75" x14ac:dyDescent="0.25">
      <c r="A556" s="6" t="s">
        <v>136</v>
      </c>
      <c r="B556" s="6" t="s">
        <v>40</v>
      </c>
      <c r="C556" s="7">
        <v>60394237</v>
      </c>
      <c r="D556" s="7">
        <v>0</v>
      </c>
      <c r="E556" s="7">
        <v>0</v>
      </c>
      <c r="F556" s="7">
        <v>60394237</v>
      </c>
    </row>
    <row r="557" spans="1:9" ht="15.75" x14ac:dyDescent="0.25">
      <c r="A557" s="10" t="s">
        <v>243</v>
      </c>
      <c r="B557" s="10" t="s">
        <v>244</v>
      </c>
      <c r="C557" s="7">
        <v>-12353541</v>
      </c>
      <c r="D557" s="7">
        <v>0</v>
      </c>
      <c r="E557" s="7">
        <v>0</v>
      </c>
      <c r="F557" s="11">
        <v>-12353541</v>
      </c>
    </row>
    <row r="558" spans="1:9" ht="15.75" x14ac:dyDescent="0.25">
      <c r="A558" s="10" t="s">
        <v>245</v>
      </c>
      <c r="B558" s="10" t="s">
        <v>246</v>
      </c>
      <c r="C558" s="7">
        <v>-238143</v>
      </c>
      <c r="D558" s="7">
        <v>0</v>
      </c>
      <c r="E558" s="7">
        <v>0</v>
      </c>
      <c r="F558" s="11">
        <v>-238143</v>
      </c>
    </row>
    <row r="559" spans="1:9" ht="15.75" x14ac:dyDescent="0.25">
      <c r="A559" s="6" t="s">
        <v>156</v>
      </c>
      <c r="B559" s="6" t="s">
        <v>157</v>
      </c>
      <c r="C559" s="7">
        <v>238143</v>
      </c>
      <c r="D559" s="7">
        <v>0</v>
      </c>
      <c r="E559" s="7">
        <v>0</v>
      </c>
      <c r="F559" s="7">
        <v>238143</v>
      </c>
    </row>
    <row r="560" spans="1:9" ht="15.75" x14ac:dyDescent="0.25">
      <c r="A560" s="6" t="s">
        <v>137</v>
      </c>
      <c r="B560" s="6" t="s">
        <v>73</v>
      </c>
      <c r="C560" s="7">
        <v>59637606</v>
      </c>
      <c r="D560" s="7">
        <v>0</v>
      </c>
      <c r="E560" s="7">
        <v>0</v>
      </c>
      <c r="F560" s="7">
        <v>59637606</v>
      </c>
    </row>
    <row r="561" spans="1:6" ht="15.75" x14ac:dyDescent="0.25">
      <c r="A561" s="10" t="s">
        <v>247</v>
      </c>
      <c r="B561" s="10" t="s">
        <v>248</v>
      </c>
      <c r="C561" s="7">
        <v>-31867736</v>
      </c>
      <c r="D561" s="7">
        <v>0</v>
      </c>
      <c r="E561" s="7">
        <v>0</v>
      </c>
      <c r="F561" s="11">
        <v>-31867736</v>
      </c>
    </row>
    <row r="562" spans="1:6" ht="15.75" x14ac:dyDescent="0.25">
      <c r="A562" s="10" t="s">
        <v>249</v>
      </c>
      <c r="B562" s="10" t="s">
        <v>250</v>
      </c>
      <c r="C562" s="7">
        <v>-295504</v>
      </c>
      <c r="D562" s="7">
        <v>0</v>
      </c>
      <c r="E562" s="7">
        <v>0</v>
      </c>
      <c r="F562" s="11">
        <v>-295504</v>
      </c>
    </row>
    <row r="563" spans="1:6" ht="15.75" x14ac:dyDescent="0.25">
      <c r="A563" s="6" t="s">
        <v>138</v>
      </c>
      <c r="B563" s="6" t="s">
        <v>139</v>
      </c>
      <c r="C563" s="7">
        <v>295504</v>
      </c>
      <c r="D563" s="7">
        <v>0</v>
      </c>
      <c r="E563" s="7">
        <v>0</v>
      </c>
      <c r="F563" s="7">
        <v>295504</v>
      </c>
    </row>
    <row r="564" spans="1:6" ht="15.75" x14ac:dyDescent="0.25">
      <c r="A564" s="6" t="s">
        <v>140</v>
      </c>
      <c r="B564" s="6" t="s">
        <v>83</v>
      </c>
      <c r="C564" s="7">
        <v>1952000</v>
      </c>
      <c r="D564" s="7">
        <v>0</v>
      </c>
      <c r="E564" s="7">
        <v>0</v>
      </c>
      <c r="F564" s="7">
        <v>1952000</v>
      </c>
    </row>
    <row r="565" spans="1:6" ht="15.75" x14ac:dyDescent="0.25">
      <c r="A565" s="10" t="s">
        <v>253</v>
      </c>
      <c r="B565" s="10" t="s">
        <v>254</v>
      </c>
      <c r="C565" s="7">
        <v>-1024500</v>
      </c>
      <c r="D565" s="7">
        <v>0</v>
      </c>
      <c r="E565" s="7">
        <v>0</v>
      </c>
      <c r="F565" s="11">
        <v>-1024500</v>
      </c>
    </row>
    <row r="566" spans="1:6" ht="15.75" x14ac:dyDescent="0.25">
      <c r="A566" s="6" t="s">
        <v>141</v>
      </c>
      <c r="B566" s="6" t="s">
        <v>85</v>
      </c>
      <c r="C566" s="7">
        <v>25275135</v>
      </c>
      <c r="D566" s="7">
        <v>0</v>
      </c>
      <c r="E566" s="7">
        <v>0</v>
      </c>
      <c r="F566" s="7">
        <v>25275135</v>
      </c>
    </row>
    <row r="567" spans="1:6" ht="15.75" x14ac:dyDescent="0.25">
      <c r="A567" s="6" t="s">
        <v>161</v>
      </c>
      <c r="B567" s="6" t="s">
        <v>88</v>
      </c>
      <c r="C567" s="7">
        <v>150000</v>
      </c>
      <c r="D567" s="7">
        <v>0</v>
      </c>
      <c r="E567" s="7">
        <v>0</v>
      </c>
      <c r="F567" s="7">
        <v>150000</v>
      </c>
    </row>
    <row r="568" spans="1:6" ht="15.75" x14ac:dyDescent="0.25">
      <c r="A568" s="10" t="s">
        <v>257</v>
      </c>
      <c r="B568" s="10" t="s">
        <v>258</v>
      </c>
      <c r="C568" s="7">
        <v>-6652653</v>
      </c>
      <c r="D568" s="7">
        <v>0</v>
      </c>
      <c r="E568" s="7">
        <v>0</v>
      </c>
      <c r="F568" s="11">
        <v>-6652653</v>
      </c>
    </row>
    <row r="569" spans="1:6" ht="15.75" x14ac:dyDescent="0.25">
      <c r="A569" s="10" t="s">
        <v>259</v>
      </c>
      <c r="B569" s="10" t="s">
        <v>260</v>
      </c>
      <c r="C569" s="7">
        <v>-90000</v>
      </c>
      <c r="D569" s="7">
        <v>0</v>
      </c>
      <c r="E569" s="7">
        <v>0</v>
      </c>
      <c r="F569" s="11">
        <v>-90000</v>
      </c>
    </row>
    <row r="570" spans="1:6" ht="15.75" x14ac:dyDescent="0.25">
      <c r="A570" s="6" t="s">
        <v>142</v>
      </c>
      <c r="B570" s="6" t="s">
        <v>90</v>
      </c>
      <c r="C570" s="7">
        <v>9791706</v>
      </c>
      <c r="D570" s="7">
        <v>0</v>
      </c>
      <c r="E570" s="7">
        <v>0</v>
      </c>
      <c r="F570" s="7">
        <v>9791706</v>
      </c>
    </row>
    <row r="571" spans="1:6" ht="15.75" x14ac:dyDescent="0.25">
      <c r="A571" s="6" t="s">
        <v>164</v>
      </c>
      <c r="B571" s="6" t="s">
        <v>90</v>
      </c>
      <c r="C571" s="7">
        <v>135000</v>
      </c>
      <c r="D571" s="7">
        <v>0</v>
      </c>
      <c r="E571" s="7">
        <v>0</v>
      </c>
      <c r="F571" s="7">
        <v>135000</v>
      </c>
    </row>
    <row r="572" spans="1:6" ht="15.75" x14ac:dyDescent="0.25">
      <c r="A572" s="10" t="s">
        <v>263</v>
      </c>
      <c r="B572" s="10" t="s">
        <v>264</v>
      </c>
      <c r="C572" s="7">
        <v>-6164820</v>
      </c>
      <c r="D572" s="7">
        <v>0</v>
      </c>
      <c r="E572" s="7">
        <v>0</v>
      </c>
      <c r="F572" s="11">
        <v>-6164820</v>
      </c>
    </row>
    <row r="573" spans="1:6" ht="15.75" x14ac:dyDescent="0.25">
      <c r="A573" s="10" t="s">
        <v>265</v>
      </c>
      <c r="B573" s="10" t="s">
        <v>264</v>
      </c>
      <c r="C573" s="7">
        <v>-125000</v>
      </c>
      <c r="D573" s="7">
        <v>0</v>
      </c>
      <c r="E573" s="7">
        <v>0</v>
      </c>
      <c r="F573" s="11">
        <v>-125000</v>
      </c>
    </row>
    <row r="574" spans="1:6" ht="15.75" x14ac:dyDescent="0.25">
      <c r="A574" s="6" t="s">
        <v>167</v>
      </c>
      <c r="B574" s="6" t="s">
        <v>93</v>
      </c>
      <c r="C574" s="7">
        <v>78874032</v>
      </c>
      <c r="D574" s="7">
        <v>0</v>
      </c>
      <c r="E574" s="7">
        <v>0</v>
      </c>
      <c r="F574" s="7">
        <v>78874032</v>
      </c>
    </row>
    <row r="575" spans="1:6" ht="15.75" x14ac:dyDescent="0.25">
      <c r="A575" s="10" t="s">
        <v>304</v>
      </c>
      <c r="B575" s="10" t="s">
        <v>305</v>
      </c>
      <c r="C575" s="7">
        <v>-25737615</v>
      </c>
      <c r="D575" s="7">
        <v>0</v>
      </c>
      <c r="E575" s="7">
        <v>0</v>
      </c>
      <c r="F575" s="11">
        <v>-25737615</v>
      </c>
    </row>
    <row r="576" spans="1:6" ht="15.75" x14ac:dyDescent="0.25">
      <c r="A576" s="10" t="s">
        <v>306</v>
      </c>
      <c r="B576" s="10" t="s">
        <v>307</v>
      </c>
      <c r="C576" s="7">
        <v>-171406</v>
      </c>
      <c r="D576" s="7">
        <v>0</v>
      </c>
      <c r="E576" s="7">
        <v>0</v>
      </c>
      <c r="F576" s="11">
        <v>-171406</v>
      </c>
    </row>
    <row r="577" spans="1:9" ht="15.75" x14ac:dyDescent="0.25">
      <c r="A577" s="6" t="s">
        <v>269</v>
      </c>
      <c r="B577" s="6" t="s">
        <v>270</v>
      </c>
      <c r="C577" s="7">
        <v>171406</v>
      </c>
      <c r="D577" s="7">
        <v>0</v>
      </c>
      <c r="E577" s="7">
        <v>0</v>
      </c>
      <c r="F577" s="7">
        <v>171406</v>
      </c>
    </row>
    <row r="578" spans="1:9" ht="15.75" x14ac:dyDescent="0.25">
      <c r="A578" s="6" t="s">
        <v>308</v>
      </c>
      <c r="B578" s="6" t="s">
        <v>97</v>
      </c>
      <c r="C578" s="7">
        <v>23294920</v>
      </c>
      <c r="D578" s="7">
        <v>0</v>
      </c>
      <c r="E578" s="7">
        <v>0</v>
      </c>
      <c r="F578" s="7">
        <v>23294920</v>
      </c>
    </row>
    <row r="579" spans="1:9" ht="15.75" x14ac:dyDescent="0.25">
      <c r="A579" s="10" t="s">
        <v>310</v>
      </c>
      <c r="B579" s="10" t="s">
        <v>311</v>
      </c>
      <c r="C579" s="7">
        <v>-1605148</v>
      </c>
      <c r="D579" s="7">
        <v>0</v>
      </c>
      <c r="E579" s="7">
        <v>0</v>
      </c>
      <c r="F579" s="11">
        <v>-1605148</v>
      </c>
    </row>
    <row r="580" spans="1:9" ht="15.75" x14ac:dyDescent="0.25">
      <c r="A580" s="10" t="s">
        <v>314</v>
      </c>
      <c r="B580" s="10" t="s">
        <v>315</v>
      </c>
      <c r="C580" s="7">
        <v>-1821806</v>
      </c>
      <c r="D580" s="7">
        <v>0</v>
      </c>
      <c r="E580" s="7">
        <v>0</v>
      </c>
      <c r="F580" s="11">
        <v>-1821806</v>
      </c>
    </row>
    <row r="581" spans="1:9" ht="15.75" x14ac:dyDescent="0.25">
      <c r="A581" s="6" t="s">
        <v>316</v>
      </c>
      <c r="B581" s="6" t="s">
        <v>317</v>
      </c>
      <c r="C581" s="7">
        <v>1821806</v>
      </c>
      <c r="D581" s="7">
        <v>0</v>
      </c>
      <c r="E581" s="7">
        <v>0</v>
      </c>
      <c r="F581" s="7">
        <v>1821806</v>
      </c>
    </row>
    <row r="582" spans="1:9" ht="15.75" x14ac:dyDescent="0.25">
      <c r="A582" s="6" t="s">
        <v>320</v>
      </c>
      <c r="B582" s="6" t="s">
        <v>101</v>
      </c>
      <c r="C582" s="7">
        <v>3136900</v>
      </c>
      <c r="D582" s="7">
        <v>0</v>
      </c>
      <c r="E582" s="7">
        <v>0</v>
      </c>
      <c r="F582" s="7">
        <v>3136900</v>
      </c>
    </row>
    <row r="583" spans="1:9" ht="15.75" x14ac:dyDescent="0.25">
      <c r="A583" s="10" t="s">
        <v>321</v>
      </c>
      <c r="B583" s="10" t="s">
        <v>322</v>
      </c>
      <c r="C583" s="7">
        <v>-1568450</v>
      </c>
      <c r="D583" s="7">
        <v>0</v>
      </c>
      <c r="E583" s="7">
        <v>0</v>
      </c>
      <c r="F583" s="11">
        <v>-1568450</v>
      </c>
    </row>
    <row r="584" spans="1:9" ht="15.75" x14ac:dyDescent="0.25">
      <c r="A584" s="6" t="s">
        <v>169</v>
      </c>
      <c r="B584" s="6" t="s">
        <v>107</v>
      </c>
      <c r="C584" s="7">
        <v>1262567</v>
      </c>
      <c r="D584" s="7">
        <v>0</v>
      </c>
      <c r="E584" s="7">
        <v>0</v>
      </c>
      <c r="F584" s="7">
        <v>1262567</v>
      </c>
    </row>
    <row r="585" spans="1:9" ht="15.75" x14ac:dyDescent="0.25">
      <c r="A585" s="10" t="s">
        <v>275</v>
      </c>
      <c r="B585" s="10" t="s">
        <v>276</v>
      </c>
      <c r="C585" s="7">
        <v>-643690</v>
      </c>
      <c r="D585" s="7">
        <v>0</v>
      </c>
      <c r="E585" s="7">
        <v>0</v>
      </c>
      <c r="F585" s="11">
        <v>-643690</v>
      </c>
    </row>
    <row r="586" spans="1:9" ht="15.75" x14ac:dyDescent="0.25">
      <c r="A586" s="10" t="s">
        <v>277</v>
      </c>
      <c r="B586" s="10" t="s">
        <v>278</v>
      </c>
      <c r="C586" s="7">
        <v>-168506</v>
      </c>
      <c r="D586" s="7">
        <v>0</v>
      </c>
      <c r="E586" s="7">
        <v>0</v>
      </c>
      <c r="F586" s="11">
        <v>-168506</v>
      </c>
    </row>
    <row r="587" spans="1:9" ht="15.75" x14ac:dyDescent="0.25">
      <c r="A587" s="6" t="s">
        <v>170</v>
      </c>
      <c r="B587" s="6" t="s">
        <v>171</v>
      </c>
      <c r="C587" s="7">
        <v>168506</v>
      </c>
      <c r="D587" s="7">
        <v>0</v>
      </c>
      <c r="E587" s="7">
        <v>0</v>
      </c>
      <c r="F587" s="7">
        <v>168506</v>
      </c>
    </row>
    <row r="588" spans="1:9" ht="15.75" x14ac:dyDescent="0.25">
      <c r="A588" s="6" t="s">
        <v>19</v>
      </c>
      <c r="B588" s="6" t="s">
        <v>323</v>
      </c>
      <c r="C588" s="7">
        <v>176070950</v>
      </c>
      <c r="D588" s="7">
        <v>0</v>
      </c>
      <c r="E588" s="7">
        <v>0</v>
      </c>
      <c r="F588" s="13">
        <f>SUM(F556:F587)</f>
        <v>176070950</v>
      </c>
      <c r="G588" s="16">
        <v>176070950</v>
      </c>
      <c r="H588" s="16">
        <v>176070950</v>
      </c>
      <c r="I588" s="16">
        <f>+G588-H588</f>
        <v>0</v>
      </c>
    </row>
    <row r="591" spans="1:9" x14ac:dyDescent="0.25">
      <c r="A591" s="6" t="s">
        <v>17</v>
      </c>
      <c r="B591" s="6" t="s">
        <v>327</v>
      </c>
      <c r="C591" s="6" t="s">
        <v>19</v>
      </c>
      <c r="D591" s="6" t="s">
        <v>19</v>
      </c>
      <c r="E591" s="6" t="s">
        <v>19</v>
      </c>
      <c r="F591" s="6" t="s">
        <v>19</v>
      </c>
    </row>
    <row r="592" spans="1:9" ht="15.75" x14ac:dyDescent="0.25">
      <c r="A592" s="6" t="s">
        <v>145</v>
      </c>
      <c r="B592" s="6" t="s">
        <v>13</v>
      </c>
      <c r="C592" s="7">
        <v>182791482</v>
      </c>
      <c r="D592" s="7">
        <v>0</v>
      </c>
      <c r="E592" s="7">
        <v>0</v>
      </c>
      <c r="F592" s="7">
        <v>182791482</v>
      </c>
    </row>
    <row r="593" spans="1:6" ht="15.75" x14ac:dyDescent="0.25">
      <c r="A593" s="10" t="s">
        <v>146</v>
      </c>
      <c r="B593" s="10" t="s">
        <v>147</v>
      </c>
      <c r="C593" s="7">
        <v>4346200793</v>
      </c>
      <c r="D593" s="7">
        <v>0</v>
      </c>
      <c r="E593" s="7">
        <v>0</v>
      </c>
      <c r="F593" s="11"/>
    </row>
    <row r="594" spans="1:6" ht="15.75" x14ac:dyDescent="0.25">
      <c r="A594" s="10" t="s">
        <v>185</v>
      </c>
      <c r="B594" s="10" t="s">
        <v>186</v>
      </c>
      <c r="C594" s="7">
        <v>-22077492</v>
      </c>
      <c r="D594" s="7">
        <v>0</v>
      </c>
      <c r="E594" s="7">
        <v>0</v>
      </c>
      <c r="F594" s="11"/>
    </row>
    <row r="595" spans="1:6" ht="15.75" x14ac:dyDescent="0.25">
      <c r="A595" s="6" t="s">
        <v>148</v>
      </c>
      <c r="B595" s="6" t="s">
        <v>149</v>
      </c>
      <c r="C595" s="7">
        <v>22077492</v>
      </c>
      <c r="D595" s="7">
        <v>0</v>
      </c>
      <c r="E595" s="7">
        <v>0</v>
      </c>
      <c r="F595" s="7">
        <v>22077492</v>
      </c>
    </row>
    <row r="596" spans="1:6" ht="15.75" x14ac:dyDescent="0.25">
      <c r="A596" s="6" t="s">
        <v>328</v>
      </c>
      <c r="B596" s="6" t="s">
        <v>23</v>
      </c>
      <c r="C596" s="7">
        <v>1102243871</v>
      </c>
      <c r="D596" s="7">
        <v>0</v>
      </c>
      <c r="E596" s="7">
        <v>0</v>
      </c>
      <c r="F596" s="7">
        <v>1102243871</v>
      </c>
    </row>
    <row r="597" spans="1:6" ht="15.75" x14ac:dyDescent="0.25">
      <c r="A597" s="10" t="s">
        <v>329</v>
      </c>
      <c r="B597" s="10" t="s">
        <v>330</v>
      </c>
      <c r="C597" s="7">
        <v>-1019386080</v>
      </c>
      <c r="D597" s="7">
        <v>0</v>
      </c>
      <c r="E597" s="7">
        <v>0</v>
      </c>
      <c r="F597" s="11"/>
    </row>
    <row r="598" spans="1:6" ht="15.75" x14ac:dyDescent="0.25">
      <c r="A598" s="6" t="s">
        <v>150</v>
      </c>
      <c r="B598" s="6" t="s">
        <v>28</v>
      </c>
      <c r="C598" s="7">
        <v>1699561927</v>
      </c>
      <c r="D598" s="7">
        <v>0</v>
      </c>
      <c r="E598" s="7">
        <v>0</v>
      </c>
      <c r="F598" s="7">
        <v>1699561927</v>
      </c>
    </row>
    <row r="599" spans="1:6" ht="15.75" x14ac:dyDescent="0.25">
      <c r="A599" s="6" t="s">
        <v>331</v>
      </c>
      <c r="B599" s="6" t="s">
        <v>38</v>
      </c>
      <c r="C599" s="7">
        <v>8041860424</v>
      </c>
      <c r="D599" s="7">
        <v>0</v>
      </c>
      <c r="E599" s="7">
        <v>0</v>
      </c>
      <c r="F599" s="7">
        <v>8041860424</v>
      </c>
    </row>
    <row r="600" spans="1:6" ht="15.75" x14ac:dyDescent="0.25">
      <c r="A600" s="10" t="s">
        <v>151</v>
      </c>
      <c r="B600" s="10" t="s">
        <v>152</v>
      </c>
      <c r="C600" s="7">
        <v>-2058917755</v>
      </c>
      <c r="D600" s="7">
        <v>0</v>
      </c>
      <c r="E600" s="7">
        <v>0</v>
      </c>
      <c r="F600" s="11"/>
    </row>
    <row r="601" spans="1:6" ht="15.75" x14ac:dyDescent="0.25">
      <c r="A601" s="10" t="s">
        <v>332</v>
      </c>
      <c r="B601" s="10" t="s">
        <v>333</v>
      </c>
      <c r="C601" s="7">
        <v>1913090025</v>
      </c>
      <c r="D601" s="7">
        <v>0</v>
      </c>
      <c r="E601" s="7">
        <v>0</v>
      </c>
      <c r="F601" s="11"/>
    </row>
    <row r="602" spans="1:6" ht="15.75" x14ac:dyDescent="0.25">
      <c r="A602" s="10" t="s">
        <v>334</v>
      </c>
      <c r="B602" s="10" t="s">
        <v>335</v>
      </c>
      <c r="C602" s="7">
        <v>-441787141</v>
      </c>
      <c r="D602" s="7">
        <v>0</v>
      </c>
      <c r="E602" s="7">
        <v>0</v>
      </c>
      <c r="F602" s="11"/>
    </row>
    <row r="603" spans="1:6" ht="15.75" x14ac:dyDescent="0.25">
      <c r="A603" s="6" t="s">
        <v>153</v>
      </c>
      <c r="B603" s="6" t="s">
        <v>154</v>
      </c>
      <c r="C603" s="7">
        <v>441787141</v>
      </c>
      <c r="D603" s="7">
        <v>0</v>
      </c>
      <c r="E603" s="7">
        <v>0</v>
      </c>
      <c r="F603" s="7">
        <v>441787141</v>
      </c>
    </row>
    <row r="604" spans="1:6" ht="15.75" x14ac:dyDescent="0.25">
      <c r="A604" s="6" t="s">
        <v>136</v>
      </c>
      <c r="B604" s="6" t="s">
        <v>40</v>
      </c>
      <c r="C604" s="7">
        <v>150791748</v>
      </c>
      <c r="D604" s="7">
        <v>0</v>
      </c>
      <c r="E604" s="7">
        <v>0</v>
      </c>
      <c r="F604" s="7">
        <v>150791748</v>
      </c>
    </row>
    <row r="605" spans="1:6" ht="15.75" x14ac:dyDescent="0.25">
      <c r="A605" s="6" t="s">
        <v>155</v>
      </c>
      <c r="B605" s="6" t="s">
        <v>69</v>
      </c>
      <c r="C605" s="7">
        <v>1220930</v>
      </c>
      <c r="D605" s="7">
        <v>0</v>
      </c>
      <c r="E605" s="7">
        <v>0</v>
      </c>
      <c r="F605" s="7">
        <v>1220930</v>
      </c>
    </row>
    <row r="606" spans="1:6" ht="15.75" x14ac:dyDescent="0.25">
      <c r="A606" s="10" t="s">
        <v>243</v>
      </c>
      <c r="B606" s="10" t="s">
        <v>244</v>
      </c>
      <c r="C606" s="7">
        <v>-38192317</v>
      </c>
      <c r="D606" s="7">
        <v>0</v>
      </c>
      <c r="E606" s="7">
        <v>0</v>
      </c>
      <c r="F606" s="11">
        <v>-38192317</v>
      </c>
    </row>
    <row r="607" spans="1:6" ht="15.75" x14ac:dyDescent="0.25">
      <c r="A607" s="10" t="s">
        <v>288</v>
      </c>
      <c r="B607" s="10" t="s">
        <v>289</v>
      </c>
      <c r="C607" s="7">
        <v>-708105</v>
      </c>
      <c r="D607" s="7">
        <v>0</v>
      </c>
      <c r="E607" s="7">
        <v>0</v>
      </c>
      <c r="F607" s="11">
        <v>-708105</v>
      </c>
    </row>
    <row r="608" spans="1:6" ht="15.75" x14ac:dyDescent="0.25">
      <c r="A608" s="10" t="s">
        <v>245</v>
      </c>
      <c r="B608" s="10" t="s">
        <v>246</v>
      </c>
      <c r="C608" s="7">
        <v>-1717155</v>
      </c>
      <c r="D608" s="7">
        <v>0</v>
      </c>
      <c r="E608" s="7">
        <v>0</v>
      </c>
      <c r="F608" s="11">
        <v>-1717155</v>
      </c>
    </row>
    <row r="609" spans="1:6" ht="15.75" x14ac:dyDescent="0.25">
      <c r="A609" s="6" t="s">
        <v>156</v>
      </c>
      <c r="B609" s="6" t="s">
        <v>157</v>
      </c>
      <c r="C609" s="7">
        <v>1717155</v>
      </c>
      <c r="D609" s="7">
        <v>0</v>
      </c>
      <c r="E609" s="7">
        <v>0</v>
      </c>
      <c r="F609" s="7">
        <v>1717155</v>
      </c>
    </row>
    <row r="610" spans="1:6" ht="15.75" x14ac:dyDescent="0.25">
      <c r="A610" s="6" t="s">
        <v>137</v>
      </c>
      <c r="B610" s="6" t="s">
        <v>73</v>
      </c>
      <c r="C610" s="7">
        <v>630763980</v>
      </c>
      <c r="D610" s="7">
        <v>0</v>
      </c>
      <c r="E610" s="7">
        <v>0</v>
      </c>
      <c r="F610" s="7">
        <v>630763980</v>
      </c>
    </row>
    <row r="611" spans="1:6" ht="15.75" x14ac:dyDescent="0.25">
      <c r="A611" s="10" t="s">
        <v>247</v>
      </c>
      <c r="B611" s="10" t="s">
        <v>248</v>
      </c>
      <c r="C611" s="7">
        <v>-252706290</v>
      </c>
      <c r="D611" s="7">
        <v>0</v>
      </c>
      <c r="E611" s="7">
        <v>0</v>
      </c>
      <c r="F611" s="11">
        <v>-252706290</v>
      </c>
    </row>
    <row r="612" spans="1:6" ht="15.75" x14ac:dyDescent="0.25">
      <c r="A612" s="10" t="s">
        <v>249</v>
      </c>
      <c r="B612" s="10" t="s">
        <v>250</v>
      </c>
      <c r="C612" s="7">
        <v>-9892702</v>
      </c>
      <c r="D612" s="7">
        <v>0</v>
      </c>
      <c r="E612" s="7">
        <v>0</v>
      </c>
      <c r="F612" s="11">
        <v>-9892702</v>
      </c>
    </row>
    <row r="613" spans="1:6" ht="15.75" x14ac:dyDescent="0.25">
      <c r="A613" s="6" t="s">
        <v>138</v>
      </c>
      <c r="B613" s="6" t="s">
        <v>139</v>
      </c>
      <c r="C613" s="7">
        <v>9892702</v>
      </c>
      <c r="D613" s="7">
        <v>0</v>
      </c>
      <c r="E613" s="7">
        <v>0</v>
      </c>
      <c r="F613" s="7">
        <v>9892702</v>
      </c>
    </row>
    <row r="614" spans="1:6" ht="15.75" x14ac:dyDescent="0.25">
      <c r="A614" s="6" t="s">
        <v>158</v>
      </c>
      <c r="B614" s="6" t="s">
        <v>81</v>
      </c>
      <c r="C614" s="7">
        <v>188753</v>
      </c>
      <c r="D614" s="7">
        <v>0</v>
      </c>
      <c r="E614" s="7">
        <v>0</v>
      </c>
      <c r="F614" s="7">
        <v>188753</v>
      </c>
    </row>
    <row r="615" spans="1:6" ht="15.75" x14ac:dyDescent="0.25">
      <c r="A615" s="6" t="s">
        <v>140</v>
      </c>
      <c r="B615" s="6" t="s">
        <v>83</v>
      </c>
      <c r="C615" s="7">
        <v>1546500</v>
      </c>
      <c r="D615" s="7">
        <v>0</v>
      </c>
      <c r="E615" s="7">
        <v>0</v>
      </c>
      <c r="F615" s="7">
        <v>1546500</v>
      </c>
    </row>
    <row r="616" spans="1:6" ht="15.75" x14ac:dyDescent="0.25">
      <c r="A616" s="10" t="s">
        <v>255</v>
      </c>
      <c r="B616" s="10" t="s">
        <v>256</v>
      </c>
      <c r="C616" s="7">
        <v>-95003</v>
      </c>
      <c r="D616" s="7">
        <v>0</v>
      </c>
      <c r="E616" s="7">
        <v>0</v>
      </c>
      <c r="F616" s="11">
        <v>-95003</v>
      </c>
    </row>
    <row r="617" spans="1:6" ht="15.75" x14ac:dyDescent="0.25">
      <c r="A617" s="6" t="s">
        <v>159</v>
      </c>
      <c r="B617" s="6" t="s">
        <v>160</v>
      </c>
      <c r="C617" s="7">
        <v>95003</v>
      </c>
      <c r="D617" s="7">
        <v>0</v>
      </c>
      <c r="E617" s="7">
        <v>0</v>
      </c>
      <c r="F617" s="7">
        <v>95003</v>
      </c>
    </row>
    <row r="618" spans="1:6" ht="15.75" x14ac:dyDescent="0.25">
      <c r="A618" s="6" t="s">
        <v>141</v>
      </c>
      <c r="B618" s="6" t="s">
        <v>85</v>
      </c>
      <c r="C618" s="7">
        <v>320583793</v>
      </c>
      <c r="D618" s="7">
        <v>0</v>
      </c>
      <c r="E618" s="7">
        <v>0</v>
      </c>
      <c r="F618" s="7">
        <v>320583793</v>
      </c>
    </row>
    <row r="619" spans="1:6" ht="15.75" x14ac:dyDescent="0.25">
      <c r="A619" s="6" t="s">
        <v>161</v>
      </c>
      <c r="B619" s="6" t="s">
        <v>88</v>
      </c>
      <c r="C619" s="7">
        <v>3330000</v>
      </c>
      <c r="D619" s="7">
        <v>0</v>
      </c>
      <c r="E619" s="7">
        <v>0</v>
      </c>
      <c r="F619" s="7">
        <v>3330000</v>
      </c>
    </row>
    <row r="620" spans="1:6" ht="15.75" x14ac:dyDescent="0.25">
      <c r="A620" s="10" t="s">
        <v>257</v>
      </c>
      <c r="B620" s="10" t="s">
        <v>258</v>
      </c>
      <c r="C620" s="7">
        <v>-50478958</v>
      </c>
      <c r="D620" s="7">
        <v>0</v>
      </c>
      <c r="E620" s="7">
        <v>0</v>
      </c>
      <c r="F620" s="11">
        <v>-50478958</v>
      </c>
    </row>
    <row r="621" spans="1:6" ht="15.75" x14ac:dyDescent="0.25">
      <c r="A621" s="10" t="s">
        <v>259</v>
      </c>
      <c r="B621" s="10" t="s">
        <v>260</v>
      </c>
      <c r="C621" s="7">
        <v>-1860000</v>
      </c>
      <c r="D621" s="7">
        <v>0</v>
      </c>
      <c r="E621" s="7">
        <v>0</v>
      </c>
      <c r="F621" s="11">
        <v>-1860000</v>
      </c>
    </row>
    <row r="622" spans="1:6" ht="15.75" x14ac:dyDescent="0.25">
      <c r="A622" s="10" t="s">
        <v>261</v>
      </c>
      <c r="B622" s="10" t="s">
        <v>262</v>
      </c>
      <c r="C622" s="7">
        <v>-298280</v>
      </c>
      <c r="D622" s="7">
        <v>0</v>
      </c>
      <c r="E622" s="7">
        <v>0</v>
      </c>
      <c r="F622" s="11">
        <v>-298280</v>
      </c>
    </row>
    <row r="623" spans="1:6" ht="15.75" x14ac:dyDescent="0.25">
      <c r="A623" s="6" t="s">
        <v>162</v>
      </c>
      <c r="B623" s="6" t="s">
        <v>163</v>
      </c>
      <c r="C623" s="7">
        <v>298280</v>
      </c>
      <c r="D623" s="7">
        <v>0</v>
      </c>
      <c r="E623" s="7">
        <v>0</v>
      </c>
      <c r="F623" s="7">
        <v>298280</v>
      </c>
    </row>
    <row r="624" spans="1:6" ht="15.75" x14ac:dyDescent="0.25">
      <c r="A624" s="6" t="s">
        <v>142</v>
      </c>
      <c r="B624" s="6" t="s">
        <v>90</v>
      </c>
      <c r="C624" s="7">
        <v>129052021</v>
      </c>
      <c r="D624" s="7">
        <v>0</v>
      </c>
      <c r="E624" s="7">
        <v>0</v>
      </c>
      <c r="F624" s="7">
        <v>129052021</v>
      </c>
    </row>
    <row r="625" spans="1:6" ht="15.75" x14ac:dyDescent="0.25">
      <c r="A625" s="6" t="s">
        <v>164</v>
      </c>
      <c r="B625" s="6" t="s">
        <v>90</v>
      </c>
      <c r="C625" s="7">
        <v>837500</v>
      </c>
      <c r="D625" s="7">
        <v>0</v>
      </c>
      <c r="E625" s="7">
        <v>0</v>
      </c>
      <c r="F625" s="7">
        <v>837500</v>
      </c>
    </row>
    <row r="626" spans="1:6" ht="15.75" x14ac:dyDescent="0.25">
      <c r="A626" s="10" t="s">
        <v>263</v>
      </c>
      <c r="B626" s="10" t="s">
        <v>264</v>
      </c>
      <c r="C626" s="7">
        <v>-22935875</v>
      </c>
      <c r="D626" s="7">
        <v>0</v>
      </c>
      <c r="E626" s="7">
        <v>0</v>
      </c>
      <c r="F626" s="11">
        <v>-22935875</v>
      </c>
    </row>
    <row r="627" spans="1:6" ht="15.75" x14ac:dyDescent="0.25">
      <c r="A627" s="10" t="s">
        <v>265</v>
      </c>
      <c r="B627" s="10" t="s">
        <v>264</v>
      </c>
      <c r="C627" s="7">
        <v>-437500</v>
      </c>
      <c r="D627" s="7">
        <v>0</v>
      </c>
      <c r="E627" s="7">
        <v>0</v>
      </c>
      <c r="F627" s="11">
        <v>-437500</v>
      </c>
    </row>
    <row r="628" spans="1:6" ht="15.75" x14ac:dyDescent="0.25">
      <c r="A628" s="10" t="s">
        <v>266</v>
      </c>
      <c r="B628" s="10" t="s">
        <v>267</v>
      </c>
      <c r="C628" s="7">
        <v>-1482533</v>
      </c>
      <c r="D628" s="7">
        <v>0</v>
      </c>
      <c r="E628" s="7">
        <v>0</v>
      </c>
      <c r="F628" s="11">
        <v>-1482533</v>
      </c>
    </row>
    <row r="629" spans="1:6" ht="15.75" x14ac:dyDescent="0.25">
      <c r="A629" s="6" t="s">
        <v>165</v>
      </c>
      <c r="B629" s="6" t="s">
        <v>166</v>
      </c>
      <c r="C629" s="7">
        <v>1482533</v>
      </c>
      <c r="D629" s="7">
        <v>0</v>
      </c>
      <c r="E629" s="7">
        <v>0</v>
      </c>
      <c r="F629" s="7">
        <v>1482533</v>
      </c>
    </row>
    <row r="630" spans="1:6" ht="15.75" x14ac:dyDescent="0.25">
      <c r="A630" s="6" t="s">
        <v>167</v>
      </c>
      <c r="B630" s="6" t="s">
        <v>93</v>
      </c>
      <c r="C630" s="7">
        <v>38863754</v>
      </c>
      <c r="D630" s="7">
        <v>0</v>
      </c>
      <c r="E630" s="7">
        <v>0</v>
      </c>
      <c r="F630" s="7">
        <v>38863754</v>
      </c>
    </row>
    <row r="631" spans="1:6" ht="15.75" x14ac:dyDescent="0.25">
      <c r="A631" s="6" t="s">
        <v>268</v>
      </c>
      <c r="B631" s="6" t="s">
        <v>95</v>
      </c>
      <c r="C631" s="7">
        <v>50000</v>
      </c>
      <c r="D631" s="7">
        <v>0</v>
      </c>
      <c r="E631" s="7">
        <v>0</v>
      </c>
      <c r="F631" s="7">
        <v>50000</v>
      </c>
    </row>
    <row r="632" spans="1:6" ht="15.75" x14ac:dyDescent="0.25">
      <c r="A632" s="10" t="s">
        <v>304</v>
      </c>
      <c r="B632" s="10" t="s">
        <v>305</v>
      </c>
      <c r="C632" s="7">
        <v>-13846504</v>
      </c>
      <c r="D632" s="7">
        <v>0</v>
      </c>
      <c r="E632" s="7">
        <v>0</v>
      </c>
      <c r="F632" s="11">
        <v>-13846504</v>
      </c>
    </row>
    <row r="633" spans="1:6" ht="15.75" x14ac:dyDescent="0.25">
      <c r="A633" s="10" t="s">
        <v>336</v>
      </c>
      <c r="B633" s="10" t="s">
        <v>337</v>
      </c>
      <c r="C633" s="7">
        <v>-25000</v>
      </c>
      <c r="D633" s="7">
        <v>0</v>
      </c>
      <c r="E633" s="7">
        <v>0</v>
      </c>
      <c r="F633" s="11">
        <v>-25000</v>
      </c>
    </row>
    <row r="634" spans="1:6" ht="15.75" x14ac:dyDescent="0.25">
      <c r="A634" s="10" t="s">
        <v>306</v>
      </c>
      <c r="B634" s="10" t="s">
        <v>307</v>
      </c>
      <c r="C634" s="7">
        <v>-139746</v>
      </c>
      <c r="D634" s="7">
        <v>0</v>
      </c>
      <c r="E634" s="7">
        <v>0</v>
      </c>
      <c r="F634" s="11">
        <v>-139746</v>
      </c>
    </row>
    <row r="635" spans="1:6" ht="15.75" x14ac:dyDescent="0.25">
      <c r="A635" s="6" t="s">
        <v>269</v>
      </c>
      <c r="B635" s="6" t="s">
        <v>270</v>
      </c>
      <c r="C635" s="7">
        <v>139746</v>
      </c>
      <c r="D635" s="7">
        <v>0</v>
      </c>
      <c r="E635" s="7">
        <v>0</v>
      </c>
      <c r="F635" s="7">
        <v>139746</v>
      </c>
    </row>
    <row r="636" spans="1:6" ht="15.75" x14ac:dyDescent="0.25">
      <c r="A636" s="6" t="s">
        <v>169</v>
      </c>
      <c r="B636" s="6" t="s">
        <v>107</v>
      </c>
      <c r="C636" s="7">
        <v>65778860</v>
      </c>
      <c r="D636" s="7">
        <v>0</v>
      </c>
      <c r="E636" s="7">
        <v>0</v>
      </c>
      <c r="F636" s="7">
        <v>65778860</v>
      </c>
    </row>
    <row r="637" spans="1:6" ht="15.75" x14ac:dyDescent="0.25">
      <c r="A637" s="10" t="s">
        <v>275</v>
      </c>
      <c r="B637" s="10" t="s">
        <v>276</v>
      </c>
      <c r="C637" s="7">
        <v>-1078401</v>
      </c>
      <c r="D637" s="7">
        <v>0</v>
      </c>
      <c r="E637" s="7">
        <v>0</v>
      </c>
      <c r="F637" s="11">
        <v>-1078401</v>
      </c>
    </row>
    <row r="638" spans="1:6" ht="15.75" x14ac:dyDescent="0.25">
      <c r="A638" s="6" t="s">
        <v>176</v>
      </c>
      <c r="B638" s="6" t="s">
        <v>115</v>
      </c>
      <c r="C638" s="7">
        <v>520999998</v>
      </c>
      <c r="D638" s="7">
        <v>0</v>
      </c>
      <c r="E638" s="7">
        <v>0</v>
      </c>
      <c r="F638" s="7">
        <v>520999998</v>
      </c>
    </row>
    <row r="639" spans="1:6" ht="15.75" x14ac:dyDescent="0.25">
      <c r="A639" s="10" t="s">
        <v>338</v>
      </c>
      <c r="B639" s="10" t="s">
        <v>339</v>
      </c>
      <c r="C639" s="7">
        <v>-15969573</v>
      </c>
      <c r="D639" s="7">
        <v>0</v>
      </c>
      <c r="E639" s="7">
        <v>0</v>
      </c>
      <c r="F639" s="11">
        <v>-15969573</v>
      </c>
    </row>
    <row r="640" spans="1:6" ht="15.75" x14ac:dyDescent="0.25">
      <c r="A640" s="6" t="s">
        <v>340</v>
      </c>
      <c r="B640" s="6" t="s">
        <v>341</v>
      </c>
      <c r="C640" s="7">
        <v>15969573</v>
      </c>
      <c r="D640" s="7">
        <v>0</v>
      </c>
      <c r="E640" s="7">
        <v>0</v>
      </c>
      <c r="F640" s="7">
        <v>15969573</v>
      </c>
    </row>
    <row r="641" spans="1:9" ht="15.75" x14ac:dyDescent="0.25">
      <c r="A641" s="6" t="s">
        <v>180</v>
      </c>
      <c r="B641" s="6" t="s">
        <v>119</v>
      </c>
      <c r="C641" s="7">
        <v>486604</v>
      </c>
      <c r="D641" s="7">
        <v>0</v>
      </c>
      <c r="E641" s="7">
        <v>0</v>
      </c>
      <c r="F641" s="7">
        <v>486604</v>
      </c>
    </row>
    <row r="642" spans="1:9" ht="15.75" x14ac:dyDescent="0.25">
      <c r="A642" s="10" t="s">
        <v>271</v>
      </c>
      <c r="B642" s="10" t="s">
        <v>272</v>
      </c>
      <c r="C642" s="7">
        <v>-193674</v>
      </c>
      <c r="D642" s="7">
        <v>0</v>
      </c>
      <c r="E642" s="7">
        <v>0</v>
      </c>
      <c r="F642" s="11">
        <v>-193674</v>
      </c>
    </row>
    <row r="643" spans="1:9" ht="15.75" x14ac:dyDescent="0.25">
      <c r="A643" s="10" t="s">
        <v>342</v>
      </c>
      <c r="B643" s="10" t="s">
        <v>343</v>
      </c>
      <c r="C643" s="7">
        <v>-99256</v>
      </c>
      <c r="D643" s="7">
        <v>0</v>
      </c>
      <c r="E643" s="7">
        <v>0</v>
      </c>
      <c r="F643" s="11">
        <v>-99256</v>
      </c>
    </row>
    <row r="644" spans="1:9" ht="15.75" x14ac:dyDescent="0.25">
      <c r="A644" s="6" t="s">
        <v>181</v>
      </c>
      <c r="B644" s="6" t="s">
        <v>182</v>
      </c>
      <c r="C644" s="7">
        <v>99256</v>
      </c>
      <c r="D644" s="7">
        <v>0</v>
      </c>
      <c r="E644" s="7">
        <v>0</v>
      </c>
      <c r="F644" s="7">
        <v>99256</v>
      </c>
    </row>
    <row r="645" spans="1:9" ht="15.75" x14ac:dyDescent="0.25">
      <c r="A645" s="6" t="s">
        <v>19</v>
      </c>
      <c r="B645" s="6" t="s">
        <v>344</v>
      </c>
      <c r="C645" s="7">
        <v>15689476504</v>
      </c>
      <c r="D645" s="7">
        <v>0</v>
      </c>
      <c r="E645" s="7">
        <v>0</v>
      </c>
      <c r="F645" s="13">
        <f>SUM(F592:F644)</f>
        <v>12972354154</v>
      </c>
      <c r="G645" s="16">
        <v>12972354154</v>
      </c>
      <c r="H645" s="16">
        <v>12972354154</v>
      </c>
      <c r="I645" s="16">
        <f>+G645-H645</f>
        <v>0</v>
      </c>
    </row>
    <row r="649" spans="1:9" x14ac:dyDescent="0.25">
      <c r="A649" s="6" t="s">
        <v>30</v>
      </c>
      <c r="B649" s="6" t="s">
        <v>345</v>
      </c>
      <c r="C649" s="6" t="s">
        <v>19</v>
      </c>
      <c r="D649" s="6" t="s">
        <v>19</v>
      </c>
      <c r="E649" s="6" t="s">
        <v>19</v>
      </c>
      <c r="F649" s="6" t="s">
        <v>19</v>
      </c>
    </row>
    <row r="650" spans="1:9" ht="15.75" x14ac:dyDescent="0.25">
      <c r="A650" s="6" t="s">
        <v>150</v>
      </c>
      <c r="B650" s="6" t="s">
        <v>28</v>
      </c>
      <c r="C650" s="7">
        <v>23042536</v>
      </c>
      <c r="D650" s="7">
        <v>0</v>
      </c>
      <c r="E650" s="7">
        <v>0</v>
      </c>
      <c r="F650" s="7">
        <v>23042536</v>
      </c>
    </row>
    <row r="651" spans="1:9" ht="15.75" x14ac:dyDescent="0.25">
      <c r="A651" s="10" t="s">
        <v>151</v>
      </c>
      <c r="B651" s="10" t="s">
        <v>152</v>
      </c>
      <c r="C651" s="7">
        <v>1923585825</v>
      </c>
      <c r="D651" s="7">
        <v>0</v>
      </c>
      <c r="E651" s="7">
        <v>0</v>
      </c>
      <c r="F651" s="11"/>
    </row>
    <row r="652" spans="1:9" ht="15.75" x14ac:dyDescent="0.25">
      <c r="A652" s="10" t="s">
        <v>334</v>
      </c>
      <c r="B652" s="10" t="s">
        <v>335</v>
      </c>
      <c r="C652" s="7">
        <v>-23028718</v>
      </c>
      <c r="D652" s="7">
        <v>0</v>
      </c>
      <c r="E652" s="7">
        <v>0</v>
      </c>
      <c r="F652" s="11"/>
    </row>
    <row r="653" spans="1:9" ht="15.75" x14ac:dyDescent="0.25">
      <c r="A653" s="6" t="s">
        <v>153</v>
      </c>
      <c r="B653" s="6" t="s">
        <v>154</v>
      </c>
      <c r="C653" s="7">
        <v>23028718</v>
      </c>
      <c r="D653" s="7">
        <v>0</v>
      </c>
      <c r="E653" s="7">
        <v>0</v>
      </c>
      <c r="F653" s="7">
        <v>23028718</v>
      </c>
    </row>
    <row r="654" spans="1:9" ht="15.75" x14ac:dyDescent="0.25">
      <c r="A654" s="6" t="s">
        <v>136</v>
      </c>
      <c r="B654" s="6" t="s">
        <v>40</v>
      </c>
      <c r="C654" s="7">
        <v>290000</v>
      </c>
      <c r="D654" s="7">
        <v>0</v>
      </c>
      <c r="E654" s="7">
        <v>0</v>
      </c>
      <c r="F654" s="7">
        <v>290000</v>
      </c>
    </row>
    <row r="655" spans="1:9" ht="15.75" x14ac:dyDescent="0.25">
      <c r="A655" s="10" t="s">
        <v>243</v>
      </c>
      <c r="B655" s="10" t="s">
        <v>244</v>
      </c>
      <c r="C655" s="7">
        <v>-290000</v>
      </c>
      <c r="D655" s="7">
        <v>0</v>
      </c>
      <c r="E655" s="7">
        <v>0</v>
      </c>
      <c r="F655" s="11">
        <v>-290000</v>
      </c>
    </row>
    <row r="656" spans="1:9" ht="15.75" x14ac:dyDescent="0.25">
      <c r="A656" s="6" t="s">
        <v>137</v>
      </c>
      <c r="B656" s="6" t="s">
        <v>73</v>
      </c>
      <c r="C656" s="7">
        <v>8490040</v>
      </c>
      <c r="D656" s="7">
        <v>0</v>
      </c>
      <c r="E656" s="7">
        <v>0</v>
      </c>
      <c r="F656" s="7">
        <v>8490040</v>
      </c>
    </row>
    <row r="657" spans="1:9" ht="15.75" x14ac:dyDescent="0.25">
      <c r="A657" s="10" t="s">
        <v>247</v>
      </c>
      <c r="B657" s="10" t="s">
        <v>248</v>
      </c>
      <c r="C657" s="7">
        <v>-2166460</v>
      </c>
      <c r="D657" s="7">
        <v>0</v>
      </c>
      <c r="E657" s="7">
        <v>0</v>
      </c>
      <c r="F657" s="11">
        <v>-2166460</v>
      </c>
    </row>
    <row r="658" spans="1:9" ht="15.75" x14ac:dyDescent="0.25">
      <c r="A658" s="10" t="s">
        <v>249</v>
      </c>
      <c r="B658" s="10" t="s">
        <v>250</v>
      </c>
      <c r="C658" s="7">
        <v>-563135</v>
      </c>
      <c r="D658" s="7">
        <v>0</v>
      </c>
      <c r="E658" s="7">
        <v>0</v>
      </c>
      <c r="F658" s="11">
        <v>-563135</v>
      </c>
    </row>
    <row r="659" spans="1:9" ht="15.75" x14ac:dyDescent="0.25">
      <c r="A659" s="6" t="s">
        <v>141</v>
      </c>
      <c r="B659" s="6" t="s">
        <v>85</v>
      </c>
      <c r="C659" s="7">
        <v>6992282</v>
      </c>
      <c r="D659" s="7">
        <v>0</v>
      </c>
      <c r="E659" s="7">
        <v>0</v>
      </c>
      <c r="F659" s="7">
        <v>6992282</v>
      </c>
    </row>
    <row r="660" spans="1:9" ht="15.75" x14ac:dyDescent="0.25">
      <c r="A660" s="6" t="s">
        <v>161</v>
      </c>
      <c r="B660" s="6" t="s">
        <v>88</v>
      </c>
      <c r="C660" s="7">
        <v>30000</v>
      </c>
      <c r="D660" s="7">
        <v>0</v>
      </c>
      <c r="E660" s="7">
        <v>0</v>
      </c>
      <c r="F660" s="7">
        <v>30000</v>
      </c>
    </row>
    <row r="661" spans="1:9" ht="15.75" x14ac:dyDescent="0.25">
      <c r="A661" s="10" t="s">
        <v>257</v>
      </c>
      <c r="B661" s="10" t="s">
        <v>258</v>
      </c>
      <c r="C661" s="7">
        <v>-765778</v>
      </c>
      <c r="D661" s="7">
        <v>0</v>
      </c>
      <c r="E661" s="7">
        <v>0</v>
      </c>
      <c r="F661" s="11">
        <v>-765778</v>
      </c>
    </row>
    <row r="662" spans="1:9" ht="15.75" x14ac:dyDescent="0.25">
      <c r="A662" s="10" t="s">
        <v>259</v>
      </c>
      <c r="B662" s="10" t="s">
        <v>260</v>
      </c>
      <c r="C662" s="7">
        <v>-20000</v>
      </c>
      <c r="D662" s="7">
        <v>0</v>
      </c>
      <c r="E662" s="7">
        <v>0</v>
      </c>
      <c r="F662" s="11">
        <v>-20000</v>
      </c>
    </row>
    <row r="663" spans="1:9" ht="15.75" x14ac:dyDescent="0.25">
      <c r="A663" s="10" t="s">
        <v>261</v>
      </c>
      <c r="B663" s="10" t="s">
        <v>262</v>
      </c>
      <c r="C663" s="7">
        <v>-20628</v>
      </c>
      <c r="D663" s="7">
        <v>0</v>
      </c>
      <c r="E663" s="7">
        <v>0</v>
      </c>
      <c r="F663" s="11">
        <v>-20628</v>
      </c>
    </row>
    <row r="664" spans="1:9" ht="15.75" x14ac:dyDescent="0.25">
      <c r="A664" s="6" t="s">
        <v>142</v>
      </c>
      <c r="B664" s="6" t="s">
        <v>90</v>
      </c>
      <c r="C664" s="7">
        <v>4194437</v>
      </c>
      <c r="D664" s="7">
        <v>0</v>
      </c>
      <c r="E664" s="7">
        <v>0</v>
      </c>
      <c r="F664" s="7">
        <v>4194437</v>
      </c>
    </row>
    <row r="665" spans="1:9" ht="15.75" x14ac:dyDescent="0.25">
      <c r="A665" s="6" t="s">
        <v>164</v>
      </c>
      <c r="B665" s="6" t="s">
        <v>90</v>
      </c>
      <c r="C665" s="7">
        <v>25000</v>
      </c>
      <c r="D665" s="7">
        <v>0</v>
      </c>
      <c r="E665" s="7">
        <v>0</v>
      </c>
      <c r="F665" s="7">
        <v>25000</v>
      </c>
    </row>
    <row r="666" spans="1:9" ht="15.75" x14ac:dyDescent="0.25">
      <c r="A666" s="10" t="s">
        <v>263</v>
      </c>
      <c r="B666" s="10" t="s">
        <v>264</v>
      </c>
      <c r="C666" s="7">
        <v>-748152</v>
      </c>
      <c r="D666" s="7">
        <v>0</v>
      </c>
      <c r="E666" s="7">
        <v>0</v>
      </c>
      <c r="F666" s="11">
        <v>-748152</v>
      </c>
    </row>
    <row r="667" spans="1:9" ht="15.75" x14ac:dyDescent="0.25">
      <c r="A667" s="10" t="s">
        <v>265</v>
      </c>
      <c r="B667" s="10" t="s">
        <v>264</v>
      </c>
      <c r="C667" s="7">
        <v>-12500</v>
      </c>
      <c r="D667" s="7">
        <v>0</v>
      </c>
      <c r="E667" s="7">
        <v>0</v>
      </c>
      <c r="F667" s="11">
        <v>-12500</v>
      </c>
    </row>
    <row r="668" spans="1:9" ht="15.75" x14ac:dyDescent="0.25">
      <c r="A668" s="10" t="s">
        <v>266</v>
      </c>
      <c r="B668" s="10" t="s">
        <v>267</v>
      </c>
      <c r="C668" s="7">
        <v>-158135</v>
      </c>
      <c r="D668" s="7">
        <v>0</v>
      </c>
      <c r="E668" s="7">
        <v>0</v>
      </c>
      <c r="F668" s="11">
        <v>-158135</v>
      </c>
    </row>
    <row r="669" spans="1:9" ht="15.75" x14ac:dyDescent="0.25">
      <c r="A669" s="6" t="s">
        <v>19</v>
      </c>
      <c r="B669" s="6" t="s">
        <v>346</v>
      </c>
      <c r="C669" s="7">
        <v>1961905332</v>
      </c>
      <c r="D669" s="7">
        <v>0</v>
      </c>
      <c r="E669" s="7">
        <v>0</v>
      </c>
      <c r="F669" s="13">
        <f>SUM(F650:F668)</f>
        <v>61348225</v>
      </c>
      <c r="G669" s="16">
        <v>61348225</v>
      </c>
      <c r="H669" s="16">
        <v>61348225</v>
      </c>
      <c r="I669" s="16">
        <f>+G669-H669</f>
        <v>0</v>
      </c>
    </row>
    <row r="673" spans="1:6" x14ac:dyDescent="0.25">
      <c r="A673" s="6" t="s">
        <v>59</v>
      </c>
      <c r="B673" s="6" t="s">
        <v>347</v>
      </c>
      <c r="C673" s="6" t="s">
        <v>19</v>
      </c>
      <c r="D673" s="6" t="s">
        <v>19</v>
      </c>
      <c r="E673" s="6" t="s">
        <v>19</v>
      </c>
      <c r="F673" s="6" t="s">
        <v>19</v>
      </c>
    </row>
    <row r="674" spans="1:6" ht="15.75" x14ac:dyDescent="0.25">
      <c r="A674" s="6" t="s">
        <v>136</v>
      </c>
      <c r="B674" s="6" t="s">
        <v>40</v>
      </c>
      <c r="C674" s="7">
        <v>15678993</v>
      </c>
      <c r="D674" s="7">
        <v>0</v>
      </c>
      <c r="E674" s="7">
        <v>0</v>
      </c>
      <c r="F674" s="7">
        <v>15678993</v>
      </c>
    </row>
    <row r="675" spans="1:6" ht="15.75" x14ac:dyDescent="0.25">
      <c r="A675" s="6" t="s">
        <v>155</v>
      </c>
      <c r="B675" s="6" t="s">
        <v>69</v>
      </c>
      <c r="C675" s="7">
        <v>351676</v>
      </c>
      <c r="D675" s="7">
        <v>0</v>
      </c>
      <c r="E675" s="7">
        <v>0</v>
      </c>
      <c r="F675" s="7">
        <v>351676</v>
      </c>
    </row>
    <row r="676" spans="1:6" ht="15.75" x14ac:dyDescent="0.25">
      <c r="A676" s="10" t="s">
        <v>243</v>
      </c>
      <c r="B676" s="10" t="s">
        <v>244</v>
      </c>
      <c r="C676" s="7">
        <v>-275000</v>
      </c>
      <c r="D676" s="7">
        <v>0</v>
      </c>
      <c r="E676" s="7">
        <v>0</v>
      </c>
      <c r="F676" s="11">
        <v>-275000</v>
      </c>
    </row>
    <row r="677" spans="1:6" ht="15.75" x14ac:dyDescent="0.25">
      <c r="A677" s="10" t="s">
        <v>288</v>
      </c>
      <c r="B677" s="10" t="s">
        <v>289</v>
      </c>
      <c r="C677" s="7">
        <v>-175838</v>
      </c>
      <c r="D677" s="7">
        <v>0</v>
      </c>
      <c r="E677" s="7">
        <v>0</v>
      </c>
      <c r="F677" s="11">
        <v>-175838</v>
      </c>
    </row>
    <row r="678" spans="1:6" ht="15.75" x14ac:dyDescent="0.25">
      <c r="A678" s="6" t="s">
        <v>137</v>
      </c>
      <c r="B678" s="6" t="s">
        <v>73</v>
      </c>
      <c r="C678" s="7">
        <v>17995053</v>
      </c>
      <c r="D678" s="7">
        <v>0</v>
      </c>
      <c r="E678" s="7">
        <v>0</v>
      </c>
      <c r="F678" s="7">
        <v>17995053</v>
      </c>
    </row>
    <row r="679" spans="1:6" ht="15.75" x14ac:dyDescent="0.25">
      <c r="A679" s="10" t="s">
        <v>247</v>
      </c>
      <c r="B679" s="10" t="s">
        <v>248</v>
      </c>
      <c r="C679" s="7">
        <v>-5445564</v>
      </c>
      <c r="D679" s="7">
        <v>0</v>
      </c>
      <c r="E679" s="7">
        <v>0</v>
      </c>
      <c r="F679" s="11">
        <v>-5445564</v>
      </c>
    </row>
    <row r="680" spans="1:6" ht="15.75" x14ac:dyDescent="0.25">
      <c r="A680" s="10" t="s">
        <v>249</v>
      </c>
      <c r="B680" s="10" t="s">
        <v>250</v>
      </c>
      <c r="C680" s="7">
        <v>-2386378</v>
      </c>
      <c r="D680" s="7">
        <v>0</v>
      </c>
      <c r="E680" s="7">
        <v>0</v>
      </c>
      <c r="F680" s="11">
        <v>-2386378</v>
      </c>
    </row>
    <row r="681" spans="1:6" ht="15.75" x14ac:dyDescent="0.25">
      <c r="A681" s="6" t="s">
        <v>138</v>
      </c>
      <c r="B681" s="6" t="s">
        <v>139</v>
      </c>
      <c r="C681" s="7">
        <v>2386378</v>
      </c>
      <c r="D681" s="7">
        <v>0</v>
      </c>
      <c r="E681" s="7">
        <v>0</v>
      </c>
      <c r="F681" s="7">
        <v>2386378</v>
      </c>
    </row>
    <row r="682" spans="1:6" ht="15.75" x14ac:dyDescent="0.25">
      <c r="A682" s="6" t="s">
        <v>158</v>
      </c>
      <c r="B682" s="6" t="s">
        <v>81</v>
      </c>
      <c r="C682" s="7">
        <v>198000</v>
      </c>
      <c r="D682" s="7">
        <v>0</v>
      </c>
      <c r="E682" s="7">
        <v>0</v>
      </c>
      <c r="F682" s="7">
        <v>198000</v>
      </c>
    </row>
    <row r="683" spans="1:6" ht="15.75" x14ac:dyDescent="0.25">
      <c r="A683" s="6" t="s">
        <v>140</v>
      </c>
      <c r="B683" s="6" t="s">
        <v>83</v>
      </c>
      <c r="C683" s="7">
        <v>150000</v>
      </c>
      <c r="D683" s="7">
        <v>0</v>
      </c>
      <c r="E683" s="7">
        <v>0</v>
      </c>
      <c r="F683" s="7">
        <v>150000</v>
      </c>
    </row>
    <row r="684" spans="1:6" ht="15.75" x14ac:dyDescent="0.25">
      <c r="A684" s="6" t="s">
        <v>141</v>
      </c>
      <c r="B684" s="6" t="s">
        <v>85</v>
      </c>
      <c r="C684" s="7">
        <v>53549387</v>
      </c>
      <c r="D684" s="7">
        <v>0</v>
      </c>
      <c r="E684" s="7">
        <v>0</v>
      </c>
      <c r="F684" s="7">
        <v>53549387</v>
      </c>
    </row>
    <row r="685" spans="1:6" ht="15.75" x14ac:dyDescent="0.25">
      <c r="A685" s="6" t="s">
        <v>161</v>
      </c>
      <c r="B685" s="6" t="s">
        <v>88</v>
      </c>
      <c r="C685" s="7">
        <v>80000</v>
      </c>
      <c r="D685" s="7">
        <v>0</v>
      </c>
      <c r="E685" s="7">
        <v>0</v>
      </c>
      <c r="F685" s="7">
        <v>80000</v>
      </c>
    </row>
    <row r="686" spans="1:6" ht="15.75" x14ac:dyDescent="0.25">
      <c r="A686" s="10" t="s">
        <v>257</v>
      </c>
      <c r="B686" s="10" t="s">
        <v>258</v>
      </c>
      <c r="C686" s="7">
        <v>-2084000</v>
      </c>
      <c r="D686" s="7">
        <v>0</v>
      </c>
      <c r="E686" s="7">
        <v>0</v>
      </c>
      <c r="F686" s="11">
        <v>-2084000</v>
      </c>
    </row>
    <row r="687" spans="1:6" ht="15.75" x14ac:dyDescent="0.25">
      <c r="A687" s="10" t="s">
        <v>259</v>
      </c>
      <c r="B687" s="10" t="s">
        <v>260</v>
      </c>
      <c r="C687" s="7">
        <v>-40000</v>
      </c>
      <c r="D687" s="7">
        <v>0</v>
      </c>
      <c r="E687" s="7">
        <v>0</v>
      </c>
      <c r="F687" s="11">
        <v>-40000</v>
      </c>
    </row>
    <row r="688" spans="1:6" ht="15.75" x14ac:dyDescent="0.25">
      <c r="A688" s="10" t="s">
        <v>261</v>
      </c>
      <c r="B688" s="10" t="s">
        <v>262</v>
      </c>
      <c r="C688" s="7">
        <v>-126024</v>
      </c>
      <c r="D688" s="7">
        <v>0</v>
      </c>
      <c r="E688" s="7">
        <v>0</v>
      </c>
      <c r="F688" s="11">
        <v>-126024</v>
      </c>
    </row>
    <row r="689" spans="1:9" ht="15.75" x14ac:dyDescent="0.25">
      <c r="A689" s="6" t="s">
        <v>162</v>
      </c>
      <c r="B689" s="6" t="s">
        <v>163</v>
      </c>
      <c r="C689" s="7">
        <v>126024</v>
      </c>
      <c r="D689" s="7">
        <v>0</v>
      </c>
      <c r="E689" s="7">
        <v>0</v>
      </c>
      <c r="F689" s="7">
        <v>126024</v>
      </c>
    </row>
    <row r="690" spans="1:9" ht="15.75" x14ac:dyDescent="0.25">
      <c r="A690" s="6" t="s">
        <v>142</v>
      </c>
      <c r="B690" s="6" t="s">
        <v>90</v>
      </c>
      <c r="C690" s="7">
        <v>17278240</v>
      </c>
      <c r="D690" s="7">
        <v>0</v>
      </c>
      <c r="E690" s="7">
        <v>0</v>
      </c>
      <c r="F690" s="7">
        <v>17278240</v>
      </c>
    </row>
    <row r="691" spans="1:9" ht="15.75" x14ac:dyDescent="0.25">
      <c r="A691" s="10" t="s">
        <v>263</v>
      </c>
      <c r="B691" s="10" t="s">
        <v>264</v>
      </c>
      <c r="C691" s="7">
        <v>-3886793</v>
      </c>
      <c r="D691" s="7">
        <v>0</v>
      </c>
      <c r="E691" s="7">
        <v>0</v>
      </c>
      <c r="F691" s="11">
        <v>-3886793</v>
      </c>
    </row>
    <row r="692" spans="1:9" ht="15.75" x14ac:dyDescent="0.25">
      <c r="A692" s="10" t="s">
        <v>266</v>
      </c>
      <c r="B692" s="10" t="s">
        <v>267</v>
      </c>
      <c r="C692" s="7">
        <v>-8655</v>
      </c>
      <c r="D692" s="7">
        <v>0</v>
      </c>
      <c r="E692" s="7">
        <v>0</v>
      </c>
      <c r="F692" s="11">
        <v>-8655</v>
      </c>
    </row>
    <row r="693" spans="1:9" ht="15.75" x14ac:dyDescent="0.25">
      <c r="A693" s="6" t="s">
        <v>165</v>
      </c>
      <c r="B693" s="6" t="s">
        <v>166</v>
      </c>
      <c r="C693" s="7">
        <v>8655</v>
      </c>
      <c r="D693" s="7">
        <v>0</v>
      </c>
      <c r="E693" s="7">
        <v>0</v>
      </c>
      <c r="F693" s="7">
        <v>8655</v>
      </c>
    </row>
    <row r="694" spans="1:9" ht="15.75" x14ac:dyDescent="0.25">
      <c r="A694" s="6" t="s">
        <v>167</v>
      </c>
      <c r="B694" s="6" t="s">
        <v>93</v>
      </c>
      <c r="C694" s="7">
        <v>4030710</v>
      </c>
      <c r="D694" s="7">
        <v>0</v>
      </c>
      <c r="E694" s="7">
        <v>0</v>
      </c>
      <c r="F694" s="7">
        <v>4030710</v>
      </c>
    </row>
    <row r="695" spans="1:9" ht="15.75" x14ac:dyDescent="0.25">
      <c r="A695" s="10" t="s">
        <v>304</v>
      </c>
      <c r="B695" s="10" t="s">
        <v>305</v>
      </c>
      <c r="C695" s="7">
        <v>-557600</v>
      </c>
      <c r="D695" s="7">
        <v>0</v>
      </c>
      <c r="E695" s="7">
        <v>0</v>
      </c>
      <c r="F695" s="11">
        <v>-557600</v>
      </c>
    </row>
    <row r="696" spans="1:9" ht="15.75" x14ac:dyDescent="0.25">
      <c r="A696" s="6" t="s">
        <v>169</v>
      </c>
      <c r="B696" s="6" t="s">
        <v>107</v>
      </c>
      <c r="C696" s="7">
        <v>27334746</v>
      </c>
      <c r="D696" s="7">
        <v>0</v>
      </c>
      <c r="E696" s="7">
        <v>0</v>
      </c>
      <c r="F696" s="7">
        <v>27334746</v>
      </c>
    </row>
    <row r="697" spans="1:9" ht="15.75" x14ac:dyDescent="0.25">
      <c r="A697" s="6" t="s">
        <v>19</v>
      </c>
      <c r="B697" s="6" t="s">
        <v>348</v>
      </c>
      <c r="C697" s="7">
        <v>124182010</v>
      </c>
      <c r="D697" s="7">
        <v>0</v>
      </c>
      <c r="E697" s="7">
        <v>0</v>
      </c>
      <c r="F697" s="13">
        <f>SUM(F674:F696)</f>
        <v>124182010</v>
      </c>
      <c r="G697" s="16">
        <v>124182010</v>
      </c>
      <c r="H697" s="16">
        <v>124182010</v>
      </c>
      <c r="I697" s="16">
        <f>+G697-H697</f>
        <v>0</v>
      </c>
    </row>
    <row r="701" spans="1:9" x14ac:dyDescent="0.25">
      <c r="A701" s="6" t="s">
        <v>60</v>
      </c>
      <c r="B701" s="6" t="s">
        <v>349</v>
      </c>
      <c r="C701" s="6" t="s">
        <v>19</v>
      </c>
      <c r="D701" s="6" t="s">
        <v>19</v>
      </c>
      <c r="E701" s="6" t="s">
        <v>19</v>
      </c>
      <c r="F701" s="6" t="s">
        <v>19</v>
      </c>
    </row>
    <row r="702" spans="1:9" ht="15.75" x14ac:dyDescent="0.25">
      <c r="A702" s="6" t="s">
        <v>136</v>
      </c>
      <c r="B702" s="6" t="s">
        <v>40</v>
      </c>
      <c r="C702" s="7">
        <v>14975920</v>
      </c>
      <c r="D702" s="7">
        <v>0</v>
      </c>
      <c r="E702" s="7">
        <v>0</v>
      </c>
      <c r="F702" s="7">
        <v>14975920</v>
      </c>
    </row>
    <row r="703" spans="1:9" ht="15.75" x14ac:dyDescent="0.25">
      <c r="A703" s="10" t="s">
        <v>243</v>
      </c>
      <c r="B703" s="10" t="s">
        <v>244</v>
      </c>
      <c r="C703" s="7">
        <v>-1933400</v>
      </c>
      <c r="D703" s="7">
        <v>0</v>
      </c>
      <c r="E703" s="7">
        <v>0</v>
      </c>
      <c r="F703" s="11">
        <v>-1933400</v>
      </c>
    </row>
    <row r="704" spans="1:9" ht="15.75" x14ac:dyDescent="0.25">
      <c r="A704" s="6" t="s">
        <v>137</v>
      </c>
      <c r="B704" s="6" t="s">
        <v>73</v>
      </c>
      <c r="C704" s="7">
        <v>31932963</v>
      </c>
      <c r="D704" s="7">
        <v>0</v>
      </c>
      <c r="E704" s="7">
        <v>0</v>
      </c>
      <c r="F704" s="7">
        <v>31932963</v>
      </c>
    </row>
    <row r="705" spans="1:9" ht="15.75" x14ac:dyDescent="0.25">
      <c r="A705" s="10" t="s">
        <v>247</v>
      </c>
      <c r="B705" s="10" t="s">
        <v>248</v>
      </c>
      <c r="C705" s="7">
        <v>-8628934</v>
      </c>
      <c r="D705" s="7">
        <v>0</v>
      </c>
      <c r="E705" s="7">
        <v>0</v>
      </c>
      <c r="F705" s="11">
        <v>-8628934</v>
      </c>
    </row>
    <row r="706" spans="1:9" ht="15.75" x14ac:dyDescent="0.25">
      <c r="A706" s="10" t="s">
        <v>249</v>
      </c>
      <c r="B706" s="10" t="s">
        <v>250</v>
      </c>
      <c r="C706" s="7">
        <v>-633099</v>
      </c>
      <c r="D706" s="7">
        <v>0</v>
      </c>
      <c r="E706" s="7">
        <v>0</v>
      </c>
      <c r="F706" s="11">
        <v>-633099</v>
      </c>
    </row>
    <row r="707" spans="1:9" ht="15.75" x14ac:dyDescent="0.25">
      <c r="A707" s="6" t="s">
        <v>138</v>
      </c>
      <c r="B707" s="6" t="s">
        <v>139</v>
      </c>
      <c r="C707" s="7">
        <v>633099</v>
      </c>
      <c r="D707" s="7">
        <v>0</v>
      </c>
      <c r="E707" s="7">
        <v>0</v>
      </c>
      <c r="F707" s="7">
        <v>633099</v>
      </c>
    </row>
    <row r="708" spans="1:9" ht="15.75" x14ac:dyDescent="0.25">
      <c r="A708" s="6" t="s">
        <v>141</v>
      </c>
      <c r="B708" s="6" t="s">
        <v>85</v>
      </c>
      <c r="C708" s="7">
        <v>16368352</v>
      </c>
      <c r="D708" s="7">
        <v>0</v>
      </c>
      <c r="E708" s="7">
        <v>0</v>
      </c>
      <c r="F708" s="7">
        <v>16368352</v>
      </c>
    </row>
    <row r="709" spans="1:9" ht="15.75" x14ac:dyDescent="0.25">
      <c r="A709" s="6" t="s">
        <v>161</v>
      </c>
      <c r="B709" s="6" t="s">
        <v>88</v>
      </c>
      <c r="C709" s="7">
        <v>180000</v>
      </c>
      <c r="D709" s="7">
        <v>0</v>
      </c>
      <c r="E709" s="7">
        <v>0</v>
      </c>
      <c r="F709" s="7">
        <v>180000</v>
      </c>
    </row>
    <row r="710" spans="1:9" ht="15.75" x14ac:dyDescent="0.25">
      <c r="A710" s="10" t="s">
        <v>257</v>
      </c>
      <c r="B710" s="10" t="s">
        <v>258</v>
      </c>
      <c r="C710" s="7">
        <v>-3504071</v>
      </c>
      <c r="D710" s="7">
        <v>0</v>
      </c>
      <c r="E710" s="7">
        <v>0</v>
      </c>
      <c r="F710" s="11">
        <v>-3504071</v>
      </c>
    </row>
    <row r="711" spans="1:9" ht="15.75" x14ac:dyDescent="0.25">
      <c r="A711" s="10" t="s">
        <v>259</v>
      </c>
      <c r="B711" s="10" t="s">
        <v>260</v>
      </c>
      <c r="C711" s="7">
        <v>-90000</v>
      </c>
      <c r="D711" s="7">
        <v>0</v>
      </c>
      <c r="E711" s="7">
        <v>0</v>
      </c>
      <c r="F711" s="11">
        <v>-90000</v>
      </c>
    </row>
    <row r="712" spans="1:9" ht="15.75" x14ac:dyDescent="0.25">
      <c r="A712" s="6" t="s">
        <v>142</v>
      </c>
      <c r="B712" s="6" t="s">
        <v>90</v>
      </c>
      <c r="C712" s="7">
        <v>11495893</v>
      </c>
      <c r="D712" s="7">
        <v>0</v>
      </c>
      <c r="E712" s="7">
        <v>0</v>
      </c>
      <c r="F712" s="7">
        <v>11495893</v>
      </c>
    </row>
    <row r="713" spans="1:9" ht="15.75" x14ac:dyDescent="0.25">
      <c r="A713" s="6" t="s">
        <v>167</v>
      </c>
      <c r="B713" s="6" t="s">
        <v>93</v>
      </c>
      <c r="C713" s="7">
        <v>1590600</v>
      </c>
      <c r="D713" s="7">
        <v>0</v>
      </c>
      <c r="E713" s="7">
        <v>0</v>
      </c>
      <c r="F713" s="7">
        <v>1590600</v>
      </c>
    </row>
    <row r="714" spans="1:9" ht="15.75" x14ac:dyDescent="0.25">
      <c r="A714" s="10" t="s">
        <v>304</v>
      </c>
      <c r="B714" s="10" t="s">
        <v>305</v>
      </c>
      <c r="C714" s="7">
        <v>-475600</v>
      </c>
      <c r="D714" s="7">
        <v>0</v>
      </c>
      <c r="E714" s="7">
        <v>0</v>
      </c>
      <c r="F714" s="11">
        <v>-475600</v>
      </c>
    </row>
    <row r="715" spans="1:9" ht="15.75" x14ac:dyDescent="0.25">
      <c r="A715" s="10" t="s">
        <v>306</v>
      </c>
      <c r="B715" s="10" t="s">
        <v>307</v>
      </c>
      <c r="C715" s="7">
        <v>-306096</v>
      </c>
      <c r="D715" s="7">
        <v>0</v>
      </c>
      <c r="E715" s="7">
        <v>0</v>
      </c>
      <c r="F715" s="11">
        <v>-306096</v>
      </c>
    </row>
    <row r="716" spans="1:9" ht="15.75" x14ac:dyDescent="0.25">
      <c r="A716" s="6" t="s">
        <v>269</v>
      </c>
      <c r="B716" s="6" t="s">
        <v>270</v>
      </c>
      <c r="C716" s="7">
        <v>306096</v>
      </c>
      <c r="D716" s="7">
        <v>0</v>
      </c>
      <c r="E716" s="7">
        <v>0</v>
      </c>
      <c r="F716" s="7">
        <v>306096</v>
      </c>
    </row>
    <row r="717" spans="1:9" ht="15.75" x14ac:dyDescent="0.25">
      <c r="A717" s="6" t="s">
        <v>169</v>
      </c>
      <c r="B717" s="6" t="s">
        <v>107</v>
      </c>
      <c r="C717" s="7">
        <v>2690456</v>
      </c>
      <c r="D717" s="7">
        <v>0</v>
      </c>
      <c r="E717" s="7">
        <v>0</v>
      </c>
      <c r="F717" s="7">
        <v>2690456</v>
      </c>
    </row>
    <row r="718" spans="1:9" ht="15.75" x14ac:dyDescent="0.25">
      <c r="A718" s="10" t="s">
        <v>275</v>
      </c>
      <c r="B718" s="10" t="s">
        <v>276</v>
      </c>
      <c r="C718" s="7">
        <v>-203696</v>
      </c>
      <c r="D718" s="7">
        <v>0</v>
      </c>
      <c r="E718" s="7">
        <v>0</v>
      </c>
      <c r="F718" s="11">
        <v>-203696</v>
      </c>
    </row>
    <row r="719" spans="1:9" ht="15.75" x14ac:dyDescent="0.25">
      <c r="A719" s="6" t="s">
        <v>19</v>
      </c>
      <c r="B719" s="6" t="s">
        <v>350</v>
      </c>
      <c r="C719" s="7">
        <v>64398483</v>
      </c>
      <c r="D719" s="7">
        <v>0</v>
      </c>
      <c r="E719" s="7">
        <v>0</v>
      </c>
      <c r="F719" s="13">
        <f>SUM(F702:F718)</f>
        <v>64398483</v>
      </c>
      <c r="G719" s="16">
        <v>64398483</v>
      </c>
      <c r="H719" s="16">
        <v>64398483</v>
      </c>
      <c r="I719" s="16">
        <f>+G719-H719</f>
        <v>0</v>
      </c>
    </row>
    <row r="723" spans="1:6" x14ac:dyDescent="0.25">
      <c r="A723" s="6" t="s">
        <v>71</v>
      </c>
      <c r="B723" s="6" t="s">
        <v>351</v>
      </c>
      <c r="C723" s="6" t="s">
        <v>19</v>
      </c>
      <c r="D723" s="6" t="s">
        <v>19</v>
      </c>
      <c r="E723" s="6" t="s">
        <v>19</v>
      </c>
      <c r="F723" s="6" t="s">
        <v>19</v>
      </c>
    </row>
    <row r="724" spans="1:6" ht="15.75" x14ac:dyDescent="0.25">
      <c r="A724" s="6" t="s">
        <v>155</v>
      </c>
      <c r="B724" s="6" t="s">
        <v>69</v>
      </c>
      <c r="C724" s="7">
        <v>60000</v>
      </c>
      <c r="D724" s="7">
        <v>0</v>
      </c>
      <c r="E724" s="7">
        <v>0</v>
      </c>
      <c r="F724" s="7">
        <v>60000</v>
      </c>
    </row>
    <row r="725" spans="1:6" ht="15.75" x14ac:dyDescent="0.25">
      <c r="A725" s="10" t="s">
        <v>288</v>
      </c>
      <c r="B725" s="10" t="s">
        <v>289</v>
      </c>
      <c r="C725" s="7">
        <v>-30000</v>
      </c>
      <c r="D725" s="7">
        <v>0</v>
      </c>
      <c r="E725" s="7">
        <v>0</v>
      </c>
      <c r="F725" s="11">
        <v>-30000</v>
      </c>
    </row>
    <row r="726" spans="1:6" ht="15.75" x14ac:dyDescent="0.25">
      <c r="A726" s="6" t="s">
        <v>137</v>
      </c>
      <c r="B726" s="6" t="s">
        <v>73</v>
      </c>
      <c r="C726" s="7">
        <v>15273854</v>
      </c>
      <c r="D726" s="7">
        <v>0</v>
      </c>
      <c r="E726" s="7">
        <v>0</v>
      </c>
      <c r="F726" s="7">
        <v>15273854</v>
      </c>
    </row>
    <row r="727" spans="1:6" ht="15.75" x14ac:dyDescent="0.25">
      <c r="A727" s="10" t="s">
        <v>247</v>
      </c>
      <c r="B727" s="10" t="s">
        <v>248</v>
      </c>
      <c r="C727" s="7">
        <v>-608541</v>
      </c>
      <c r="D727" s="7">
        <v>0</v>
      </c>
      <c r="E727" s="7">
        <v>0</v>
      </c>
      <c r="F727" s="11">
        <v>-608541</v>
      </c>
    </row>
    <row r="728" spans="1:6" ht="15.75" x14ac:dyDescent="0.25">
      <c r="A728" s="10" t="s">
        <v>249</v>
      </c>
      <c r="B728" s="10" t="s">
        <v>250</v>
      </c>
      <c r="C728" s="7">
        <v>-44399</v>
      </c>
      <c r="D728" s="7">
        <v>0</v>
      </c>
      <c r="E728" s="7">
        <v>0</v>
      </c>
      <c r="F728" s="11">
        <v>-44399</v>
      </c>
    </row>
    <row r="729" spans="1:6" ht="15.75" x14ac:dyDescent="0.25">
      <c r="A729" s="6" t="s">
        <v>138</v>
      </c>
      <c r="B729" s="6" t="s">
        <v>139</v>
      </c>
      <c r="C729" s="7">
        <v>44399</v>
      </c>
      <c r="D729" s="7">
        <v>0</v>
      </c>
      <c r="E729" s="7">
        <v>0</v>
      </c>
      <c r="F729" s="7">
        <v>44399</v>
      </c>
    </row>
    <row r="730" spans="1:6" ht="15.75" x14ac:dyDescent="0.25">
      <c r="A730" s="6" t="s">
        <v>140</v>
      </c>
      <c r="B730" s="6" t="s">
        <v>83</v>
      </c>
      <c r="C730" s="7">
        <v>15000</v>
      </c>
      <c r="D730" s="7">
        <v>0</v>
      </c>
      <c r="E730" s="7">
        <v>0</v>
      </c>
      <c r="F730" s="7">
        <v>15000</v>
      </c>
    </row>
    <row r="731" spans="1:6" ht="15.75" x14ac:dyDescent="0.25">
      <c r="A731" s="6" t="s">
        <v>141</v>
      </c>
      <c r="B731" s="6" t="s">
        <v>85</v>
      </c>
      <c r="C731" s="7">
        <v>11774000</v>
      </c>
      <c r="D731" s="7">
        <v>0</v>
      </c>
      <c r="E731" s="7">
        <v>0</v>
      </c>
      <c r="F731" s="7">
        <v>11774000</v>
      </c>
    </row>
    <row r="732" spans="1:6" ht="15.75" x14ac:dyDescent="0.25">
      <c r="A732" s="6" t="s">
        <v>161</v>
      </c>
      <c r="B732" s="6" t="s">
        <v>88</v>
      </c>
      <c r="C732" s="7">
        <v>90000</v>
      </c>
      <c r="D732" s="7">
        <v>0</v>
      </c>
      <c r="E732" s="7">
        <v>0</v>
      </c>
      <c r="F732" s="7">
        <v>90000</v>
      </c>
    </row>
    <row r="733" spans="1:6" ht="15.75" x14ac:dyDescent="0.25">
      <c r="A733" s="10" t="s">
        <v>257</v>
      </c>
      <c r="B733" s="10" t="s">
        <v>258</v>
      </c>
      <c r="C733" s="7">
        <v>-960000</v>
      </c>
      <c r="D733" s="7">
        <v>0</v>
      </c>
      <c r="E733" s="7">
        <v>0</v>
      </c>
      <c r="F733" s="11">
        <v>-960000</v>
      </c>
    </row>
    <row r="734" spans="1:6" ht="15.75" x14ac:dyDescent="0.25">
      <c r="A734" s="10" t="s">
        <v>259</v>
      </c>
      <c r="B734" s="10" t="s">
        <v>260</v>
      </c>
      <c r="C734" s="7">
        <v>-40000</v>
      </c>
      <c r="D734" s="7">
        <v>0</v>
      </c>
      <c r="E734" s="7">
        <v>0</v>
      </c>
      <c r="F734" s="11">
        <v>-40000</v>
      </c>
    </row>
    <row r="735" spans="1:6" ht="15.75" x14ac:dyDescent="0.25">
      <c r="A735" s="6" t="s">
        <v>142</v>
      </c>
      <c r="B735" s="6" t="s">
        <v>90</v>
      </c>
      <c r="C735" s="7">
        <v>1872431</v>
      </c>
      <c r="D735" s="7">
        <v>0</v>
      </c>
      <c r="E735" s="7">
        <v>0</v>
      </c>
      <c r="F735" s="7">
        <v>1872431</v>
      </c>
    </row>
    <row r="736" spans="1:6" ht="15.75" x14ac:dyDescent="0.25">
      <c r="A736" s="10" t="s">
        <v>263</v>
      </c>
      <c r="B736" s="10" t="s">
        <v>264</v>
      </c>
      <c r="C736" s="7">
        <v>-98500</v>
      </c>
      <c r="D736" s="7">
        <v>0</v>
      </c>
      <c r="E736" s="7">
        <v>0</v>
      </c>
      <c r="F736" s="11">
        <v>-98500</v>
      </c>
    </row>
    <row r="737" spans="1:9" ht="15.75" x14ac:dyDescent="0.25">
      <c r="A737" s="6" t="s">
        <v>19</v>
      </c>
      <c r="B737" s="6" t="s">
        <v>352</v>
      </c>
      <c r="C737" s="7">
        <v>27348244</v>
      </c>
      <c r="D737" s="7">
        <v>0</v>
      </c>
      <c r="E737" s="7">
        <v>0</v>
      </c>
      <c r="F737" s="13">
        <f>SUM(F724:F736)</f>
        <v>27348244</v>
      </c>
      <c r="G737" s="16">
        <v>27348244</v>
      </c>
      <c r="H737" s="16">
        <v>27348244</v>
      </c>
      <c r="I737" s="16">
        <f>+G737-H737</f>
        <v>0</v>
      </c>
    </row>
    <row r="740" spans="1:9" x14ac:dyDescent="0.25">
      <c r="A740" s="6" t="s">
        <v>31</v>
      </c>
      <c r="B740" s="6" t="s">
        <v>359</v>
      </c>
      <c r="C740" s="6" t="s">
        <v>19</v>
      </c>
      <c r="D740" s="6" t="s">
        <v>19</v>
      </c>
      <c r="E740" s="6" t="s">
        <v>19</v>
      </c>
      <c r="F740" s="6" t="s">
        <v>19</v>
      </c>
    </row>
    <row r="741" spans="1:9" ht="15.75" x14ac:dyDescent="0.25">
      <c r="A741" s="6" t="s">
        <v>150</v>
      </c>
      <c r="B741" s="6" t="s">
        <v>28</v>
      </c>
      <c r="C741" s="7">
        <v>870376793</v>
      </c>
      <c r="D741" s="7">
        <v>0</v>
      </c>
      <c r="E741" s="7">
        <v>0</v>
      </c>
      <c r="F741" s="7">
        <v>870376793</v>
      </c>
    </row>
    <row r="742" spans="1:9" ht="15.75" x14ac:dyDescent="0.25">
      <c r="A742" s="6" t="s">
        <v>136</v>
      </c>
      <c r="B742" s="6" t="s">
        <v>40</v>
      </c>
      <c r="C742" s="7">
        <v>117964286</v>
      </c>
      <c r="D742" s="7">
        <v>0</v>
      </c>
      <c r="E742" s="7">
        <v>0</v>
      </c>
      <c r="F742" s="7">
        <v>117964286</v>
      </c>
    </row>
    <row r="743" spans="1:9" ht="15.75" x14ac:dyDescent="0.25">
      <c r="A743" s="10" t="s">
        <v>243</v>
      </c>
      <c r="B743" s="10" t="s">
        <v>244</v>
      </c>
      <c r="C743" s="7">
        <v>-16819976</v>
      </c>
      <c r="D743" s="7">
        <v>0</v>
      </c>
      <c r="E743" s="7">
        <v>0</v>
      </c>
      <c r="F743" s="11">
        <v>-16819976</v>
      </c>
    </row>
    <row r="744" spans="1:9" ht="15.75" x14ac:dyDescent="0.25">
      <c r="A744" s="10" t="s">
        <v>245</v>
      </c>
      <c r="B744" s="10" t="s">
        <v>246</v>
      </c>
      <c r="C744" s="7">
        <v>-5133853</v>
      </c>
      <c r="D744" s="7">
        <v>0</v>
      </c>
      <c r="E744" s="7">
        <v>0</v>
      </c>
      <c r="F744" s="11">
        <v>-5133853</v>
      </c>
    </row>
    <row r="745" spans="1:9" ht="15.75" x14ac:dyDescent="0.25">
      <c r="A745" s="6" t="s">
        <v>156</v>
      </c>
      <c r="B745" s="6" t="s">
        <v>157</v>
      </c>
      <c r="C745" s="7">
        <v>5133853</v>
      </c>
      <c r="D745" s="7">
        <v>0</v>
      </c>
      <c r="E745" s="7">
        <v>0</v>
      </c>
      <c r="F745" s="7">
        <v>5133853</v>
      </c>
    </row>
    <row r="746" spans="1:9" ht="15.75" x14ac:dyDescent="0.25">
      <c r="A746" s="6" t="s">
        <v>137</v>
      </c>
      <c r="B746" s="6" t="s">
        <v>73</v>
      </c>
      <c r="C746" s="7">
        <v>272535244</v>
      </c>
      <c r="D746" s="7">
        <v>0</v>
      </c>
      <c r="E746" s="7">
        <v>0</v>
      </c>
      <c r="F746" s="7">
        <v>272535244</v>
      </c>
    </row>
    <row r="747" spans="1:9" ht="15.75" x14ac:dyDescent="0.25">
      <c r="A747" s="10" t="s">
        <v>247</v>
      </c>
      <c r="B747" s="10" t="s">
        <v>248</v>
      </c>
      <c r="C747" s="7">
        <v>-110480494</v>
      </c>
      <c r="D747" s="7">
        <v>0</v>
      </c>
      <c r="E747" s="7">
        <v>0</v>
      </c>
      <c r="F747" s="11">
        <v>-110480494</v>
      </c>
    </row>
    <row r="748" spans="1:9" ht="15.75" x14ac:dyDescent="0.25">
      <c r="A748" s="10" t="s">
        <v>249</v>
      </c>
      <c r="B748" s="10" t="s">
        <v>250</v>
      </c>
      <c r="C748" s="7">
        <v>-16156170</v>
      </c>
      <c r="D748" s="7">
        <v>0</v>
      </c>
      <c r="E748" s="7">
        <v>0</v>
      </c>
      <c r="F748" s="11">
        <v>-16156170</v>
      </c>
    </row>
    <row r="749" spans="1:9" ht="15.75" x14ac:dyDescent="0.25">
      <c r="A749" s="6" t="s">
        <v>138</v>
      </c>
      <c r="B749" s="6" t="s">
        <v>139</v>
      </c>
      <c r="C749" s="7">
        <v>16156170</v>
      </c>
      <c r="D749" s="7">
        <v>0</v>
      </c>
      <c r="E749" s="7">
        <v>0</v>
      </c>
      <c r="F749" s="7">
        <v>16156170</v>
      </c>
    </row>
    <row r="750" spans="1:9" ht="15.75" x14ac:dyDescent="0.25">
      <c r="A750" s="6" t="s">
        <v>158</v>
      </c>
      <c r="B750" s="6" t="s">
        <v>81</v>
      </c>
      <c r="C750" s="7">
        <v>225000</v>
      </c>
      <c r="D750" s="7">
        <v>0</v>
      </c>
      <c r="E750" s="7">
        <v>0</v>
      </c>
      <c r="F750" s="7">
        <v>225000</v>
      </c>
    </row>
    <row r="751" spans="1:9" ht="15.75" x14ac:dyDescent="0.25">
      <c r="A751" s="6" t="s">
        <v>140</v>
      </c>
      <c r="B751" s="6" t="s">
        <v>83</v>
      </c>
      <c r="C751" s="7">
        <v>1077000</v>
      </c>
      <c r="D751" s="7">
        <v>0</v>
      </c>
      <c r="E751" s="7">
        <v>0</v>
      </c>
      <c r="F751" s="7">
        <v>1077000</v>
      </c>
    </row>
    <row r="752" spans="1:9" ht="15.75" x14ac:dyDescent="0.25">
      <c r="A752" s="10" t="s">
        <v>253</v>
      </c>
      <c r="B752" s="10" t="s">
        <v>254</v>
      </c>
      <c r="C752" s="7">
        <v>-399500</v>
      </c>
      <c r="D752" s="7">
        <v>0</v>
      </c>
      <c r="E752" s="7">
        <v>0</v>
      </c>
      <c r="F752" s="11">
        <v>-399500</v>
      </c>
    </row>
    <row r="753" spans="1:6" ht="15.75" x14ac:dyDescent="0.25">
      <c r="A753" s="6" t="s">
        <v>141</v>
      </c>
      <c r="B753" s="6" t="s">
        <v>85</v>
      </c>
      <c r="C753" s="7">
        <v>343209803</v>
      </c>
      <c r="D753" s="7">
        <v>0</v>
      </c>
      <c r="E753" s="7">
        <v>0</v>
      </c>
      <c r="F753" s="7">
        <v>343209803</v>
      </c>
    </row>
    <row r="754" spans="1:6" ht="15.75" x14ac:dyDescent="0.25">
      <c r="A754" s="6" t="s">
        <v>161</v>
      </c>
      <c r="B754" s="6" t="s">
        <v>88</v>
      </c>
      <c r="C754" s="7">
        <v>3115000</v>
      </c>
      <c r="D754" s="7">
        <v>0</v>
      </c>
      <c r="E754" s="7">
        <v>0</v>
      </c>
      <c r="F754" s="7">
        <v>3115000</v>
      </c>
    </row>
    <row r="755" spans="1:6" ht="15.75" x14ac:dyDescent="0.25">
      <c r="A755" s="10" t="s">
        <v>257</v>
      </c>
      <c r="B755" s="10" t="s">
        <v>258</v>
      </c>
      <c r="C755" s="7">
        <v>-42741473</v>
      </c>
      <c r="D755" s="7">
        <v>0</v>
      </c>
      <c r="E755" s="7">
        <v>0</v>
      </c>
      <c r="F755" s="11">
        <v>-42741473</v>
      </c>
    </row>
    <row r="756" spans="1:6" ht="15.75" x14ac:dyDescent="0.25">
      <c r="A756" s="10" t="s">
        <v>259</v>
      </c>
      <c r="B756" s="10" t="s">
        <v>260</v>
      </c>
      <c r="C756" s="7">
        <v>-1780000</v>
      </c>
      <c r="D756" s="7">
        <v>0</v>
      </c>
      <c r="E756" s="7">
        <v>0</v>
      </c>
      <c r="F756" s="11">
        <v>-1780000</v>
      </c>
    </row>
    <row r="757" spans="1:6" ht="15.75" x14ac:dyDescent="0.25">
      <c r="A757" s="10" t="s">
        <v>261</v>
      </c>
      <c r="B757" s="10" t="s">
        <v>262</v>
      </c>
      <c r="C757" s="7">
        <v>-255642</v>
      </c>
      <c r="D757" s="7">
        <v>0</v>
      </c>
      <c r="E757" s="7">
        <v>0</v>
      </c>
      <c r="F757" s="11">
        <v>-255642</v>
      </c>
    </row>
    <row r="758" spans="1:6" ht="15.75" x14ac:dyDescent="0.25">
      <c r="A758" s="6" t="s">
        <v>162</v>
      </c>
      <c r="B758" s="6" t="s">
        <v>163</v>
      </c>
      <c r="C758" s="7">
        <v>255642</v>
      </c>
      <c r="D758" s="7">
        <v>0</v>
      </c>
      <c r="E758" s="7">
        <v>0</v>
      </c>
      <c r="F758" s="7">
        <v>255642</v>
      </c>
    </row>
    <row r="759" spans="1:6" ht="15.75" x14ac:dyDescent="0.25">
      <c r="A759" s="6" t="s">
        <v>142</v>
      </c>
      <c r="B759" s="6" t="s">
        <v>90</v>
      </c>
      <c r="C759" s="7">
        <v>66259226</v>
      </c>
      <c r="D759" s="7">
        <v>0</v>
      </c>
      <c r="E759" s="7">
        <v>0</v>
      </c>
      <c r="F759" s="7">
        <v>66259226</v>
      </c>
    </row>
    <row r="760" spans="1:6" ht="15.75" x14ac:dyDescent="0.25">
      <c r="A760" s="6" t="s">
        <v>164</v>
      </c>
      <c r="B760" s="6" t="s">
        <v>90</v>
      </c>
      <c r="C760" s="7">
        <v>125000</v>
      </c>
      <c r="D760" s="7">
        <v>0</v>
      </c>
      <c r="E760" s="7">
        <v>0</v>
      </c>
      <c r="F760" s="7">
        <v>125000</v>
      </c>
    </row>
    <row r="761" spans="1:6" ht="15.75" x14ac:dyDescent="0.25">
      <c r="A761" s="10" t="s">
        <v>263</v>
      </c>
      <c r="B761" s="10" t="s">
        <v>264</v>
      </c>
      <c r="C761" s="7">
        <v>-4734392</v>
      </c>
      <c r="D761" s="7">
        <v>0</v>
      </c>
      <c r="E761" s="7">
        <v>0</v>
      </c>
      <c r="F761" s="11">
        <v>-4734392</v>
      </c>
    </row>
    <row r="762" spans="1:6" ht="15.75" x14ac:dyDescent="0.25">
      <c r="A762" s="10" t="s">
        <v>265</v>
      </c>
      <c r="B762" s="10" t="s">
        <v>264</v>
      </c>
      <c r="C762" s="7">
        <v>-75000</v>
      </c>
      <c r="D762" s="7">
        <v>0</v>
      </c>
      <c r="E762" s="7">
        <v>0</v>
      </c>
      <c r="F762" s="11">
        <v>-75000</v>
      </c>
    </row>
    <row r="763" spans="1:6" ht="15.75" x14ac:dyDescent="0.25">
      <c r="A763" s="10" t="s">
        <v>266</v>
      </c>
      <c r="B763" s="10" t="s">
        <v>267</v>
      </c>
      <c r="C763" s="7">
        <v>-345840</v>
      </c>
      <c r="D763" s="7">
        <v>0</v>
      </c>
      <c r="E763" s="7">
        <v>0</v>
      </c>
      <c r="F763" s="11">
        <v>-345840</v>
      </c>
    </row>
    <row r="764" spans="1:6" ht="15.75" x14ac:dyDescent="0.25">
      <c r="A764" s="6" t="s">
        <v>165</v>
      </c>
      <c r="B764" s="6" t="s">
        <v>166</v>
      </c>
      <c r="C764" s="7">
        <v>345840</v>
      </c>
      <c r="D764" s="7">
        <v>0</v>
      </c>
      <c r="E764" s="7">
        <v>0</v>
      </c>
      <c r="F764" s="7">
        <v>345840</v>
      </c>
    </row>
    <row r="765" spans="1:6" ht="15.75" x14ac:dyDescent="0.25">
      <c r="A765" s="6" t="s">
        <v>167</v>
      </c>
      <c r="B765" s="6" t="s">
        <v>93</v>
      </c>
      <c r="C765" s="7">
        <v>2164000</v>
      </c>
      <c r="D765" s="7">
        <v>0</v>
      </c>
      <c r="E765" s="7">
        <v>0</v>
      </c>
      <c r="F765" s="7">
        <v>2164000</v>
      </c>
    </row>
    <row r="766" spans="1:6" ht="15.75" x14ac:dyDescent="0.25">
      <c r="A766" s="10" t="s">
        <v>304</v>
      </c>
      <c r="B766" s="10" t="s">
        <v>305</v>
      </c>
      <c r="C766" s="7">
        <v>-1082000</v>
      </c>
      <c r="D766" s="7">
        <v>0</v>
      </c>
      <c r="E766" s="7">
        <v>0</v>
      </c>
      <c r="F766" s="11">
        <v>-1082000</v>
      </c>
    </row>
    <row r="767" spans="1:6" ht="15.75" x14ac:dyDescent="0.25">
      <c r="A767" s="6" t="s">
        <v>169</v>
      </c>
      <c r="B767" s="6" t="s">
        <v>107</v>
      </c>
      <c r="C767" s="7">
        <v>27317383</v>
      </c>
      <c r="D767" s="7">
        <v>0</v>
      </c>
      <c r="E767" s="7">
        <v>0</v>
      </c>
      <c r="F767" s="7">
        <v>27317383</v>
      </c>
    </row>
    <row r="768" spans="1:6" ht="15.75" x14ac:dyDescent="0.25">
      <c r="A768" s="10" t="s">
        <v>275</v>
      </c>
      <c r="B768" s="10" t="s">
        <v>276</v>
      </c>
      <c r="C768" s="7">
        <v>-1960590</v>
      </c>
      <c r="D768" s="7">
        <v>0</v>
      </c>
      <c r="E768" s="7">
        <v>0</v>
      </c>
      <c r="F768" s="11">
        <v>-1960590</v>
      </c>
    </row>
    <row r="769" spans="1:9" ht="15.75" x14ac:dyDescent="0.25">
      <c r="A769" s="10" t="s">
        <v>277</v>
      </c>
      <c r="B769" s="10" t="s">
        <v>278</v>
      </c>
      <c r="C769" s="7">
        <v>-875022</v>
      </c>
      <c r="D769" s="7">
        <v>0</v>
      </c>
      <c r="E769" s="7">
        <v>0</v>
      </c>
      <c r="F769" s="11">
        <v>-875022</v>
      </c>
    </row>
    <row r="770" spans="1:9" ht="15.75" x14ac:dyDescent="0.25">
      <c r="A770" s="6" t="s">
        <v>170</v>
      </c>
      <c r="B770" s="6" t="s">
        <v>171</v>
      </c>
      <c r="C770" s="7">
        <v>875022</v>
      </c>
      <c r="D770" s="7">
        <v>0</v>
      </c>
      <c r="E770" s="7">
        <v>0</v>
      </c>
      <c r="F770" s="7">
        <v>875022</v>
      </c>
    </row>
    <row r="771" spans="1:9" ht="15.75" x14ac:dyDescent="0.25">
      <c r="A771" s="6" t="s">
        <v>19</v>
      </c>
      <c r="B771" s="6" t="s">
        <v>360</v>
      </c>
      <c r="C771" s="7">
        <v>1524295310</v>
      </c>
      <c r="D771" s="7">
        <v>0</v>
      </c>
      <c r="E771" s="7">
        <v>0</v>
      </c>
      <c r="F771" s="13">
        <f>SUM(F741:F770)</f>
        <v>1524295310</v>
      </c>
      <c r="G771" s="16">
        <v>1524295310</v>
      </c>
      <c r="H771" s="16">
        <v>1524295310</v>
      </c>
      <c r="I771" s="16">
        <f>+G771-H771</f>
        <v>0</v>
      </c>
    </row>
    <row r="775" spans="1:9" x14ac:dyDescent="0.25">
      <c r="A775" s="6" t="s">
        <v>32</v>
      </c>
      <c r="B775" s="6" t="s">
        <v>361</v>
      </c>
      <c r="C775" s="6" t="s">
        <v>19</v>
      </c>
      <c r="D775" s="6" t="s">
        <v>19</v>
      </c>
      <c r="E775" s="6" t="s">
        <v>19</v>
      </c>
      <c r="F775" s="6" t="s">
        <v>19</v>
      </c>
    </row>
    <row r="776" spans="1:9" ht="15.75" x14ac:dyDescent="0.25">
      <c r="A776" s="6" t="s">
        <v>150</v>
      </c>
      <c r="B776" s="6" t="s">
        <v>28</v>
      </c>
      <c r="C776" s="7">
        <v>2082226027</v>
      </c>
      <c r="D776" s="7">
        <v>0</v>
      </c>
      <c r="E776" s="7">
        <v>0</v>
      </c>
      <c r="F776" s="7">
        <v>2082226027</v>
      </c>
    </row>
    <row r="777" spans="1:9" ht="15.75" x14ac:dyDescent="0.25">
      <c r="A777" s="10" t="s">
        <v>151</v>
      </c>
      <c r="B777" s="10" t="s">
        <v>152</v>
      </c>
      <c r="C777" s="7">
        <v>-1809261052</v>
      </c>
      <c r="D777" s="7">
        <v>0</v>
      </c>
      <c r="E777" s="7">
        <v>0</v>
      </c>
      <c r="F777" s="11"/>
    </row>
    <row r="778" spans="1:9" ht="15.75" x14ac:dyDescent="0.25">
      <c r="A778" s="6" t="s">
        <v>136</v>
      </c>
      <c r="B778" s="6" t="s">
        <v>40</v>
      </c>
      <c r="C778" s="7">
        <v>24560044</v>
      </c>
      <c r="D778" s="7">
        <v>0</v>
      </c>
      <c r="E778" s="7">
        <v>0</v>
      </c>
      <c r="F778" s="7">
        <v>24560044</v>
      </c>
    </row>
    <row r="779" spans="1:9" ht="15.75" x14ac:dyDescent="0.25">
      <c r="A779" s="10" t="s">
        <v>243</v>
      </c>
      <c r="B779" s="10" t="s">
        <v>244</v>
      </c>
      <c r="C779" s="7">
        <v>-9083484</v>
      </c>
      <c r="D779" s="7">
        <v>0</v>
      </c>
      <c r="E779" s="7">
        <v>0</v>
      </c>
      <c r="F779" s="11">
        <v>-9083484</v>
      </c>
    </row>
    <row r="780" spans="1:9" ht="15.75" x14ac:dyDescent="0.25">
      <c r="A780" s="10" t="s">
        <v>245</v>
      </c>
      <c r="B780" s="10" t="s">
        <v>246</v>
      </c>
      <c r="C780" s="7">
        <v>-519100</v>
      </c>
      <c r="D780" s="7">
        <v>0</v>
      </c>
      <c r="E780" s="7">
        <v>0</v>
      </c>
      <c r="F780" s="11">
        <v>-519100</v>
      </c>
    </row>
    <row r="781" spans="1:9" ht="15.75" x14ac:dyDescent="0.25">
      <c r="A781" s="6" t="s">
        <v>156</v>
      </c>
      <c r="B781" s="6" t="s">
        <v>157</v>
      </c>
      <c r="C781" s="7">
        <v>519100</v>
      </c>
      <c r="D781" s="7">
        <v>0</v>
      </c>
      <c r="E781" s="7">
        <v>0</v>
      </c>
      <c r="F781" s="7">
        <v>519100</v>
      </c>
    </row>
    <row r="782" spans="1:9" ht="15.75" x14ac:dyDescent="0.25">
      <c r="A782" s="6" t="s">
        <v>137</v>
      </c>
      <c r="B782" s="6" t="s">
        <v>73</v>
      </c>
      <c r="C782" s="7">
        <v>87021298</v>
      </c>
      <c r="D782" s="7">
        <v>0</v>
      </c>
      <c r="E782" s="7">
        <v>0</v>
      </c>
      <c r="F782" s="7">
        <v>87021298</v>
      </c>
    </row>
    <row r="783" spans="1:9" ht="15.75" x14ac:dyDescent="0.25">
      <c r="A783" s="10" t="s">
        <v>247</v>
      </c>
      <c r="B783" s="10" t="s">
        <v>248</v>
      </c>
      <c r="C783" s="7">
        <v>-36691985</v>
      </c>
      <c r="D783" s="7">
        <v>0</v>
      </c>
      <c r="E783" s="7">
        <v>0</v>
      </c>
      <c r="F783" s="11">
        <v>-36691985</v>
      </c>
    </row>
    <row r="784" spans="1:9" ht="15.75" x14ac:dyDescent="0.25">
      <c r="A784" s="10" t="s">
        <v>249</v>
      </c>
      <c r="B784" s="10" t="s">
        <v>250</v>
      </c>
      <c r="C784" s="7">
        <v>-3114595</v>
      </c>
      <c r="D784" s="7">
        <v>0</v>
      </c>
      <c r="E784" s="7">
        <v>0</v>
      </c>
      <c r="F784" s="11">
        <v>-3114595</v>
      </c>
    </row>
    <row r="785" spans="1:6" ht="15.75" x14ac:dyDescent="0.25">
      <c r="A785" s="6" t="s">
        <v>138</v>
      </c>
      <c r="B785" s="6" t="s">
        <v>139</v>
      </c>
      <c r="C785" s="7">
        <v>3114595</v>
      </c>
      <c r="D785" s="7">
        <v>0</v>
      </c>
      <c r="E785" s="7">
        <v>0</v>
      </c>
      <c r="F785" s="7">
        <v>3114595</v>
      </c>
    </row>
    <row r="786" spans="1:6" ht="15.75" x14ac:dyDescent="0.25">
      <c r="A786" s="6" t="s">
        <v>158</v>
      </c>
      <c r="B786" s="6" t="s">
        <v>81</v>
      </c>
      <c r="C786" s="7">
        <v>102000</v>
      </c>
      <c r="D786" s="7">
        <v>0</v>
      </c>
      <c r="E786" s="7">
        <v>0</v>
      </c>
      <c r="F786" s="7">
        <v>102000</v>
      </c>
    </row>
    <row r="787" spans="1:6" ht="15.75" x14ac:dyDescent="0.25">
      <c r="A787" s="6" t="s">
        <v>140</v>
      </c>
      <c r="B787" s="6" t="s">
        <v>83</v>
      </c>
      <c r="C787" s="7">
        <v>1047000</v>
      </c>
      <c r="D787" s="7">
        <v>0</v>
      </c>
      <c r="E787" s="7">
        <v>0</v>
      </c>
      <c r="F787" s="7">
        <v>1047000</v>
      </c>
    </row>
    <row r="788" spans="1:6" ht="15.75" x14ac:dyDescent="0.25">
      <c r="A788" s="10" t="s">
        <v>251</v>
      </c>
      <c r="B788" s="10" t="s">
        <v>252</v>
      </c>
      <c r="C788" s="7">
        <v>-102000</v>
      </c>
      <c r="D788" s="7">
        <v>0</v>
      </c>
      <c r="E788" s="7">
        <v>0</v>
      </c>
      <c r="F788" s="11">
        <v>-102000</v>
      </c>
    </row>
    <row r="789" spans="1:6" ht="15.75" x14ac:dyDescent="0.25">
      <c r="A789" s="10" t="s">
        <v>253</v>
      </c>
      <c r="B789" s="10" t="s">
        <v>254</v>
      </c>
      <c r="C789" s="7">
        <v>-426000</v>
      </c>
      <c r="D789" s="7">
        <v>0</v>
      </c>
      <c r="E789" s="7">
        <v>0</v>
      </c>
      <c r="F789" s="11">
        <v>-426000</v>
      </c>
    </row>
    <row r="790" spans="1:6" ht="15.75" x14ac:dyDescent="0.25">
      <c r="A790" s="6" t="s">
        <v>141</v>
      </c>
      <c r="B790" s="6" t="s">
        <v>85</v>
      </c>
      <c r="C790" s="7">
        <v>85051063</v>
      </c>
      <c r="D790" s="7">
        <v>0</v>
      </c>
      <c r="E790" s="7">
        <v>0</v>
      </c>
      <c r="F790" s="7">
        <v>85051063</v>
      </c>
    </row>
    <row r="791" spans="1:6" ht="15.75" x14ac:dyDescent="0.25">
      <c r="A791" s="6" t="s">
        <v>161</v>
      </c>
      <c r="B791" s="6" t="s">
        <v>88</v>
      </c>
      <c r="C791" s="7">
        <v>1270000</v>
      </c>
      <c r="D791" s="7">
        <v>0</v>
      </c>
      <c r="E791" s="7">
        <v>0</v>
      </c>
      <c r="F791" s="7">
        <v>1270000</v>
      </c>
    </row>
    <row r="792" spans="1:6" ht="15.75" x14ac:dyDescent="0.25">
      <c r="A792" s="10" t="s">
        <v>257</v>
      </c>
      <c r="B792" s="10" t="s">
        <v>258</v>
      </c>
      <c r="C792" s="7">
        <v>-13015000</v>
      </c>
      <c r="D792" s="7">
        <v>0</v>
      </c>
      <c r="E792" s="7">
        <v>0</v>
      </c>
      <c r="F792" s="11">
        <v>-13015000</v>
      </c>
    </row>
    <row r="793" spans="1:6" ht="15.75" x14ac:dyDescent="0.25">
      <c r="A793" s="10" t="s">
        <v>259</v>
      </c>
      <c r="B793" s="10" t="s">
        <v>260</v>
      </c>
      <c r="C793" s="7">
        <v>-910000</v>
      </c>
      <c r="D793" s="7">
        <v>0</v>
      </c>
      <c r="E793" s="7">
        <v>0</v>
      </c>
      <c r="F793" s="11">
        <v>-910000</v>
      </c>
    </row>
    <row r="794" spans="1:6" ht="15.75" x14ac:dyDescent="0.25">
      <c r="A794" s="10" t="s">
        <v>261</v>
      </c>
      <c r="B794" s="10" t="s">
        <v>262</v>
      </c>
      <c r="C794" s="7">
        <v>-281705</v>
      </c>
      <c r="D794" s="7">
        <v>0</v>
      </c>
      <c r="E794" s="7">
        <v>0</v>
      </c>
      <c r="F794" s="11">
        <v>-281705</v>
      </c>
    </row>
    <row r="795" spans="1:6" ht="15.75" x14ac:dyDescent="0.25">
      <c r="A795" s="6" t="s">
        <v>162</v>
      </c>
      <c r="B795" s="6" t="s">
        <v>163</v>
      </c>
      <c r="C795" s="7">
        <v>281705</v>
      </c>
      <c r="D795" s="7">
        <v>0</v>
      </c>
      <c r="E795" s="7">
        <v>0</v>
      </c>
      <c r="F795" s="7">
        <v>281705</v>
      </c>
    </row>
    <row r="796" spans="1:6" ht="15.75" x14ac:dyDescent="0.25">
      <c r="A796" s="6" t="s">
        <v>142</v>
      </c>
      <c r="B796" s="6" t="s">
        <v>90</v>
      </c>
      <c r="C796" s="7">
        <v>7675001</v>
      </c>
      <c r="D796" s="7">
        <v>0</v>
      </c>
      <c r="E796" s="7">
        <v>0</v>
      </c>
      <c r="F796" s="7">
        <v>7675001</v>
      </c>
    </row>
    <row r="797" spans="1:6" ht="15.75" x14ac:dyDescent="0.25">
      <c r="A797" s="6" t="s">
        <v>164</v>
      </c>
      <c r="B797" s="6" t="s">
        <v>90</v>
      </c>
      <c r="C797" s="7">
        <v>625000</v>
      </c>
      <c r="D797" s="7">
        <v>0</v>
      </c>
      <c r="E797" s="7">
        <v>0</v>
      </c>
      <c r="F797" s="7">
        <v>625000</v>
      </c>
    </row>
    <row r="798" spans="1:6" ht="15.75" x14ac:dyDescent="0.25">
      <c r="A798" s="10" t="s">
        <v>263</v>
      </c>
      <c r="B798" s="10" t="s">
        <v>264</v>
      </c>
      <c r="C798" s="7">
        <v>-585000</v>
      </c>
      <c r="D798" s="7">
        <v>0</v>
      </c>
      <c r="E798" s="7">
        <v>0</v>
      </c>
      <c r="F798" s="11">
        <v>-585000</v>
      </c>
    </row>
    <row r="799" spans="1:6" ht="15.75" x14ac:dyDescent="0.25">
      <c r="A799" s="10" t="s">
        <v>265</v>
      </c>
      <c r="B799" s="10" t="s">
        <v>264</v>
      </c>
      <c r="C799" s="7">
        <v>-425000</v>
      </c>
      <c r="D799" s="7">
        <v>0</v>
      </c>
      <c r="E799" s="7">
        <v>0</v>
      </c>
      <c r="F799" s="11">
        <v>-425000</v>
      </c>
    </row>
    <row r="800" spans="1:6" ht="15.75" x14ac:dyDescent="0.25">
      <c r="A800" s="6" t="s">
        <v>167</v>
      </c>
      <c r="B800" s="6" t="s">
        <v>93</v>
      </c>
      <c r="C800" s="7">
        <v>1322400</v>
      </c>
      <c r="D800" s="7">
        <v>0</v>
      </c>
      <c r="E800" s="7">
        <v>0</v>
      </c>
      <c r="F800" s="7">
        <v>1322400</v>
      </c>
    </row>
    <row r="801" spans="1:9" ht="15.75" x14ac:dyDescent="0.25">
      <c r="A801" s="10" t="s">
        <v>304</v>
      </c>
      <c r="B801" s="10" t="s">
        <v>305</v>
      </c>
      <c r="C801" s="7">
        <v>-661200</v>
      </c>
      <c r="D801" s="7">
        <v>0</v>
      </c>
      <c r="E801" s="7">
        <v>0</v>
      </c>
      <c r="F801" s="11">
        <v>-661200</v>
      </c>
    </row>
    <row r="802" spans="1:9" ht="15.75" x14ac:dyDescent="0.25">
      <c r="A802" s="6" t="s">
        <v>308</v>
      </c>
      <c r="B802" s="6" t="s">
        <v>97</v>
      </c>
      <c r="C802" s="7">
        <v>1730000</v>
      </c>
      <c r="D802" s="7">
        <v>0</v>
      </c>
      <c r="E802" s="7">
        <v>0</v>
      </c>
      <c r="F802" s="7">
        <v>1730000</v>
      </c>
    </row>
    <row r="803" spans="1:9" ht="15.75" x14ac:dyDescent="0.25">
      <c r="A803" s="6" t="s">
        <v>169</v>
      </c>
      <c r="B803" s="6" t="s">
        <v>107</v>
      </c>
      <c r="C803" s="7">
        <v>7241824</v>
      </c>
      <c r="D803" s="7">
        <v>0</v>
      </c>
      <c r="E803" s="7">
        <v>0</v>
      </c>
      <c r="F803" s="7">
        <v>7241824</v>
      </c>
    </row>
    <row r="804" spans="1:9" ht="15.75" x14ac:dyDescent="0.25">
      <c r="A804" s="6" t="s">
        <v>187</v>
      </c>
      <c r="B804" s="6" t="s">
        <v>109</v>
      </c>
      <c r="C804" s="7">
        <v>40000</v>
      </c>
      <c r="D804" s="7">
        <v>0</v>
      </c>
      <c r="E804" s="7">
        <v>0</v>
      </c>
      <c r="F804" s="7">
        <v>40000</v>
      </c>
    </row>
    <row r="805" spans="1:9" ht="15.75" x14ac:dyDescent="0.25">
      <c r="A805" s="10" t="s">
        <v>275</v>
      </c>
      <c r="B805" s="10" t="s">
        <v>276</v>
      </c>
      <c r="C805" s="7">
        <v>-2129562</v>
      </c>
      <c r="D805" s="7">
        <v>0</v>
      </c>
      <c r="E805" s="7">
        <v>0</v>
      </c>
      <c r="F805" s="11">
        <v>-2129562</v>
      </c>
    </row>
    <row r="806" spans="1:9" ht="15.75" x14ac:dyDescent="0.25">
      <c r="A806" s="10" t="s">
        <v>362</v>
      </c>
      <c r="B806" s="10" t="s">
        <v>363</v>
      </c>
      <c r="C806" s="7">
        <v>-40000</v>
      </c>
      <c r="D806" s="7">
        <v>0</v>
      </c>
      <c r="E806" s="7">
        <v>0</v>
      </c>
      <c r="F806" s="11">
        <v>-40000</v>
      </c>
    </row>
    <row r="807" spans="1:9" ht="15.75" x14ac:dyDescent="0.25">
      <c r="A807" s="10" t="s">
        <v>277</v>
      </c>
      <c r="B807" s="10" t="s">
        <v>278</v>
      </c>
      <c r="C807" s="7">
        <v>-844714</v>
      </c>
      <c r="D807" s="7">
        <v>0</v>
      </c>
      <c r="E807" s="7">
        <v>0</v>
      </c>
      <c r="F807" s="11">
        <v>-844714</v>
      </c>
    </row>
    <row r="808" spans="1:9" ht="15.75" x14ac:dyDescent="0.25">
      <c r="A808" s="6" t="s">
        <v>170</v>
      </c>
      <c r="B808" s="6" t="s">
        <v>171</v>
      </c>
      <c r="C808" s="7">
        <v>844714</v>
      </c>
      <c r="D808" s="7">
        <v>0</v>
      </c>
      <c r="E808" s="7">
        <v>0</v>
      </c>
      <c r="F808" s="7">
        <v>844714</v>
      </c>
    </row>
    <row r="809" spans="1:9" ht="15.75" x14ac:dyDescent="0.25">
      <c r="A809" s="6" t="s">
        <v>19</v>
      </c>
      <c r="B809" s="6" t="s">
        <v>364</v>
      </c>
      <c r="C809" s="7">
        <v>426581374</v>
      </c>
      <c r="D809" s="7">
        <v>0</v>
      </c>
      <c r="E809" s="7">
        <v>0</v>
      </c>
      <c r="F809" s="13">
        <f>SUM(F776:F808)</f>
        <v>2235842426</v>
      </c>
      <c r="G809" s="16">
        <v>2235842426</v>
      </c>
      <c r="H809" s="16">
        <v>2235842426</v>
      </c>
      <c r="I809" s="16">
        <f>+G809-H809</f>
        <v>0</v>
      </c>
    </row>
    <row r="813" spans="1:9" x14ac:dyDescent="0.25">
      <c r="A813" s="6" t="s">
        <v>33</v>
      </c>
      <c r="B813" s="6" t="s">
        <v>365</v>
      </c>
      <c r="C813" s="6" t="s">
        <v>19</v>
      </c>
      <c r="D813" s="6" t="s">
        <v>19</v>
      </c>
      <c r="E813" s="6" t="s">
        <v>19</v>
      </c>
      <c r="F813" s="6" t="s">
        <v>19</v>
      </c>
    </row>
    <row r="814" spans="1:9" ht="15.75" x14ac:dyDescent="0.25">
      <c r="A814" s="6" t="s">
        <v>150</v>
      </c>
      <c r="B814" s="6" t="s">
        <v>28</v>
      </c>
      <c r="C814" s="7">
        <v>7584568</v>
      </c>
      <c r="D814" s="7">
        <v>0</v>
      </c>
      <c r="E814" s="7">
        <v>0</v>
      </c>
      <c r="F814" s="7">
        <v>7584568</v>
      </c>
    </row>
    <row r="815" spans="1:9" ht="15.75" x14ac:dyDescent="0.25">
      <c r="A815" s="10" t="s">
        <v>151</v>
      </c>
      <c r="B815" s="10" t="s">
        <v>152</v>
      </c>
      <c r="C815" s="7">
        <v>20322026</v>
      </c>
      <c r="D815" s="7">
        <v>0</v>
      </c>
      <c r="E815" s="7">
        <v>0</v>
      </c>
      <c r="F815" s="11"/>
    </row>
    <row r="816" spans="1:9" ht="15.75" x14ac:dyDescent="0.25">
      <c r="A816" s="6" t="s">
        <v>136</v>
      </c>
      <c r="B816" s="6" t="s">
        <v>40</v>
      </c>
      <c r="C816" s="7">
        <v>33122137</v>
      </c>
      <c r="D816" s="7">
        <v>0</v>
      </c>
      <c r="E816" s="7">
        <v>0</v>
      </c>
      <c r="F816" s="7">
        <v>33122137</v>
      </c>
    </row>
    <row r="817" spans="1:6" ht="15.75" x14ac:dyDescent="0.25">
      <c r="A817" s="10" t="s">
        <v>243</v>
      </c>
      <c r="B817" s="10" t="s">
        <v>244</v>
      </c>
      <c r="C817" s="7">
        <v>-8976943</v>
      </c>
      <c r="D817" s="7">
        <v>0</v>
      </c>
      <c r="E817" s="7">
        <v>0</v>
      </c>
      <c r="F817" s="11">
        <v>-8976943</v>
      </c>
    </row>
    <row r="818" spans="1:6" ht="15.75" x14ac:dyDescent="0.25">
      <c r="A818" s="10" t="s">
        <v>245</v>
      </c>
      <c r="B818" s="10" t="s">
        <v>246</v>
      </c>
      <c r="C818" s="7">
        <v>-1210830</v>
      </c>
      <c r="D818" s="7">
        <v>0</v>
      </c>
      <c r="E818" s="7">
        <v>0</v>
      </c>
      <c r="F818" s="11">
        <v>-1210830</v>
      </c>
    </row>
    <row r="819" spans="1:6" ht="15.75" x14ac:dyDescent="0.25">
      <c r="A819" s="6" t="s">
        <v>156</v>
      </c>
      <c r="B819" s="6" t="s">
        <v>157</v>
      </c>
      <c r="C819" s="7">
        <v>1210830</v>
      </c>
      <c r="D819" s="7">
        <v>0</v>
      </c>
      <c r="E819" s="7">
        <v>0</v>
      </c>
      <c r="F819" s="7">
        <v>1210830</v>
      </c>
    </row>
    <row r="820" spans="1:6" ht="15.75" x14ac:dyDescent="0.25">
      <c r="A820" s="6" t="s">
        <v>137</v>
      </c>
      <c r="B820" s="6" t="s">
        <v>73</v>
      </c>
      <c r="C820" s="7">
        <v>131203064</v>
      </c>
      <c r="D820" s="7">
        <v>0</v>
      </c>
      <c r="E820" s="7">
        <v>0</v>
      </c>
      <c r="F820" s="7">
        <v>131203064</v>
      </c>
    </row>
    <row r="821" spans="1:6" ht="15.75" x14ac:dyDescent="0.25">
      <c r="A821" s="10" t="s">
        <v>247</v>
      </c>
      <c r="B821" s="10" t="s">
        <v>248</v>
      </c>
      <c r="C821" s="7">
        <v>-69290480</v>
      </c>
      <c r="D821" s="7">
        <v>0</v>
      </c>
      <c r="E821" s="7">
        <v>0</v>
      </c>
      <c r="F821" s="11">
        <v>-69290480</v>
      </c>
    </row>
    <row r="822" spans="1:6" ht="15.75" x14ac:dyDescent="0.25">
      <c r="A822" s="10" t="s">
        <v>249</v>
      </c>
      <c r="B822" s="10" t="s">
        <v>250</v>
      </c>
      <c r="C822" s="7">
        <v>-1317776</v>
      </c>
      <c r="D822" s="7">
        <v>0</v>
      </c>
      <c r="E822" s="7">
        <v>0</v>
      </c>
      <c r="F822" s="11">
        <v>-1317776</v>
      </c>
    </row>
    <row r="823" spans="1:6" ht="15.75" x14ac:dyDescent="0.25">
      <c r="A823" s="6" t="s">
        <v>138</v>
      </c>
      <c r="B823" s="6" t="s">
        <v>139</v>
      </c>
      <c r="C823" s="7">
        <v>1317776</v>
      </c>
      <c r="D823" s="7">
        <v>0</v>
      </c>
      <c r="E823" s="7">
        <v>0</v>
      </c>
      <c r="F823" s="7">
        <v>1317776</v>
      </c>
    </row>
    <row r="824" spans="1:6" ht="15.75" x14ac:dyDescent="0.25">
      <c r="A824" s="6" t="s">
        <v>140</v>
      </c>
      <c r="B824" s="6" t="s">
        <v>83</v>
      </c>
      <c r="C824" s="7">
        <v>495000</v>
      </c>
      <c r="D824" s="7">
        <v>0</v>
      </c>
      <c r="E824" s="7">
        <v>0</v>
      </c>
      <c r="F824" s="7">
        <v>495000</v>
      </c>
    </row>
    <row r="825" spans="1:6" ht="15.75" x14ac:dyDescent="0.25">
      <c r="A825" s="10" t="s">
        <v>253</v>
      </c>
      <c r="B825" s="10" t="s">
        <v>254</v>
      </c>
      <c r="C825" s="7">
        <v>-277000</v>
      </c>
      <c r="D825" s="7">
        <v>0</v>
      </c>
      <c r="E825" s="7">
        <v>0</v>
      </c>
      <c r="F825" s="11">
        <v>-277000</v>
      </c>
    </row>
    <row r="826" spans="1:6" ht="15.75" x14ac:dyDescent="0.25">
      <c r="A826" s="6" t="s">
        <v>141</v>
      </c>
      <c r="B826" s="6" t="s">
        <v>85</v>
      </c>
      <c r="C826" s="7">
        <v>90874000</v>
      </c>
      <c r="D826" s="7">
        <v>0</v>
      </c>
      <c r="E826" s="7">
        <v>0</v>
      </c>
      <c r="F826" s="7">
        <v>90874000</v>
      </c>
    </row>
    <row r="827" spans="1:6" ht="15.75" x14ac:dyDescent="0.25">
      <c r="A827" s="6" t="s">
        <v>161</v>
      </c>
      <c r="B827" s="6" t="s">
        <v>88</v>
      </c>
      <c r="C827" s="7">
        <v>580000</v>
      </c>
      <c r="D827" s="7">
        <v>0</v>
      </c>
      <c r="E827" s="7">
        <v>0</v>
      </c>
      <c r="F827" s="7">
        <v>580000</v>
      </c>
    </row>
    <row r="828" spans="1:6" ht="15.75" x14ac:dyDescent="0.25">
      <c r="A828" s="10" t="s">
        <v>257</v>
      </c>
      <c r="B828" s="10" t="s">
        <v>258</v>
      </c>
      <c r="C828" s="7">
        <v>-16810000</v>
      </c>
      <c r="D828" s="7">
        <v>0</v>
      </c>
      <c r="E828" s="7">
        <v>0</v>
      </c>
      <c r="F828" s="11">
        <v>-16810000</v>
      </c>
    </row>
    <row r="829" spans="1:6" ht="15.75" x14ac:dyDescent="0.25">
      <c r="A829" s="10" t="s">
        <v>259</v>
      </c>
      <c r="B829" s="10" t="s">
        <v>260</v>
      </c>
      <c r="C829" s="7">
        <v>-360000</v>
      </c>
      <c r="D829" s="7">
        <v>0</v>
      </c>
      <c r="E829" s="7">
        <v>0</v>
      </c>
      <c r="F829" s="11">
        <v>-360000</v>
      </c>
    </row>
    <row r="830" spans="1:6" ht="15.75" x14ac:dyDescent="0.25">
      <c r="A830" s="6" t="s">
        <v>142</v>
      </c>
      <c r="B830" s="6" t="s">
        <v>90</v>
      </c>
      <c r="C830" s="7">
        <v>7685467</v>
      </c>
      <c r="D830" s="7">
        <v>0</v>
      </c>
      <c r="E830" s="7">
        <v>0</v>
      </c>
      <c r="F830" s="7">
        <v>7685467</v>
      </c>
    </row>
    <row r="831" spans="1:6" ht="15.75" x14ac:dyDescent="0.25">
      <c r="A831" s="10" t="s">
        <v>263</v>
      </c>
      <c r="B831" s="10" t="s">
        <v>264</v>
      </c>
      <c r="C831" s="7">
        <v>-1857900</v>
      </c>
      <c r="D831" s="7">
        <v>0</v>
      </c>
      <c r="E831" s="7">
        <v>0</v>
      </c>
      <c r="F831" s="11">
        <v>-1857900</v>
      </c>
    </row>
    <row r="832" spans="1:6" ht="15.75" x14ac:dyDescent="0.25">
      <c r="A832" s="10" t="s">
        <v>266</v>
      </c>
      <c r="B832" s="10" t="s">
        <v>267</v>
      </c>
      <c r="C832" s="7">
        <v>-50705</v>
      </c>
      <c r="D832" s="7">
        <v>0</v>
      </c>
      <c r="E832" s="7">
        <v>0</v>
      </c>
      <c r="F832" s="11">
        <v>-50705</v>
      </c>
    </row>
    <row r="833" spans="1:9" ht="15.75" x14ac:dyDescent="0.25">
      <c r="A833" s="6" t="s">
        <v>165</v>
      </c>
      <c r="B833" s="6" t="s">
        <v>166</v>
      </c>
      <c r="C833" s="7">
        <v>50705</v>
      </c>
      <c r="D833" s="7">
        <v>0</v>
      </c>
      <c r="E833" s="7">
        <v>0</v>
      </c>
      <c r="F833" s="7">
        <v>50705</v>
      </c>
    </row>
    <row r="834" spans="1:9" ht="15.75" x14ac:dyDescent="0.25">
      <c r="A834" s="6" t="s">
        <v>167</v>
      </c>
      <c r="B834" s="6" t="s">
        <v>93</v>
      </c>
      <c r="C834" s="7">
        <v>6030574</v>
      </c>
      <c r="D834" s="7">
        <v>0</v>
      </c>
      <c r="E834" s="7">
        <v>0</v>
      </c>
      <c r="F834" s="7">
        <v>6030574</v>
      </c>
    </row>
    <row r="835" spans="1:9" ht="15.75" x14ac:dyDescent="0.25">
      <c r="A835" s="10" t="s">
        <v>304</v>
      </c>
      <c r="B835" s="10" t="s">
        <v>305</v>
      </c>
      <c r="C835" s="7">
        <v>-3508258</v>
      </c>
      <c r="D835" s="7">
        <v>0</v>
      </c>
      <c r="E835" s="7">
        <v>0</v>
      </c>
      <c r="F835" s="11">
        <v>-3508258</v>
      </c>
    </row>
    <row r="836" spans="1:9" ht="15.75" x14ac:dyDescent="0.25">
      <c r="A836" s="10" t="s">
        <v>306</v>
      </c>
      <c r="B836" s="10" t="s">
        <v>307</v>
      </c>
      <c r="C836" s="7">
        <v>-39756</v>
      </c>
      <c r="D836" s="7">
        <v>0</v>
      </c>
      <c r="E836" s="7">
        <v>0</v>
      </c>
      <c r="F836" s="11">
        <v>-39756</v>
      </c>
    </row>
    <row r="837" spans="1:9" ht="15.75" x14ac:dyDescent="0.25">
      <c r="A837" s="6" t="s">
        <v>269</v>
      </c>
      <c r="B837" s="6" t="s">
        <v>270</v>
      </c>
      <c r="C837" s="7">
        <v>39756</v>
      </c>
      <c r="D837" s="7">
        <v>0</v>
      </c>
      <c r="E837" s="7">
        <v>0</v>
      </c>
      <c r="F837" s="7">
        <v>39756</v>
      </c>
    </row>
    <row r="838" spans="1:9" ht="15.75" x14ac:dyDescent="0.25">
      <c r="A838" s="6" t="s">
        <v>19</v>
      </c>
      <c r="B838" s="6" t="s">
        <v>366</v>
      </c>
      <c r="C838" s="7">
        <v>196816255</v>
      </c>
      <c r="D838" s="7">
        <v>0</v>
      </c>
      <c r="E838" s="7">
        <v>0</v>
      </c>
      <c r="F838" s="13">
        <f>SUM(F814:F837)</f>
        <v>176494229</v>
      </c>
      <c r="G838" s="16">
        <v>176494229</v>
      </c>
      <c r="H838" s="16">
        <v>176494229</v>
      </c>
      <c r="I838" s="16">
        <f>+G838-H838</f>
        <v>0</v>
      </c>
    </row>
    <row r="841" spans="1:9" x14ac:dyDescent="0.25">
      <c r="A841" s="6" t="s">
        <v>61</v>
      </c>
      <c r="B841" s="6" t="s">
        <v>371</v>
      </c>
      <c r="C841" s="6" t="s">
        <v>19</v>
      </c>
      <c r="D841" s="6" t="s">
        <v>19</v>
      </c>
      <c r="E841" s="6" t="s">
        <v>19</v>
      </c>
      <c r="F841" s="6" t="s">
        <v>19</v>
      </c>
    </row>
    <row r="842" spans="1:9" ht="15.75" x14ac:dyDescent="0.25">
      <c r="A842" s="6" t="s">
        <v>136</v>
      </c>
      <c r="B842" s="6" t="s">
        <v>40</v>
      </c>
      <c r="C842" s="7">
        <v>31580084</v>
      </c>
      <c r="D842" s="7">
        <v>0</v>
      </c>
      <c r="E842" s="7">
        <v>0</v>
      </c>
      <c r="F842" s="7">
        <v>31580084</v>
      </c>
    </row>
    <row r="843" spans="1:9" ht="15.75" x14ac:dyDescent="0.25">
      <c r="A843" s="6" t="s">
        <v>155</v>
      </c>
      <c r="B843" s="6" t="s">
        <v>69</v>
      </c>
      <c r="C843" s="7">
        <v>734462</v>
      </c>
      <c r="D843" s="7">
        <v>0</v>
      </c>
      <c r="E843" s="7">
        <v>0</v>
      </c>
      <c r="F843" s="7">
        <v>734462</v>
      </c>
    </row>
    <row r="844" spans="1:9" ht="15.75" x14ac:dyDescent="0.25">
      <c r="A844" s="10" t="s">
        <v>243</v>
      </c>
      <c r="B844" s="10" t="s">
        <v>244</v>
      </c>
      <c r="C844" s="7">
        <v>-1677700</v>
      </c>
      <c r="D844" s="7">
        <v>0</v>
      </c>
      <c r="E844" s="7">
        <v>0</v>
      </c>
      <c r="F844" s="11">
        <v>-1677700</v>
      </c>
    </row>
    <row r="845" spans="1:9" ht="15.75" x14ac:dyDescent="0.25">
      <c r="A845" s="10" t="s">
        <v>288</v>
      </c>
      <c r="B845" s="10" t="s">
        <v>289</v>
      </c>
      <c r="C845" s="7">
        <v>-382231</v>
      </c>
      <c r="D845" s="7">
        <v>0</v>
      </c>
      <c r="E845" s="7">
        <v>0</v>
      </c>
      <c r="F845" s="11">
        <v>-382231</v>
      </c>
    </row>
    <row r="846" spans="1:9" ht="15.75" x14ac:dyDescent="0.25">
      <c r="A846" s="10" t="s">
        <v>245</v>
      </c>
      <c r="B846" s="10" t="s">
        <v>246</v>
      </c>
      <c r="C846" s="7">
        <v>-408574</v>
      </c>
      <c r="D846" s="7">
        <v>0</v>
      </c>
      <c r="E846" s="7">
        <v>0</v>
      </c>
      <c r="F846" s="11">
        <v>-408574</v>
      </c>
    </row>
    <row r="847" spans="1:9" ht="15.75" x14ac:dyDescent="0.25">
      <c r="A847" s="6" t="s">
        <v>156</v>
      </c>
      <c r="B847" s="6" t="s">
        <v>157</v>
      </c>
      <c r="C847" s="7">
        <v>408574</v>
      </c>
      <c r="D847" s="7">
        <v>0</v>
      </c>
      <c r="E847" s="7">
        <v>0</v>
      </c>
      <c r="F847" s="7">
        <v>408574</v>
      </c>
    </row>
    <row r="848" spans="1:9" ht="15.75" x14ac:dyDescent="0.25">
      <c r="A848" s="6" t="s">
        <v>137</v>
      </c>
      <c r="B848" s="6" t="s">
        <v>73</v>
      </c>
      <c r="C848" s="7">
        <v>131392605</v>
      </c>
      <c r="D848" s="7">
        <v>0</v>
      </c>
      <c r="E848" s="7">
        <v>0</v>
      </c>
      <c r="F848" s="7">
        <v>131392605</v>
      </c>
    </row>
    <row r="849" spans="1:6" ht="15.75" x14ac:dyDescent="0.25">
      <c r="A849" s="10" t="s">
        <v>247</v>
      </c>
      <c r="B849" s="10" t="s">
        <v>248</v>
      </c>
      <c r="C849" s="7">
        <v>-45058267</v>
      </c>
      <c r="D849" s="7">
        <v>0</v>
      </c>
      <c r="E849" s="7">
        <v>0</v>
      </c>
      <c r="F849" s="11">
        <v>-45058267</v>
      </c>
    </row>
    <row r="850" spans="1:6" ht="15.75" x14ac:dyDescent="0.25">
      <c r="A850" s="10" t="s">
        <v>249</v>
      </c>
      <c r="B850" s="10" t="s">
        <v>250</v>
      </c>
      <c r="C850" s="7">
        <v>-8418160</v>
      </c>
      <c r="D850" s="7">
        <v>0</v>
      </c>
      <c r="E850" s="7">
        <v>0</v>
      </c>
      <c r="F850" s="11">
        <v>-8418160</v>
      </c>
    </row>
    <row r="851" spans="1:6" ht="15.75" x14ac:dyDescent="0.25">
      <c r="A851" s="6" t="s">
        <v>138</v>
      </c>
      <c r="B851" s="6" t="s">
        <v>139</v>
      </c>
      <c r="C851" s="7">
        <v>8418160</v>
      </c>
      <c r="D851" s="7">
        <v>0</v>
      </c>
      <c r="E851" s="7">
        <v>0</v>
      </c>
      <c r="F851" s="7">
        <v>8418160</v>
      </c>
    </row>
    <row r="852" spans="1:6" ht="15.75" x14ac:dyDescent="0.25">
      <c r="A852" s="6" t="s">
        <v>158</v>
      </c>
      <c r="B852" s="6" t="s">
        <v>81</v>
      </c>
      <c r="C852" s="7">
        <v>393206</v>
      </c>
      <c r="D852" s="7">
        <v>0</v>
      </c>
      <c r="E852" s="7">
        <v>0</v>
      </c>
      <c r="F852" s="7">
        <v>393206</v>
      </c>
    </row>
    <row r="853" spans="1:6" ht="15.75" x14ac:dyDescent="0.25">
      <c r="A853" s="6" t="s">
        <v>140</v>
      </c>
      <c r="B853" s="6" t="s">
        <v>83</v>
      </c>
      <c r="C853" s="7">
        <v>655500</v>
      </c>
      <c r="D853" s="7">
        <v>0</v>
      </c>
      <c r="E853" s="7">
        <v>0</v>
      </c>
      <c r="F853" s="7">
        <v>655500</v>
      </c>
    </row>
    <row r="854" spans="1:6" ht="15.75" x14ac:dyDescent="0.25">
      <c r="A854" s="10" t="s">
        <v>255</v>
      </c>
      <c r="B854" s="10" t="s">
        <v>256</v>
      </c>
      <c r="C854" s="7">
        <v>-173206</v>
      </c>
      <c r="D854" s="7">
        <v>0</v>
      </c>
      <c r="E854" s="7">
        <v>0</v>
      </c>
      <c r="F854" s="11">
        <v>-173206</v>
      </c>
    </row>
    <row r="855" spans="1:6" ht="15.75" x14ac:dyDescent="0.25">
      <c r="A855" s="6" t="s">
        <v>141</v>
      </c>
      <c r="B855" s="6" t="s">
        <v>85</v>
      </c>
      <c r="C855" s="7">
        <v>87114973</v>
      </c>
      <c r="D855" s="7">
        <v>0</v>
      </c>
      <c r="E855" s="7">
        <v>0</v>
      </c>
      <c r="F855" s="7">
        <v>87114973</v>
      </c>
    </row>
    <row r="856" spans="1:6" ht="15.75" x14ac:dyDescent="0.25">
      <c r="A856" s="6" t="s">
        <v>161</v>
      </c>
      <c r="B856" s="6" t="s">
        <v>88</v>
      </c>
      <c r="C856" s="7">
        <v>530000</v>
      </c>
      <c r="D856" s="7">
        <v>0</v>
      </c>
      <c r="E856" s="7">
        <v>0</v>
      </c>
      <c r="F856" s="7">
        <v>530000</v>
      </c>
    </row>
    <row r="857" spans="1:6" ht="15.75" x14ac:dyDescent="0.25">
      <c r="A857" s="10" t="s">
        <v>257</v>
      </c>
      <c r="B857" s="10" t="s">
        <v>258</v>
      </c>
      <c r="C857" s="7">
        <v>-11844898</v>
      </c>
      <c r="D857" s="7">
        <v>0</v>
      </c>
      <c r="E857" s="7">
        <v>0</v>
      </c>
      <c r="F857" s="11">
        <v>-11844898</v>
      </c>
    </row>
    <row r="858" spans="1:6" ht="15.75" x14ac:dyDescent="0.25">
      <c r="A858" s="10" t="s">
        <v>259</v>
      </c>
      <c r="B858" s="10" t="s">
        <v>260</v>
      </c>
      <c r="C858" s="7">
        <v>-390000</v>
      </c>
      <c r="D858" s="7">
        <v>0</v>
      </c>
      <c r="E858" s="7">
        <v>0</v>
      </c>
      <c r="F858" s="11">
        <v>-390000</v>
      </c>
    </row>
    <row r="859" spans="1:6" ht="15.75" x14ac:dyDescent="0.25">
      <c r="A859" s="10" t="s">
        <v>261</v>
      </c>
      <c r="B859" s="10" t="s">
        <v>262</v>
      </c>
      <c r="C859" s="7">
        <v>-753748</v>
      </c>
      <c r="D859" s="7">
        <v>0</v>
      </c>
      <c r="E859" s="7">
        <v>0</v>
      </c>
      <c r="F859" s="11">
        <v>-753748</v>
      </c>
    </row>
    <row r="860" spans="1:6" ht="15.75" x14ac:dyDescent="0.25">
      <c r="A860" s="6" t="s">
        <v>162</v>
      </c>
      <c r="B860" s="6" t="s">
        <v>163</v>
      </c>
      <c r="C860" s="7">
        <v>753748</v>
      </c>
      <c r="D860" s="7">
        <v>0</v>
      </c>
      <c r="E860" s="7">
        <v>0</v>
      </c>
      <c r="F860" s="7">
        <v>753748</v>
      </c>
    </row>
    <row r="861" spans="1:6" ht="15.75" x14ac:dyDescent="0.25">
      <c r="A861" s="6" t="s">
        <v>142</v>
      </c>
      <c r="B861" s="6" t="s">
        <v>90</v>
      </c>
      <c r="C861" s="7">
        <v>96578006</v>
      </c>
      <c r="D861" s="7">
        <v>0</v>
      </c>
      <c r="E861" s="7">
        <v>0</v>
      </c>
      <c r="F861" s="7">
        <v>96578006</v>
      </c>
    </row>
    <row r="862" spans="1:6" ht="15.75" x14ac:dyDescent="0.25">
      <c r="A862" s="6" t="s">
        <v>164</v>
      </c>
      <c r="B862" s="6" t="s">
        <v>90</v>
      </c>
      <c r="C862" s="7">
        <v>270000</v>
      </c>
      <c r="D862" s="7">
        <v>0</v>
      </c>
      <c r="E862" s="7">
        <v>0</v>
      </c>
      <c r="F862" s="7">
        <v>270000</v>
      </c>
    </row>
    <row r="863" spans="1:6" ht="15.75" x14ac:dyDescent="0.25">
      <c r="A863" s="10" t="s">
        <v>263</v>
      </c>
      <c r="B863" s="10" t="s">
        <v>264</v>
      </c>
      <c r="C863" s="7">
        <v>-8463088</v>
      </c>
      <c r="D863" s="7">
        <v>0</v>
      </c>
      <c r="E863" s="7">
        <v>0</v>
      </c>
      <c r="F863" s="11">
        <v>-8463088</v>
      </c>
    </row>
    <row r="864" spans="1:6" ht="15.75" x14ac:dyDescent="0.25">
      <c r="A864" s="10" t="s">
        <v>265</v>
      </c>
      <c r="B864" s="10" t="s">
        <v>264</v>
      </c>
      <c r="C864" s="7">
        <v>-157500</v>
      </c>
      <c r="D864" s="7">
        <v>0</v>
      </c>
      <c r="E864" s="7">
        <v>0</v>
      </c>
      <c r="F864" s="11">
        <v>-157500</v>
      </c>
    </row>
    <row r="865" spans="1:9" ht="15.75" x14ac:dyDescent="0.25">
      <c r="A865" s="10" t="s">
        <v>266</v>
      </c>
      <c r="B865" s="10" t="s">
        <v>267</v>
      </c>
      <c r="C865" s="7">
        <v>-259144</v>
      </c>
      <c r="D865" s="7">
        <v>0</v>
      </c>
      <c r="E865" s="7">
        <v>0</v>
      </c>
      <c r="F865" s="11">
        <v>-259144</v>
      </c>
    </row>
    <row r="866" spans="1:9" ht="15.75" x14ac:dyDescent="0.25">
      <c r="A866" s="6" t="s">
        <v>165</v>
      </c>
      <c r="B866" s="6" t="s">
        <v>166</v>
      </c>
      <c r="C866" s="7">
        <v>259144</v>
      </c>
      <c r="D866" s="7">
        <v>0</v>
      </c>
      <c r="E866" s="7">
        <v>0</v>
      </c>
      <c r="F866" s="7">
        <v>259144</v>
      </c>
    </row>
    <row r="867" spans="1:9" ht="15.75" x14ac:dyDescent="0.25">
      <c r="A867" s="6" t="s">
        <v>167</v>
      </c>
      <c r="B867" s="6" t="s">
        <v>93</v>
      </c>
      <c r="C867" s="7">
        <v>281251</v>
      </c>
      <c r="D867" s="7">
        <v>0</v>
      </c>
      <c r="E867" s="7">
        <v>0</v>
      </c>
      <c r="F867" s="7">
        <v>281251</v>
      </c>
    </row>
    <row r="868" spans="1:9" ht="15.75" x14ac:dyDescent="0.25">
      <c r="A868" s="6" t="s">
        <v>169</v>
      </c>
      <c r="B868" s="6" t="s">
        <v>107</v>
      </c>
      <c r="C868" s="7">
        <v>1065800</v>
      </c>
      <c r="D868" s="7">
        <v>0</v>
      </c>
      <c r="E868" s="7">
        <v>0</v>
      </c>
      <c r="F868" s="7">
        <v>1065800</v>
      </c>
    </row>
    <row r="869" spans="1:9" ht="15.75" x14ac:dyDescent="0.25">
      <c r="A869" s="10" t="s">
        <v>275</v>
      </c>
      <c r="B869" s="10" t="s">
        <v>276</v>
      </c>
      <c r="C869" s="7">
        <v>-68000</v>
      </c>
      <c r="D869" s="7">
        <v>0</v>
      </c>
      <c r="E869" s="7">
        <v>0</v>
      </c>
      <c r="F869" s="11">
        <v>-68000</v>
      </c>
    </row>
    <row r="870" spans="1:9" ht="15.75" x14ac:dyDescent="0.25">
      <c r="A870" s="6" t="s">
        <v>176</v>
      </c>
      <c r="B870" s="6" t="s">
        <v>115</v>
      </c>
      <c r="C870" s="7">
        <v>300000000</v>
      </c>
      <c r="D870" s="7">
        <v>0</v>
      </c>
      <c r="E870" s="7">
        <v>0</v>
      </c>
      <c r="F870" s="7">
        <v>300000000</v>
      </c>
    </row>
    <row r="871" spans="1:9" ht="15.75" x14ac:dyDescent="0.25">
      <c r="A871" s="6" t="s">
        <v>180</v>
      </c>
      <c r="B871" s="6" t="s">
        <v>119</v>
      </c>
      <c r="C871" s="7">
        <v>2584204</v>
      </c>
      <c r="D871" s="7">
        <v>0</v>
      </c>
      <c r="E871" s="7">
        <v>0</v>
      </c>
      <c r="F871" s="7">
        <v>2584204</v>
      </c>
    </row>
    <row r="872" spans="1:9" ht="15.75" x14ac:dyDescent="0.25">
      <c r="A872" s="10" t="s">
        <v>271</v>
      </c>
      <c r="B872" s="10" t="s">
        <v>272</v>
      </c>
      <c r="C872" s="7">
        <v>-1242474</v>
      </c>
      <c r="D872" s="7">
        <v>0</v>
      </c>
      <c r="E872" s="7">
        <v>0</v>
      </c>
      <c r="F872" s="11">
        <v>-1242474</v>
      </c>
    </row>
    <row r="873" spans="1:9" ht="15.75" x14ac:dyDescent="0.25">
      <c r="A873" s="10" t="s">
        <v>342</v>
      </c>
      <c r="B873" s="10" t="s">
        <v>343</v>
      </c>
      <c r="C873" s="7">
        <v>-99256</v>
      </c>
      <c r="D873" s="7">
        <v>0</v>
      </c>
      <c r="E873" s="7">
        <v>0</v>
      </c>
      <c r="F873" s="11">
        <v>-99256</v>
      </c>
    </row>
    <row r="874" spans="1:9" ht="15.75" x14ac:dyDescent="0.25">
      <c r="A874" s="6" t="s">
        <v>181</v>
      </c>
      <c r="B874" s="6" t="s">
        <v>182</v>
      </c>
      <c r="C874" s="7">
        <v>99256</v>
      </c>
      <c r="D874" s="7">
        <v>0</v>
      </c>
      <c r="E874" s="7">
        <v>0</v>
      </c>
      <c r="F874" s="7">
        <v>99256</v>
      </c>
    </row>
    <row r="875" spans="1:9" ht="15.75" x14ac:dyDescent="0.25">
      <c r="A875" s="6" t="s">
        <v>19</v>
      </c>
      <c r="B875" s="6" t="s">
        <v>373</v>
      </c>
      <c r="C875" s="7">
        <v>583722727</v>
      </c>
      <c r="D875" s="7">
        <v>0</v>
      </c>
      <c r="E875" s="7">
        <v>0</v>
      </c>
      <c r="F875" s="13">
        <v>583722727</v>
      </c>
      <c r="G875" s="16">
        <v>583722727</v>
      </c>
      <c r="H875" s="16">
        <v>583722727</v>
      </c>
      <c r="I875" s="16">
        <f>+G875-H875</f>
        <v>0</v>
      </c>
    </row>
    <row r="879" spans="1:9" x14ac:dyDescent="0.25">
      <c r="A879" s="6" t="s">
        <v>62</v>
      </c>
      <c r="B879" s="6" t="s">
        <v>225</v>
      </c>
      <c r="C879" s="6" t="s">
        <v>19</v>
      </c>
      <c r="D879" s="6" t="s">
        <v>19</v>
      </c>
      <c r="E879" s="6" t="s">
        <v>19</v>
      </c>
      <c r="F879" s="6" t="s">
        <v>19</v>
      </c>
    </row>
    <row r="880" spans="1:9" ht="15.75" x14ac:dyDescent="0.25">
      <c r="A880" s="6" t="s">
        <v>136</v>
      </c>
      <c r="B880" s="6" t="s">
        <v>40</v>
      </c>
      <c r="C880" s="7">
        <v>6205199</v>
      </c>
      <c r="D880" s="7">
        <v>0</v>
      </c>
      <c r="E880" s="7">
        <v>0</v>
      </c>
      <c r="F880" s="7">
        <v>6205199</v>
      </c>
    </row>
    <row r="881" spans="1:9" ht="15.75" x14ac:dyDescent="0.25">
      <c r="A881" s="6" t="s">
        <v>155</v>
      </c>
      <c r="B881" s="6" t="s">
        <v>69</v>
      </c>
      <c r="C881" s="7">
        <v>20000</v>
      </c>
      <c r="D881" s="7">
        <v>0</v>
      </c>
      <c r="E881" s="7">
        <v>0</v>
      </c>
      <c r="F881" s="7">
        <v>20000</v>
      </c>
    </row>
    <row r="882" spans="1:9" ht="15.75" x14ac:dyDescent="0.25">
      <c r="A882" s="6" t="s">
        <v>156</v>
      </c>
      <c r="B882" s="6" t="s">
        <v>157</v>
      </c>
      <c r="C882" s="7">
        <v>165201</v>
      </c>
      <c r="D882" s="7">
        <v>0</v>
      </c>
      <c r="E882" s="7">
        <v>0</v>
      </c>
      <c r="F882" s="7">
        <v>165201</v>
      </c>
    </row>
    <row r="883" spans="1:9" ht="15.75" x14ac:dyDescent="0.25">
      <c r="A883" s="6" t="s">
        <v>137</v>
      </c>
      <c r="B883" s="6" t="s">
        <v>73</v>
      </c>
      <c r="C883" s="7">
        <v>11550213</v>
      </c>
      <c r="D883" s="7">
        <v>0</v>
      </c>
      <c r="E883" s="7">
        <v>0</v>
      </c>
      <c r="F883" s="7">
        <v>11550213</v>
      </c>
    </row>
    <row r="884" spans="1:9" ht="15.75" x14ac:dyDescent="0.25">
      <c r="A884" s="6" t="s">
        <v>138</v>
      </c>
      <c r="B884" s="6" t="s">
        <v>139</v>
      </c>
      <c r="C884" s="7">
        <v>3564333</v>
      </c>
      <c r="D884" s="7">
        <v>0</v>
      </c>
      <c r="E884" s="7">
        <v>0</v>
      </c>
      <c r="F884" s="7">
        <v>3564333</v>
      </c>
    </row>
    <row r="885" spans="1:9" ht="15.75" x14ac:dyDescent="0.25">
      <c r="A885" s="6" t="s">
        <v>140</v>
      </c>
      <c r="B885" s="6" t="s">
        <v>83</v>
      </c>
      <c r="C885" s="7">
        <v>309000</v>
      </c>
      <c r="D885" s="7">
        <v>0</v>
      </c>
      <c r="E885" s="7">
        <v>0</v>
      </c>
      <c r="F885" s="7">
        <v>309000</v>
      </c>
    </row>
    <row r="886" spans="1:9" ht="15.75" x14ac:dyDescent="0.25">
      <c r="A886" s="6" t="s">
        <v>141</v>
      </c>
      <c r="B886" s="6" t="s">
        <v>85</v>
      </c>
      <c r="C886" s="7">
        <v>35974880</v>
      </c>
      <c r="D886" s="7">
        <v>0</v>
      </c>
      <c r="E886" s="7">
        <v>0</v>
      </c>
      <c r="F886" s="7">
        <v>35974880</v>
      </c>
    </row>
    <row r="887" spans="1:9" ht="15.75" x14ac:dyDescent="0.25">
      <c r="A887" s="6" t="s">
        <v>161</v>
      </c>
      <c r="B887" s="6" t="s">
        <v>88</v>
      </c>
      <c r="C887" s="7">
        <v>140000</v>
      </c>
      <c r="D887" s="7">
        <v>0</v>
      </c>
      <c r="E887" s="7">
        <v>0</v>
      </c>
      <c r="F887" s="7">
        <v>140000</v>
      </c>
    </row>
    <row r="888" spans="1:9" ht="15.75" x14ac:dyDescent="0.25">
      <c r="A888" s="6" t="s">
        <v>162</v>
      </c>
      <c r="B888" s="6" t="s">
        <v>163</v>
      </c>
      <c r="C888" s="7">
        <v>19380</v>
      </c>
      <c r="D888" s="7">
        <v>0</v>
      </c>
      <c r="E888" s="7">
        <v>0</v>
      </c>
      <c r="F888" s="7">
        <v>19380</v>
      </c>
    </row>
    <row r="889" spans="1:9" ht="15.75" x14ac:dyDescent="0.25">
      <c r="A889" s="6" t="s">
        <v>142</v>
      </c>
      <c r="B889" s="6" t="s">
        <v>90</v>
      </c>
      <c r="C889" s="7">
        <v>9354200</v>
      </c>
      <c r="D889" s="7">
        <v>0</v>
      </c>
      <c r="E889" s="7">
        <v>0</v>
      </c>
      <c r="F889" s="7">
        <v>9354200</v>
      </c>
    </row>
    <row r="890" spans="1:9" ht="15.75" x14ac:dyDescent="0.25">
      <c r="A890" s="6" t="s">
        <v>164</v>
      </c>
      <c r="B890" s="6" t="s">
        <v>90</v>
      </c>
      <c r="C890" s="7">
        <v>22500</v>
      </c>
      <c r="D890" s="7">
        <v>0</v>
      </c>
      <c r="E890" s="7">
        <v>0</v>
      </c>
      <c r="F890" s="7">
        <v>22500</v>
      </c>
    </row>
    <row r="891" spans="1:9" ht="15.75" x14ac:dyDescent="0.25">
      <c r="A891" s="6" t="s">
        <v>169</v>
      </c>
      <c r="B891" s="6" t="s">
        <v>107</v>
      </c>
      <c r="C891" s="7">
        <v>66000</v>
      </c>
      <c r="D891" s="7">
        <v>0</v>
      </c>
      <c r="E891" s="7">
        <v>0</v>
      </c>
      <c r="F891" s="23">
        <v>66000</v>
      </c>
    </row>
    <row r="892" spans="1:9" ht="15.75" x14ac:dyDescent="0.25">
      <c r="A892" s="6" t="s">
        <v>19</v>
      </c>
      <c r="B892" s="6" t="s">
        <v>374</v>
      </c>
      <c r="C892" s="7">
        <v>67390906</v>
      </c>
      <c r="D892" s="7">
        <v>0</v>
      </c>
      <c r="E892" s="13">
        <v>0</v>
      </c>
      <c r="F892" s="24">
        <f>SUM(F880:F891)</f>
        <v>67390906</v>
      </c>
      <c r="G892" s="16">
        <v>67390906</v>
      </c>
      <c r="H892" s="16">
        <v>67390906</v>
      </c>
      <c r="I892" s="16">
        <f>+G892-H892</f>
        <v>0</v>
      </c>
    </row>
    <row r="896" spans="1:9" x14ac:dyDescent="0.25">
      <c r="A896" s="6" t="s">
        <v>78</v>
      </c>
      <c r="B896" s="6" t="s">
        <v>375</v>
      </c>
      <c r="C896" s="6" t="s">
        <v>19</v>
      </c>
      <c r="D896" s="6" t="s">
        <v>19</v>
      </c>
      <c r="E896" s="6" t="s">
        <v>19</v>
      </c>
      <c r="F896" s="6" t="s">
        <v>19</v>
      </c>
    </row>
    <row r="897" spans="1:9" ht="15.75" x14ac:dyDescent="0.25">
      <c r="A897" s="6" t="s">
        <v>137</v>
      </c>
      <c r="B897" s="6" t="s">
        <v>73</v>
      </c>
      <c r="C897" s="7">
        <v>10097859</v>
      </c>
      <c r="D897" s="7">
        <v>0</v>
      </c>
      <c r="E897" s="7">
        <v>0</v>
      </c>
      <c r="F897" s="7">
        <v>10097859</v>
      </c>
    </row>
    <row r="898" spans="1:9" ht="15.75" x14ac:dyDescent="0.25">
      <c r="A898" s="6" t="s">
        <v>138</v>
      </c>
      <c r="B898" s="6" t="s">
        <v>139</v>
      </c>
      <c r="C898" s="7">
        <v>1110438</v>
      </c>
      <c r="D898" s="7">
        <v>0</v>
      </c>
      <c r="E898" s="7">
        <v>0</v>
      </c>
      <c r="F898" s="7">
        <v>1110438</v>
      </c>
    </row>
    <row r="899" spans="1:9" ht="15.75" x14ac:dyDescent="0.25">
      <c r="A899" s="6" t="s">
        <v>140</v>
      </c>
      <c r="B899" s="6" t="s">
        <v>83</v>
      </c>
      <c r="C899" s="7">
        <v>351500</v>
      </c>
      <c r="D899" s="7">
        <v>0</v>
      </c>
      <c r="E899" s="7">
        <v>0</v>
      </c>
      <c r="F899" s="7">
        <v>351500</v>
      </c>
    </row>
    <row r="900" spans="1:9" ht="15.75" x14ac:dyDescent="0.25">
      <c r="A900" s="6" t="s">
        <v>141</v>
      </c>
      <c r="B900" s="6" t="s">
        <v>85</v>
      </c>
      <c r="C900" s="7">
        <v>15587330</v>
      </c>
      <c r="D900" s="7">
        <v>0</v>
      </c>
      <c r="E900" s="7">
        <v>0</v>
      </c>
      <c r="F900" s="7">
        <v>15587330</v>
      </c>
    </row>
    <row r="901" spans="1:9" ht="15.75" x14ac:dyDescent="0.25">
      <c r="A901" s="6" t="s">
        <v>161</v>
      </c>
      <c r="B901" s="6" t="s">
        <v>88</v>
      </c>
      <c r="C901" s="7">
        <v>10000</v>
      </c>
      <c r="D901" s="7">
        <v>0</v>
      </c>
      <c r="E901" s="7">
        <v>0</v>
      </c>
      <c r="F901" s="7">
        <v>10000</v>
      </c>
    </row>
    <row r="902" spans="1:9" ht="15.75" x14ac:dyDescent="0.25">
      <c r="A902" s="6" t="s">
        <v>142</v>
      </c>
      <c r="B902" s="6" t="s">
        <v>90</v>
      </c>
      <c r="C902" s="7">
        <v>2650000</v>
      </c>
      <c r="D902" s="7">
        <v>0</v>
      </c>
      <c r="E902" s="7">
        <v>0</v>
      </c>
      <c r="F902" s="7">
        <v>2650000</v>
      </c>
    </row>
    <row r="903" spans="1:9" ht="15.75" x14ac:dyDescent="0.25">
      <c r="A903" s="6" t="s">
        <v>164</v>
      </c>
      <c r="B903" s="6" t="s">
        <v>90</v>
      </c>
      <c r="C903" s="7">
        <v>12500</v>
      </c>
      <c r="D903" s="7">
        <v>0</v>
      </c>
      <c r="E903" s="7">
        <v>0</v>
      </c>
      <c r="F903" s="7">
        <v>12500</v>
      </c>
    </row>
    <row r="904" spans="1:9" ht="15.75" x14ac:dyDescent="0.25">
      <c r="A904" s="6" t="s">
        <v>19</v>
      </c>
      <c r="B904" s="6" t="s">
        <v>376</v>
      </c>
      <c r="C904" s="7">
        <v>29819627</v>
      </c>
      <c r="D904" s="7">
        <v>0</v>
      </c>
      <c r="E904" s="7">
        <v>0</v>
      </c>
      <c r="F904" s="13">
        <f>SUM(F897:F903)</f>
        <v>29819627</v>
      </c>
      <c r="G904" s="16">
        <v>29819627</v>
      </c>
      <c r="H904" s="16">
        <v>29819627</v>
      </c>
      <c r="I904" s="16">
        <f>+G904-H904</f>
        <v>0</v>
      </c>
    </row>
    <row r="908" spans="1:9" x14ac:dyDescent="0.25">
      <c r="A908" s="6" t="s">
        <v>18</v>
      </c>
      <c r="B908" s="6" t="s">
        <v>377</v>
      </c>
      <c r="C908" s="6" t="s">
        <v>19</v>
      </c>
      <c r="D908" s="6" t="s">
        <v>19</v>
      </c>
      <c r="E908" s="6" t="s">
        <v>19</v>
      </c>
      <c r="F908" s="6" t="s">
        <v>19</v>
      </c>
    </row>
    <row r="909" spans="1:9" ht="15.75" x14ac:dyDescent="0.25">
      <c r="A909" s="6" t="s">
        <v>145</v>
      </c>
      <c r="B909" s="6" t="s">
        <v>13</v>
      </c>
      <c r="C909" s="7">
        <v>700000</v>
      </c>
      <c r="D909" s="7">
        <v>0</v>
      </c>
      <c r="E909" s="7">
        <v>0</v>
      </c>
      <c r="F909" s="7">
        <v>700000</v>
      </c>
    </row>
    <row r="910" spans="1:9" ht="15.75" x14ac:dyDescent="0.25">
      <c r="A910" s="10" t="s">
        <v>146</v>
      </c>
      <c r="B910" s="10" t="s">
        <v>147</v>
      </c>
      <c r="C910" s="7">
        <v>2976272757</v>
      </c>
      <c r="D910" s="7">
        <v>0</v>
      </c>
      <c r="E910" s="7">
        <v>0</v>
      </c>
      <c r="F910" s="11"/>
    </row>
    <row r="911" spans="1:9" ht="15.75" x14ac:dyDescent="0.25">
      <c r="A911" s="10" t="s">
        <v>185</v>
      </c>
      <c r="B911" s="10" t="s">
        <v>186</v>
      </c>
      <c r="C911" s="7">
        <v>-1274070</v>
      </c>
      <c r="D911" s="7">
        <v>0</v>
      </c>
      <c r="E911" s="7">
        <v>0</v>
      </c>
      <c r="F911" s="11"/>
    </row>
    <row r="912" spans="1:9" ht="15.75" x14ac:dyDescent="0.25">
      <c r="A912" s="6" t="s">
        <v>148</v>
      </c>
      <c r="B912" s="6" t="s">
        <v>149</v>
      </c>
      <c r="C912" s="7">
        <v>1274070</v>
      </c>
      <c r="D912" s="7">
        <v>0</v>
      </c>
      <c r="E912" s="7">
        <v>0</v>
      </c>
      <c r="F912" s="7">
        <v>1274070</v>
      </c>
    </row>
    <row r="913" spans="1:6" ht="15.75" x14ac:dyDescent="0.25">
      <c r="A913" s="6" t="s">
        <v>150</v>
      </c>
      <c r="B913" s="6" t="s">
        <v>28</v>
      </c>
      <c r="C913" s="7">
        <v>3555643824</v>
      </c>
      <c r="D913" s="7">
        <v>0</v>
      </c>
      <c r="E913" s="7">
        <v>0</v>
      </c>
      <c r="F913" s="7">
        <v>3555643824</v>
      </c>
    </row>
    <row r="914" spans="1:6" ht="15.75" x14ac:dyDescent="0.25">
      <c r="A914" s="10" t="s">
        <v>151</v>
      </c>
      <c r="B914" s="10" t="s">
        <v>152</v>
      </c>
      <c r="C914" s="7">
        <v>10796139994</v>
      </c>
      <c r="D914" s="7">
        <v>0</v>
      </c>
      <c r="E914" s="7">
        <v>0</v>
      </c>
      <c r="F914" s="11"/>
    </row>
    <row r="915" spans="1:6" ht="15.75" x14ac:dyDescent="0.25">
      <c r="A915" s="10" t="s">
        <v>334</v>
      </c>
      <c r="B915" s="10" t="s">
        <v>335</v>
      </c>
      <c r="C915" s="7">
        <v>-692757228</v>
      </c>
      <c r="D915" s="7">
        <v>0</v>
      </c>
      <c r="E915" s="7">
        <v>0</v>
      </c>
      <c r="F915" s="11"/>
    </row>
    <row r="916" spans="1:6" ht="15.75" x14ac:dyDescent="0.25">
      <c r="A916" s="6" t="s">
        <v>153</v>
      </c>
      <c r="B916" s="6" t="s">
        <v>154</v>
      </c>
      <c r="C916" s="7">
        <v>692757228</v>
      </c>
      <c r="D916" s="7">
        <v>0</v>
      </c>
      <c r="E916" s="7">
        <v>0</v>
      </c>
      <c r="F916" s="7">
        <v>692757228</v>
      </c>
    </row>
    <row r="917" spans="1:6" ht="15.75" x14ac:dyDescent="0.25">
      <c r="A917" s="6" t="s">
        <v>136</v>
      </c>
      <c r="B917" s="6" t="s">
        <v>40</v>
      </c>
      <c r="C917" s="7">
        <v>292428945</v>
      </c>
      <c r="D917" s="7">
        <v>0</v>
      </c>
      <c r="E917" s="7">
        <v>0</v>
      </c>
      <c r="F917" s="7">
        <v>292428945</v>
      </c>
    </row>
    <row r="918" spans="1:6" ht="15.75" x14ac:dyDescent="0.25">
      <c r="A918" s="6" t="s">
        <v>155</v>
      </c>
      <c r="B918" s="6" t="s">
        <v>69</v>
      </c>
      <c r="C918" s="7">
        <v>2011000</v>
      </c>
      <c r="D918" s="7">
        <v>0</v>
      </c>
      <c r="E918" s="7">
        <v>0</v>
      </c>
      <c r="F918" s="7">
        <v>2011000</v>
      </c>
    </row>
    <row r="919" spans="1:6" ht="15.75" x14ac:dyDescent="0.25">
      <c r="A919" s="10" t="s">
        <v>243</v>
      </c>
      <c r="B919" s="10" t="s">
        <v>244</v>
      </c>
      <c r="C919" s="7">
        <v>-6691426</v>
      </c>
      <c r="D919" s="7">
        <v>0</v>
      </c>
      <c r="E919" s="7">
        <v>0</v>
      </c>
      <c r="F919" s="11">
        <v>-6691426</v>
      </c>
    </row>
    <row r="920" spans="1:6" ht="15.75" x14ac:dyDescent="0.25">
      <c r="A920" s="10" t="s">
        <v>288</v>
      </c>
      <c r="B920" s="10" t="s">
        <v>289</v>
      </c>
      <c r="C920" s="7">
        <v>-1005500</v>
      </c>
      <c r="D920" s="7">
        <v>0</v>
      </c>
      <c r="E920" s="7">
        <v>0</v>
      </c>
      <c r="F920" s="11">
        <v>-1005500</v>
      </c>
    </row>
    <row r="921" spans="1:6" ht="15.75" x14ac:dyDescent="0.25">
      <c r="A921" s="10" t="s">
        <v>245</v>
      </c>
      <c r="B921" s="10" t="s">
        <v>246</v>
      </c>
      <c r="C921" s="7">
        <v>-27051650</v>
      </c>
      <c r="D921" s="7">
        <v>0</v>
      </c>
      <c r="E921" s="7">
        <v>0</v>
      </c>
      <c r="F921" s="11">
        <v>-27051650</v>
      </c>
    </row>
    <row r="922" spans="1:6" ht="15.75" x14ac:dyDescent="0.25">
      <c r="A922" s="6" t="s">
        <v>156</v>
      </c>
      <c r="B922" s="6" t="s">
        <v>157</v>
      </c>
      <c r="C922" s="7">
        <v>27051650</v>
      </c>
      <c r="D922" s="7">
        <v>0</v>
      </c>
      <c r="E922" s="7">
        <v>0</v>
      </c>
      <c r="F922" s="7">
        <v>27051650</v>
      </c>
    </row>
    <row r="923" spans="1:6" ht="15.75" x14ac:dyDescent="0.25">
      <c r="A923" s="6" t="s">
        <v>137</v>
      </c>
      <c r="B923" s="6" t="s">
        <v>73</v>
      </c>
      <c r="C923" s="7">
        <v>446577092</v>
      </c>
      <c r="D923" s="7">
        <v>0</v>
      </c>
      <c r="E923" s="7">
        <v>0</v>
      </c>
      <c r="F923" s="7">
        <v>446577092</v>
      </c>
    </row>
    <row r="924" spans="1:6" ht="15.75" x14ac:dyDescent="0.25">
      <c r="A924" s="10" t="s">
        <v>247</v>
      </c>
      <c r="B924" s="10" t="s">
        <v>248</v>
      </c>
      <c r="C924" s="7">
        <v>-181118164</v>
      </c>
      <c r="D924" s="7">
        <v>0</v>
      </c>
      <c r="E924" s="7">
        <v>0</v>
      </c>
      <c r="F924" s="11">
        <v>-181118164</v>
      </c>
    </row>
    <row r="925" spans="1:6" ht="15.75" x14ac:dyDescent="0.25">
      <c r="A925" s="10" t="s">
        <v>249</v>
      </c>
      <c r="B925" s="10" t="s">
        <v>250</v>
      </c>
      <c r="C925" s="7">
        <v>-9789638</v>
      </c>
      <c r="D925" s="7">
        <v>0</v>
      </c>
      <c r="E925" s="7">
        <v>0</v>
      </c>
      <c r="F925" s="11">
        <v>-9789638</v>
      </c>
    </row>
    <row r="926" spans="1:6" ht="15.75" x14ac:dyDescent="0.25">
      <c r="A926" s="6" t="s">
        <v>138</v>
      </c>
      <c r="B926" s="6" t="s">
        <v>139</v>
      </c>
      <c r="C926" s="7">
        <v>9789638</v>
      </c>
      <c r="D926" s="7">
        <v>0</v>
      </c>
      <c r="E926" s="7">
        <v>0</v>
      </c>
      <c r="F926" s="7">
        <v>9789638</v>
      </c>
    </row>
    <row r="927" spans="1:6" ht="15.75" x14ac:dyDescent="0.25">
      <c r="A927" s="6" t="s">
        <v>158</v>
      </c>
      <c r="B927" s="6" t="s">
        <v>81</v>
      </c>
      <c r="C927" s="7">
        <v>97000</v>
      </c>
      <c r="D927" s="7">
        <v>0</v>
      </c>
      <c r="E927" s="7">
        <v>0</v>
      </c>
      <c r="F927" s="7">
        <v>97000</v>
      </c>
    </row>
    <row r="928" spans="1:6" ht="15.75" x14ac:dyDescent="0.25">
      <c r="A928" s="6" t="s">
        <v>140</v>
      </c>
      <c r="B928" s="6" t="s">
        <v>83</v>
      </c>
      <c r="C928" s="7">
        <v>857500</v>
      </c>
      <c r="D928" s="7">
        <v>0</v>
      </c>
      <c r="E928" s="7">
        <v>0</v>
      </c>
      <c r="F928" s="7">
        <v>857500</v>
      </c>
    </row>
    <row r="929" spans="1:6" ht="15.75" x14ac:dyDescent="0.25">
      <c r="A929" s="6" t="s">
        <v>141</v>
      </c>
      <c r="B929" s="6" t="s">
        <v>85</v>
      </c>
      <c r="C929" s="7">
        <v>94534952</v>
      </c>
      <c r="D929" s="7">
        <v>0</v>
      </c>
      <c r="E929" s="7">
        <v>0</v>
      </c>
      <c r="F929" s="7">
        <v>94534952</v>
      </c>
    </row>
    <row r="930" spans="1:6" ht="15.75" x14ac:dyDescent="0.25">
      <c r="A930" s="6" t="s">
        <v>161</v>
      </c>
      <c r="B930" s="6" t="s">
        <v>88</v>
      </c>
      <c r="C930" s="7">
        <v>460000</v>
      </c>
      <c r="D930" s="7">
        <v>0</v>
      </c>
      <c r="E930" s="7">
        <v>0</v>
      </c>
      <c r="F930" s="7">
        <v>460000</v>
      </c>
    </row>
    <row r="931" spans="1:6" ht="15.75" x14ac:dyDescent="0.25">
      <c r="A931" s="10" t="s">
        <v>257</v>
      </c>
      <c r="B931" s="10" t="s">
        <v>258</v>
      </c>
      <c r="C931" s="7">
        <v>-18539100</v>
      </c>
      <c r="D931" s="7">
        <v>0</v>
      </c>
      <c r="E931" s="7">
        <v>0</v>
      </c>
      <c r="F931" s="11">
        <v>-18539100</v>
      </c>
    </row>
    <row r="932" spans="1:6" ht="15.75" x14ac:dyDescent="0.25">
      <c r="A932" s="10" t="s">
        <v>259</v>
      </c>
      <c r="B932" s="10" t="s">
        <v>260</v>
      </c>
      <c r="C932" s="7">
        <v>-270000</v>
      </c>
      <c r="D932" s="7">
        <v>0</v>
      </c>
      <c r="E932" s="7">
        <v>0</v>
      </c>
      <c r="F932" s="11">
        <v>-270000</v>
      </c>
    </row>
    <row r="933" spans="1:6" ht="15.75" x14ac:dyDescent="0.25">
      <c r="A933" s="10" t="s">
        <v>261</v>
      </c>
      <c r="B933" s="10" t="s">
        <v>262</v>
      </c>
      <c r="C933" s="7">
        <v>-306822</v>
      </c>
      <c r="D933" s="7">
        <v>0</v>
      </c>
      <c r="E933" s="7">
        <v>0</v>
      </c>
      <c r="F933" s="11">
        <v>-306822</v>
      </c>
    </row>
    <row r="934" spans="1:6" ht="15.75" x14ac:dyDescent="0.25">
      <c r="A934" s="6" t="s">
        <v>162</v>
      </c>
      <c r="B934" s="6" t="s">
        <v>163</v>
      </c>
      <c r="C934" s="7">
        <v>306822</v>
      </c>
      <c r="D934" s="7">
        <v>0</v>
      </c>
      <c r="E934" s="7">
        <v>0</v>
      </c>
      <c r="F934" s="7">
        <v>306822</v>
      </c>
    </row>
    <row r="935" spans="1:6" ht="15.75" x14ac:dyDescent="0.25">
      <c r="A935" s="6" t="s">
        <v>142</v>
      </c>
      <c r="B935" s="6" t="s">
        <v>90</v>
      </c>
      <c r="C935" s="7">
        <v>211018721</v>
      </c>
      <c r="D935" s="7">
        <v>0</v>
      </c>
      <c r="E935" s="7">
        <v>0</v>
      </c>
      <c r="F935" s="7">
        <v>211018721</v>
      </c>
    </row>
    <row r="936" spans="1:6" ht="15.75" x14ac:dyDescent="0.25">
      <c r="A936" s="6" t="s">
        <v>164</v>
      </c>
      <c r="B936" s="6" t="s">
        <v>90</v>
      </c>
      <c r="C936" s="7">
        <v>537500</v>
      </c>
      <c r="D936" s="7">
        <v>0</v>
      </c>
      <c r="E936" s="7">
        <v>0</v>
      </c>
      <c r="F936" s="7">
        <v>537500</v>
      </c>
    </row>
    <row r="937" spans="1:6" ht="15.75" x14ac:dyDescent="0.25">
      <c r="A937" s="10" t="s">
        <v>263</v>
      </c>
      <c r="B937" s="10" t="s">
        <v>264</v>
      </c>
      <c r="C937" s="7">
        <v>-17484538</v>
      </c>
      <c r="D937" s="7">
        <v>0</v>
      </c>
      <c r="E937" s="7">
        <v>0</v>
      </c>
      <c r="F937" s="11">
        <v>-17484538</v>
      </c>
    </row>
    <row r="938" spans="1:6" ht="15.75" x14ac:dyDescent="0.25">
      <c r="A938" s="10" t="s">
        <v>265</v>
      </c>
      <c r="B938" s="10" t="s">
        <v>264</v>
      </c>
      <c r="C938" s="7">
        <v>-275000</v>
      </c>
      <c r="D938" s="7">
        <v>0</v>
      </c>
      <c r="E938" s="7">
        <v>0</v>
      </c>
      <c r="F938" s="11">
        <v>-275000</v>
      </c>
    </row>
    <row r="939" spans="1:6" ht="15.75" x14ac:dyDescent="0.25">
      <c r="A939" s="10" t="s">
        <v>266</v>
      </c>
      <c r="B939" s="10" t="s">
        <v>267</v>
      </c>
      <c r="C939" s="7">
        <v>-12386779</v>
      </c>
      <c r="D939" s="7">
        <v>0</v>
      </c>
      <c r="E939" s="7">
        <v>0</v>
      </c>
      <c r="F939" s="11">
        <v>-12386779</v>
      </c>
    </row>
    <row r="940" spans="1:6" ht="15.75" x14ac:dyDescent="0.25">
      <c r="A940" s="6" t="s">
        <v>165</v>
      </c>
      <c r="B940" s="6" t="s">
        <v>166</v>
      </c>
      <c r="C940" s="7">
        <v>12386779</v>
      </c>
      <c r="D940" s="7">
        <v>0</v>
      </c>
      <c r="E940" s="7">
        <v>0</v>
      </c>
      <c r="F940" s="7">
        <v>12386779</v>
      </c>
    </row>
    <row r="941" spans="1:6" ht="15.75" x14ac:dyDescent="0.25">
      <c r="A941" s="6" t="s">
        <v>167</v>
      </c>
      <c r="B941" s="6" t="s">
        <v>93</v>
      </c>
      <c r="C941" s="7">
        <v>1901350</v>
      </c>
      <c r="D941" s="7">
        <v>0</v>
      </c>
      <c r="E941" s="7">
        <v>0</v>
      </c>
      <c r="F941" s="7">
        <v>1901350</v>
      </c>
    </row>
    <row r="942" spans="1:6" ht="15.75" x14ac:dyDescent="0.25">
      <c r="A942" s="10" t="s">
        <v>304</v>
      </c>
      <c r="B942" s="10" t="s">
        <v>305</v>
      </c>
      <c r="C942" s="7">
        <v>-788175</v>
      </c>
      <c r="D942" s="7">
        <v>0</v>
      </c>
      <c r="E942" s="7">
        <v>0</v>
      </c>
      <c r="F942" s="11">
        <v>-788175</v>
      </c>
    </row>
    <row r="943" spans="1:6" ht="15.75" x14ac:dyDescent="0.25">
      <c r="A943" s="6" t="s">
        <v>168</v>
      </c>
      <c r="B943" s="6" t="s">
        <v>103</v>
      </c>
      <c r="C943" s="7">
        <v>269596481</v>
      </c>
      <c r="D943" s="7">
        <v>0</v>
      </c>
      <c r="E943" s="7">
        <v>0</v>
      </c>
      <c r="F943" s="7">
        <v>269596481</v>
      </c>
    </row>
    <row r="944" spans="1:6" ht="15.75" x14ac:dyDescent="0.25">
      <c r="A944" s="6" t="s">
        <v>378</v>
      </c>
      <c r="B944" s="6" t="s">
        <v>105</v>
      </c>
      <c r="C944" s="7">
        <v>2310000</v>
      </c>
      <c r="D944" s="7">
        <v>0</v>
      </c>
      <c r="E944" s="7">
        <v>0</v>
      </c>
      <c r="F944" s="7">
        <v>2310000</v>
      </c>
    </row>
    <row r="945" spans="1:9" ht="15.75" x14ac:dyDescent="0.25">
      <c r="A945" s="10" t="s">
        <v>379</v>
      </c>
      <c r="B945" s="10" t="s">
        <v>380</v>
      </c>
      <c r="C945" s="7">
        <v>-111413919</v>
      </c>
      <c r="D945" s="7">
        <v>0</v>
      </c>
      <c r="E945" s="7">
        <v>0</v>
      </c>
      <c r="F945" s="11">
        <v>-111413919</v>
      </c>
    </row>
    <row r="946" spans="1:9" ht="15.75" x14ac:dyDescent="0.25">
      <c r="A946" s="10" t="s">
        <v>381</v>
      </c>
      <c r="B946" s="10" t="s">
        <v>382</v>
      </c>
      <c r="C946" s="7">
        <v>-1205000</v>
      </c>
      <c r="D946" s="7">
        <v>0</v>
      </c>
      <c r="E946" s="7">
        <v>0</v>
      </c>
      <c r="F946" s="11">
        <v>-1205000</v>
      </c>
    </row>
    <row r="947" spans="1:9" ht="15.75" x14ac:dyDescent="0.25">
      <c r="A947" s="10" t="s">
        <v>383</v>
      </c>
      <c r="B947" s="10" t="s">
        <v>384</v>
      </c>
      <c r="C947" s="7">
        <v>-12084697</v>
      </c>
      <c r="D947" s="7">
        <v>0</v>
      </c>
      <c r="E947" s="7">
        <v>0</v>
      </c>
      <c r="F947" s="11">
        <v>-12084697</v>
      </c>
    </row>
    <row r="948" spans="1:9" ht="15.75" x14ac:dyDescent="0.25">
      <c r="A948" s="6" t="s">
        <v>385</v>
      </c>
      <c r="B948" s="6" t="s">
        <v>386</v>
      </c>
      <c r="C948" s="7">
        <v>12084697</v>
      </c>
      <c r="D948" s="7">
        <v>0</v>
      </c>
      <c r="E948" s="7">
        <v>0</v>
      </c>
      <c r="F948" s="7">
        <v>12084697</v>
      </c>
    </row>
    <row r="949" spans="1:9" ht="15.75" x14ac:dyDescent="0.25">
      <c r="A949" s="6" t="s">
        <v>169</v>
      </c>
      <c r="B949" s="6" t="s">
        <v>107</v>
      </c>
      <c r="C949" s="7">
        <v>310694481</v>
      </c>
      <c r="D949" s="7">
        <v>0</v>
      </c>
      <c r="E949" s="7">
        <v>0</v>
      </c>
      <c r="F949" s="7">
        <v>310694481</v>
      </c>
    </row>
    <row r="950" spans="1:9" ht="15.75" x14ac:dyDescent="0.25">
      <c r="A950" s="6" t="s">
        <v>187</v>
      </c>
      <c r="B950" s="6" t="s">
        <v>109</v>
      </c>
      <c r="C950" s="7">
        <v>150000</v>
      </c>
      <c r="D950" s="7">
        <v>0</v>
      </c>
      <c r="E950" s="7">
        <v>0</v>
      </c>
      <c r="F950" s="7">
        <v>150000</v>
      </c>
    </row>
    <row r="951" spans="1:9" ht="15.75" x14ac:dyDescent="0.25">
      <c r="A951" s="10" t="s">
        <v>275</v>
      </c>
      <c r="B951" s="10" t="s">
        <v>276</v>
      </c>
      <c r="C951" s="7">
        <v>-49836150</v>
      </c>
      <c r="D951" s="7">
        <v>0</v>
      </c>
      <c r="E951" s="7">
        <v>0</v>
      </c>
      <c r="F951" s="11">
        <v>-49836150</v>
      </c>
    </row>
    <row r="952" spans="1:9" ht="15.75" x14ac:dyDescent="0.25">
      <c r="A952" s="10" t="s">
        <v>362</v>
      </c>
      <c r="B952" s="10" t="s">
        <v>363</v>
      </c>
      <c r="C952" s="7">
        <v>-85000</v>
      </c>
      <c r="D952" s="7">
        <v>0</v>
      </c>
      <c r="E952" s="7">
        <v>0</v>
      </c>
      <c r="F952" s="11">
        <v>-85000</v>
      </c>
    </row>
    <row r="953" spans="1:9" ht="15.75" x14ac:dyDescent="0.25">
      <c r="A953" s="10" t="s">
        <v>277</v>
      </c>
      <c r="B953" s="10" t="s">
        <v>278</v>
      </c>
      <c r="C953" s="7">
        <v>-303326</v>
      </c>
      <c r="D953" s="7">
        <v>0</v>
      </c>
      <c r="E953" s="7">
        <v>0</v>
      </c>
      <c r="F953" s="11">
        <v>-303326</v>
      </c>
    </row>
    <row r="954" spans="1:9" ht="15.75" x14ac:dyDescent="0.25">
      <c r="A954" s="6" t="s">
        <v>170</v>
      </c>
      <c r="B954" s="6" t="s">
        <v>171</v>
      </c>
      <c r="C954" s="7">
        <v>303326</v>
      </c>
      <c r="D954" s="7">
        <v>0</v>
      </c>
      <c r="E954" s="7">
        <v>0</v>
      </c>
      <c r="F954" s="7">
        <v>303326</v>
      </c>
    </row>
    <row r="955" spans="1:9" ht="15.75" x14ac:dyDescent="0.25">
      <c r="A955" s="6" t="s">
        <v>19</v>
      </c>
      <c r="B955" s="6" t="s">
        <v>387</v>
      </c>
      <c r="C955" s="7">
        <v>18573219625</v>
      </c>
      <c r="D955" s="7">
        <v>0</v>
      </c>
      <c r="E955" s="7">
        <v>0</v>
      </c>
      <c r="F955" s="13">
        <f>SUM(F909:F954)</f>
        <v>5494838172</v>
      </c>
      <c r="G955" s="16">
        <v>5494838172</v>
      </c>
      <c r="H955" s="16">
        <v>5494838172</v>
      </c>
      <c r="I955" s="16">
        <f>+G955-H955</f>
        <v>0</v>
      </c>
    </row>
    <row r="959" spans="1:9" x14ac:dyDescent="0.25">
      <c r="A959" s="6" t="s">
        <v>34</v>
      </c>
      <c r="B959" s="6" t="s">
        <v>388</v>
      </c>
      <c r="C959" s="6" t="s">
        <v>19</v>
      </c>
      <c r="D959" s="6" t="s">
        <v>19</v>
      </c>
      <c r="E959" s="6" t="s">
        <v>19</v>
      </c>
      <c r="F959" s="6" t="s">
        <v>19</v>
      </c>
    </row>
    <row r="960" spans="1:9" ht="15.75" x14ac:dyDescent="0.25">
      <c r="A960" s="6" t="s">
        <v>150</v>
      </c>
      <c r="B960" s="6" t="s">
        <v>28</v>
      </c>
      <c r="C960" s="7">
        <v>27171120</v>
      </c>
      <c r="D960" s="7">
        <v>0</v>
      </c>
      <c r="E960" s="7">
        <v>0</v>
      </c>
      <c r="F960" s="7">
        <v>27171120</v>
      </c>
    </row>
    <row r="961" spans="1:6" ht="15.75" x14ac:dyDescent="0.25">
      <c r="A961" s="10" t="s">
        <v>151</v>
      </c>
      <c r="B961" s="10" t="s">
        <v>152</v>
      </c>
      <c r="C961" s="7">
        <v>4423607702</v>
      </c>
      <c r="D961" s="7">
        <v>0</v>
      </c>
      <c r="E961" s="7">
        <v>0</v>
      </c>
      <c r="F961" s="11"/>
    </row>
    <row r="962" spans="1:6" ht="15.75" x14ac:dyDescent="0.25">
      <c r="A962" s="10" t="s">
        <v>334</v>
      </c>
      <c r="B962" s="10" t="s">
        <v>335</v>
      </c>
      <c r="C962" s="7">
        <v>-17002734</v>
      </c>
      <c r="D962" s="7">
        <v>0</v>
      </c>
      <c r="E962" s="7">
        <v>0</v>
      </c>
      <c r="F962" s="11"/>
    </row>
    <row r="963" spans="1:6" ht="15.75" x14ac:dyDescent="0.25">
      <c r="A963" s="6" t="s">
        <v>153</v>
      </c>
      <c r="B963" s="6" t="s">
        <v>154</v>
      </c>
      <c r="C963" s="7">
        <v>17002734</v>
      </c>
      <c r="D963" s="7">
        <v>0</v>
      </c>
      <c r="E963" s="7">
        <v>0</v>
      </c>
      <c r="F963" s="7">
        <v>17002734</v>
      </c>
    </row>
    <row r="964" spans="1:6" ht="15.75" x14ac:dyDescent="0.25">
      <c r="A964" s="6" t="s">
        <v>136</v>
      </c>
      <c r="B964" s="6" t="s">
        <v>40</v>
      </c>
      <c r="C964" s="7">
        <v>7906000</v>
      </c>
      <c r="D964" s="7">
        <v>0</v>
      </c>
      <c r="E964" s="7">
        <v>0</v>
      </c>
      <c r="F964" s="7">
        <v>7906000</v>
      </c>
    </row>
    <row r="965" spans="1:6" ht="15.75" x14ac:dyDescent="0.25">
      <c r="A965" s="10" t="s">
        <v>243</v>
      </c>
      <c r="B965" s="10" t="s">
        <v>244</v>
      </c>
      <c r="C965" s="7">
        <v>-53000</v>
      </c>
      <c r="D965" s="7">
        <v>0</v>
      </c>
      <c r="E965" s="7">
        <v>0</v>
      </c>
      <c r="F965" s="11">
        <v>-53000</v>
      </c>
    </row>
    <row r="966" spans="1:6" ht="15.75" x14ac:dyDescent="0.25">
      <c r="A966" s="6" t="s">
        <v>137</v>
      </c>
      <c r="B966" s="6" t="s">
        <v>73</v>
      </c>
      <c r="C966" s="7">
        <v>19460450</v>
      </c>
      <c r="D966" s="7">
        <v>0</v>
      </c>
      <c r="E966" s="7">
        <v>0</v>
      </c>
      <c r="F966" s="7">
        <v>19460450</v>
      </c>
    </row>
    <row r="967" spans="1:6" ht="15.75" x14ac:dyDescent="0.25">
      <c r="A967" s="10" t="s">
        <v>247</v>
      </c>
      <c r="B967" s="10" t="s">
        <v>248</v>
      </c>
      <c r="C967" s="7">
        <v>-2893200</v>
      </c>
      <c r="D967" s="7">
        <v>0</v>
      </c>
      <c r="E967" s="7">
        <v>0</v>
      </c>
      <c r="F967" s="11">
        <v>-2893200</v>
      </c>
    </row>
    <row r="968" spans="1:6" ht="15.75" x14ac:dyDescent="0.25">
      <c r="A968" s="6" t="s">
        <v>140</v>
      </c>
      <c r="B968" s="6" t="s">
        <v>83</v>
      </c>
      <c r="C968" s="7">
        <v>237500</v>
      </c>
      <c r="D968" s="7">
        <v>0</v>
      </c>
      <c r="E968" s="7">
        <v>0</v>
      </c>
      <c r="F968" s="7">
        <v>237500</v>
      </c>
    </row>
    <row r="969" spans="1:6" ht="15.75" x14ac:dyDescent="0.25">
      <c r="A969" s="6" t="s">
        <v>141</v>
      </c>
      <c r="B969" s="6" t="s">
        <v>85</v>
      </c>
      <c r="C969" s="7">
        <v>16491788</v>
      </c>
      <c r="D969" s="7">
        <v>0</v>
      </c>
      <c r="E969" s="7">
        <v>0</v>
      </c>
      <c r="F969" s="7">
        <v>16491788</v>
      </c>
    </row>
    <row r="970" spans="1:6" ht="15.75" x14ac:dyDescent="0.25">
      <c r="A970" s="6" t="s">
        <v>161</v>
      </c>
      <c r="B970" s="6" t="s">
        <v>88</v>
      </c>
      <c r="C970" s="7">
        <v>60000</v>
      </c>
      <c r="D970" s="7">
        <v>0</v>
      </c>
      <c r="E970" s="7">
        <v>0</v>
      </c>
      <c r="F970" s="7">
        <v>60000</v>
      </c>
    </row>
    <row r="971" spans="1:6" ht="15.75" x14ac:dyDescent="0.25">
      <c r="A971" s="10" t="s">
        <v>257</v>
      </c>
      <c r="B971" s="10" t="s">
        <v>258</v>
      </c>
      <c r="C971" s="7">
        <v>-2565788</v>
      </c>
      <c r="D971" s="7">
        <v>0</v>
      </c>
      <c r="E971" s="7">
        <v>0</v>
      </c>
      <c r="F971" s="11">
        <v>-2565788</v>
      </c>
    </row>
    <row r="972" spans="1:6" ht="15.75" x14ac:dyDescent="0.25">
      <c r="A972" s="10" t="s">
        <v>259</v>
      </c>
      <c r="B972" s="10" t="s">
        <v>260</v>
      </c>
      <c r="C972" s="7">
        <v>-40000</v>
      </c>
      <c r="D972" s="7">
        <v>0</v>
      </c>
      <c r="E972" s="7">
        <v>0</v>
      </c>
      <c r="F972" s="11">
        <v>-40000</v>
      </c>
    </row>
    <row r="973" spans="1:6" ht="15.75" x14ac:dyDescent="0.25">
      <c r="A973" s="6" t="s">
        <v>142</v>
      </c>
      <c r="B973" s="6" t="s">
        <v>90</v>
      </c>
      <c r="C973" s="7">
        <v>2415903</v>
      </c>
      <c r="D973" s="7">
        <v>0</v>
      </c>
      <c r="E973" s="7">
        <v>0</v>
      </c>
      <c r="F973" s="7">
        <v>2415903</v>
      </c>
    </row>
    <row r="974" spans="1:6" ht="15.75" x14ac:dyDescent="0.25">
      <c r="A974" s="6" t="s">
        <v>164</v>
      </c>
      <c r="B974" s="6" t="s">
        <v>90</v>
      </c>
      <c r="C974" s="7">
        <v>325000</v>
      </c>
      <c r="D974" s="7">
        <v>0</v>
      </c>
      <c r="E974" s="7">
        <v>0</v>
      </c>
      <c r="F974" s="7">
        <v>325000</v>
      </c>
    </row>
    <row r="975" spans="1:6" ht="15.75" x14ac:dyDescent="0.25">
      <c r="A975" s="10" t="s">
        <v>263</v>
      </c>
      <c r="B975" s="10" t="s">
        <v>264</v>
      </c>
      <c r="C975" s="7">
        <v>-955903</v>
      </c>
      <c r="D975" s="7">
        <v>0</v>
      </c>
      <c r="E975" s="7">
        <v>0</v>
      </c>
      <c r="F975" s="11">
        <v>-955903</v>
      </c>
    </row>
    <row r="976" spans="1:6" ht="15.75" x14ac:dyDescent="0.25">
      <c r="A976" s="10" t="s">
        <v>265</v>
      </c>
      <c r="B976" s="10" t="s">
        <v>264</v>
      </c>
      <c r="C976" s="7">
        <v>-162500</v>
      </c>
      <c r="D976" s="7">
        <v>0</v>
      </c>
      <c r="E976" s="7">
        <v>0</v>
      </c>
      <c r="F976" s="11">
        <v>-162500</v>
      </c>
    </row>
    <row r="977" spans="1:9" ht="15.75" x14ac:dyDescent="0.25">
      <c r="A977" s="10" t="s">
        <v>266</v>
      </c>
      <c r="B977" s="10" t="s">
        <v>267</v>
      </c>
      <c r="C977" s="7">
        <v>-73051</v>
      </c>
      <c r="D977" s="7">
        <v>0</v>
      </c>
      <c r="E977" s="7">
        <v>0</v>
      </c>
      <c r="F977" s="11">
        <v>-73051</v>
      </c>
    </row>
    <row r="978" spans="1:9" ht="15.75" x14ac:dyDescent="0.25">
      <c r="A978" s="6" t="s">
        <v>165</v>
      </c>
      <c r="B978" s="6" t="s">
        <v>166</v>
      </c>
      <c r="C978" s="7">
        <v>73051</v>
      </c>
      <c r="D978" s="7">
        <v>0</v>
      </c>
      <c r="E978" s="7">
        <v>0</v>
      </c>
      <c r="F978" s="7">
        <v>73051</v>
      </c>
    </row>
    <row r="979" spans="1:9" ht="15.75" x14ac:dyDescent="0.25">
      <c r="A979" s="6" t="s">
        <v>19</v>
      </c>
      <c r="B979" s="6" t="s">
        <v>389</v>
      </c>
      <c r="C979" s="7">
        <v>4491005072</v>
      </c>
      <c r="D979" s="7">
        <v>0</v>
      </c>
      <c r="E979" s="7">
        <v>0</v>
      </c>
      <c r="F979" s="13">
        <f>SUM(F960:F978)</f>
        <v>84400104</v>
      </c>
      <c r="G979" s="16">
        <v>84400104</v>
      </c>
      <c r="H979" s="16">
        <v>84400104</v>
      </c>
      <c r="I979" s="16">
        <f>+G979-H979</f>
        <v>0</v>
      </c>
    </row>
    <row r="983" spans="1:9" x14ac:dyDescent="0.25">
      <c r="A983" s="6" t="s">
        <v>35</v>
      </c>
      <c r="B983" s="6" t="s">
        <v>390</v>
      </c>
      <c r="C983" s="6" t="s">
        <v>19</v>
      </c>
      <c r="D983" s="6" t="s">
        <v>19</v>
      </c>
      <c r="E983" s="6" t="s">
        <v>19</v>
      </c>
      <c r="F983" s="6" t="s">
        <v>19</v>
      </c>
    </row>
    <row r="984" spans="1:9" ht="15.75" x14ac:dyDescent="0.25">
      <c r="A984" s="6" t="s">
        <v>150</v>
      </c>
      <c r="B984" s="6" t="s">
        <v>28</v>
      </c>
      <c r="C984" s="7">
        <v>1238023547</v>
      </c>
      <c r="D984" s="7">
        <v>0</v>
      </c>
      <c r="E984" s="7">
        <v>0</v>
      </c>
      <c r="F984" s="7">
        <v>1238023547</v>
      </c>
    </row>
    <row r="985" spans="1:9" ht="15.75" x14ac:dyDescent="0.25">
      <c r="A985" s="10" t="s">
        <v>151</v>
      </c>
      <c r="B985" s="10" t="s">
        <v>152</v>
      </c>
      <c r="C985" s="7">
        <v>-301740580</v>
      </c>
      <c r="D985" s="7">
        <v>0</v>
      </c>
      <c r="E985" s="7">
        <v>0</v>
      </c>
      <c r="F985" s="11"/>
    </row>
    <row r="986" spans="1:9" ht="15.75" x14ac:dyDescent="0.25">
      <c r="A986" s="6" t="s">
        <v>136</v>
      </c>
      <c r="B986" s="6" t="s">
        <v>40</v>
      </c>
      <c r="C986" s="7">
        <v>296405833</v>
      </c>
      <c r="D986" s="7">
        <v>0</v>
      </c>
      <c r="E986" s="7">
        <v>0</v>
      </c>
      <c r="F986" s="7">
        <v>296405833</v>
      </c>
    </row>
    <row r="987" spans="1:9" ht="15.75" x14ac:dyDescent="0.25">
      <c r="A987" s="6" t="s">
        <v>155</v>
      </c>
      <c r="B987" s="6" t="s">
        <v>69</v>
      </c>
      <c r="C987" s="7">
        <v>274000</v>
      </c>
      <c r="D987" s="7">
        <v>0</v>
      </c>
      <c r="E987" s="7">
        <v>0</v>
      </c>
      <c r="F987" s="7">
        <v>274000</v>
      </c>
    </row>
    <row r="988" spans="1:9" ht="15.75" x14ac:dyDescent="0.25">
      <c r="A988" s="10" t="s">
        <v>243</v>
      </c>
      <c r="B988" s="10" t="s">
        <v>244</v>
      </c>
      <c r="C988" s="7">
        <v>-45181404</v>
      </c>
      <c r="D988" s="7">
        <v>0</v>
      </c>
      <c r="E988" s="7">
        <v>0</v>
      </c>
      <c r="F988" s="11">
        <v>-45181404</v>
      </c>
    </row>
    <row r="989" spans="1:9" ht="15.75" x14ac:dyDescent="0.25">
      <c r="A989" s="10" t="s">
        <v>245</v>
      </c>
      <c r="B989" s="10" t="s">
        <v>246</v>
      </c>
      <c r="C989" s="7">
        <v>-1551015</v>
      </c>
      <c r="D989" s="7">
        <v>0</v>
      </c>
      <c r="E989" s="7">
        <v>0</v>
      </c>
      <c r="F989" s="11">
        <v>-1551015</v>
      </c>
    </row>
    <row r="990" spans="1:9" ht="15.75" x14ac:dyDescent="0.25">
      <c r="A990" s="6" t="s">
        <v>156</v>
      </c>
      <c r="B990" s="6" t="s">
        <v>157</v>
      </c>
      <c r="C990" s="7">
        <v>1551015</v>
      </c>
      <c r="D990" s="7">
        <v>0</v>
      </c>
      <c r="E990" s="7">
        <v>0</v>
      </c>
      <c r="F990" s="7">
        <v>1551015</v>
      </c>
    </row>
    <row r="991" spans="1:9" ht="15.75" x14ac:dyDescent="0.25">
      <c r="A991" s="6" t="s">
        <v>137</v>
      </c>
      <c r="B991" s="6" t="s">
        <v>73</v>
      </c>
      <c r="C991" s="7">
        <v>40650079</v>
      </c>
      <c r="D991" s="7">
        <v>0</v>
      </c>
      <c r="E991" s="7">
        <v>0</v>
      </c>
      <c r="F991" s="7">
        <v>40650079</v>
      </c>
    </row>
    <row r="992" spans="1:9" ht="15.75" x14ac:dyDescent="0.25">
      <c r="A992" s="10" t="s">
        <v>247</v>
      </c>
      <c r="B992" s="10" t="s">
        <v>248</v>
      </c>
      <c r="C992" s="7">
        <v>-17311135</v>
      </c>
      <c r="D992" s="7">
        <v>0</v>
      </c>
      <c r="E992" s="7">
        <v>0</v>
      </c>
      <c r="F992" s="11">
        <v>-17311135</v>
      </c>
    </row>
    <row r="993" spans="1:9" ht="15.75" x14ac:dyDescent="0.25">
      <c r="A993" s="10" t="s">
        <v>249</v>
      </c>
      <c r="B993" s="10" t="s">
        <v>250</v>
      </c>
      <c r="C993" s="7">
        <v>-284451</v>
      </c>
      <c r="D993" s="7">
        <v>0</v>
      </c>
      <c r="E993" s="7">
        <v>0</v>
      </c>
      <c r="F993" s="11">
        <v>-284451</v>
      </c>
    </row>
    <row r="994" spans="1:9" ht="15.75" x14ac:dyDescent="0.25">
      <c r="A994" s="6" t="s">
        <v>138</v>
      </c>
      <c r="B994" s="6" t="s">
        <v>139</v>
      </c>
      <c r="C994" s="7">
        <v>284451</v>
      </c>
      <c r="D994" s="7">
        <v>0</v>
      </c>
      <c r="E994" s="7">
        <v>0</v>
      </c>
      <c r="F994" s="7">
        <v>284451</v>
      </c>
    </row>
    <row r="995" spans="1:9" ht="15.75" x14ac:dyDescent="0.25">
      <c r="A995" s="6" t="s">
        <v>140</v>
      </c>
      <c r="B995" s="6" t="s">
        <v>83</v>
      </c>
      <c r="C995" s="7">
        <v>215000</v>
      </c>
      <c r="D995" s="7">
        <v>0</v>
      </c>
      <c r="E995" s="7">
        <v>0</v>
      </c>
      <c r="F995" s="7">
        <v>215000</v>
      </c>
    </row>
    <row r="996" spans="1:9" ht="15.75" x14ac:dyDescent="0.25">
      <c r="A996" s="6" t="s">
        <v>141</v>
      </c>
      <c r="B996" s="6" t="s">
        <v>85</v>
      </c>
      <c r="C996" s="7">
        <v>3986200</v>
      </c>
      <c r="D996" s="7">
        <v>0</v>
      </c>
      <c r="E996" s="7">
        <v>0</v>
      </c>
      <c r="F996" s="7">
        <v>3986200</v>
      </c>
    </row>
    <row r="997" spans="1:9" ht="15.75" x14ac:dyDescent="0.25">
      <c r="A997" s="6" t="s">
        <v>161</v>
      </c>
      <c r="B997" s="6" t="s">
        <v>88</v>
      </c>
      <c r="C997" s="7">
        <v>60000</v>
      </c>
      <c r="D997" s="7">
        <v>0</v>
      </c>
      <c r="E997" s="7">
        <v>0</v>
      </c>
      <c r="F997" s="7">
        <v>60000</v>
      </c>
    </row>
    <row r="998" spans="1:9" ht="15.75" x14ac:dyDescent="0.25">
      <c r="A998" s="10" t="s">
        <v>257</v>
      </c>
      <c r="B998" s="10" t="s">
        <v>258</v>
      </c>
      <c r="C998" s="7">
        <v>-563600</v>
      </c>
      <c r="D998" s="7">
        <v>0</v>
      </c>
      <c r="E998" s="7">
        <v>0</v>
      </c>
      <c r="F998" s="11">
        <v>-563600</v>
      </c>
    </row>
    <row r="999" spans="1:9" ht="15.75" x14ac:dyDescent="0.25">
      <c r="A999" s="10" t="s">
        <v>259</v>
      </c>
      <c r="B999" s="10" t="s">
        <v>260</v>
      </c>
      <c r="C999" s="7">
        <v>-20000</v>
      </c>
      <c r="D999" s="7">
        <v>0</v>
      </c>
      <c r="E999" s="7">
        <v>0</v>
      </c>
      <c r="F999" s="11">
        <v>-20000</v>
      </c>
    </row>
    <row r="1000" spans="1:9" ht="15.75" x14ac:dyDescent="0.25">
      <c r="A1000" s="6" t="s">
        <v>142</v>
      </c>
      <c r="B1000" s="6" t="s">
        <v>90</v>
      </c>
      <c r="C1000" s="7">
        <v>16150831</v>
      </c>
      <c r="D1000" s="7">
        <v>0</v>
      </c>
      <c r="E1000" s="7">
        <v>0</v>
      </c>
      <c r="F1000" s="7">
        <v>16150831</v>
      </c>
    </row>
    <row r="1001" spans="1:9" ht="15.75" x14ac:dyDescent="0.25">
      <c r="A1001" s="10" t="s">
        <v>263</v>
      </c>
      <c r="B1001" s="10" t="s">
        <v>264</v>
      </c>
      <c r="C1001" s="7">
        <v>-1505500</v>
      </c>
      <c r="D1001" s="7">
        <v>0</v>
      </c>
      <c r="E1001" s="7">
        <v>0</v>
      </c>
      <c r="F1001" s="11">
        <v>-1505500</v>
      </c>
    </row>
    <row r="1002" spans="1:9" ht="15.75" x14ac:dyDescent="0.25">
      <c r="A1002" s="10" t="s">
        <v>266</v>
      </c>
      <c r="B1002" s="10" t="s">
        <v>267</v>
      </c>
      <c r="C1002" s="7">
        <v>-666311</v>
      </c>
      <c r="D1002" s="7">
        <v>0</v>
      </c>
      <c r="E1002" s="7">
        <v>0</v>
      </c>
      <c r="F1002" s="11">
        <v>-666311</v>
      </c>
    </row>
    <row r="1003" spans="1:9" ht="15.75" x14ac:dyDescent="0.25">
      <c r="A1003" s="6" t="s">
        <v>165</v>
      </c>
      <c r="B1003" s="6" t="s">
        <v>166</v>
      </c>
      <c r="C1003" s="7">
        <v>666311</v>
      </c>
      <c r="D1003" s="7">
        <v>0</v>
      </c>
      <c r="E1003" s="7">
        <v>0</v>
      </c>
      <c r="F1003" s="7">
        <v>666311</v>
      </c>
    </row>
    <row r="1004" spans="1:9" ht="15.75" x14ac:dyDescent="0.25">
      <c r="A1004" s="6" t="s">
        <v>167</v>
      </c>
      <c r="B1004" s="6" t="s">
        <v>93</v>
      </c>
      <c r="C1004" s="7">
        <v>117090</v>
      </c>
      <c r="D1004" s="7">
        <v>0</v>
      </c>
      <c r="E1004" s="7">
        <v>0</v>
      </c>
      <c r="F1004" s="7">
        <v>117090</v>
      </c>
    </row>
    <row r="1005" spans="1:9" ht="15.75" x14ac:dyDescent="0.25">
      <c r="A1005" s="10" t="s">
        <v>304</v>
      </c>
      <c r="B1005" s="10" t="s">
        <v>305</v>
      </c>
      <c r="C1005" s="7">
        <v>-39470</v>
      </c>
      <c r="D1005" s="7">
        <v>0</v>
      </c>
      <c r="E1005" s="7">
        <v>0</v>
      </c>
      <c r="F1005" s="11">
        <v>-39470</v>
      </c>
    </row>
    <row r="1006" spans="1:9" ht="15.75" x14ac:dyDescent="0.25">
      <c r="A1006" s="10" t="s">
        <v>306</v>
      </c>
      <c r="B1006" s="10" t="s">
        <v>307</v>
      </c>
      <c r="C1006" s="7">
        <v>-38150</v>
      </c>
      <c r="D1006" s="7">
        <v>0</v>
      </c>
      <c r="E1006" s="7">
        <v>0</v>
      </c>
      <c r="F1006" s="11">
        <v>-38150</v>
      </c>
    </row>
    <row r="1007" spans="1:9" ht="15.75" x14ac:dyDescent="0.25">
      <c r="A1007" s="6" t="s">
        <v>269</v>
      </c>
      <c r="B1007" s="6" t="s">
        <v>270</v>
      </c>
      <c r="C1007" s="7">
        <v>38150</v>
      </c>
      <c r="D1007" s="7">
        <v>0</v>
      </c>
      <c r="E1007" s="7">
        <v>0</v>
      </c>
      <c r="F1007" s="7">
        <v>38150</v>
      </c>
    </row>
    <row r="1008" spans="1:9" ht="15.75" x14ac:dyDescent="0.25">
      <c r="A1008" s="6" t="s">
        <v>19</v>
      </c>
      <c r="B1008" s="6" t="s">
        <v>393</v>
      </c>
      <c r="C1008" s="7">
        <v>1229520891.0999999</v>
      </c>
      <c r="D1008" s="7">
        <v>0</v>
      </c>
      <c r="E1008" s="7">
        <v>0</v>
      </c>
      <c r="F1008" s="13">
        <f>SUM(F984:F1007)</f>
        <v>1531261471</v>
      </c>
      <c r="G1008" s="16">
        <v>1531261471</v>
      </c>
      <c r="H1008" s="16">
        <v>1531261471</v>
      </c>
      <c r="I1008" s="16">
        <f>+G1008-H1008</f>
        <v>0</v>
      </c>
    </row>
    <row r="1012" spans="1:6" x14ac:dyDescent="0.25">
      <c r="A1012" s="6" t="s">
        <v>24</v>
      </c>
      <c r="B1012" s="6" t="s">
        <v>394</v>
      </c>
      <c r="C1012" s="6" t="s">
        <v>19</v>
      </c>
      <c r="D1012" s="6" t="s">
        <v>19</v>
      </c>
      <c r="E1012" s="6" t="s">
        <v>19</v>
      </c>
      <c r="F1012" s="6" t="s">
        <v>19</v>
      </c>
    </row>
    <row r="1013" spans="1:6" ht="15.75" x14ac:dyDescent="0.25">
      <c r="A1013" s="10" t="s">
        <v>146</v>
      </c>
      <c r="B1013" s="10" t="s">
        <v>147</v>
      </c>
      <c r="C1013" s="7">
        <v>-2804633516</v>
      </c>
      <c r="D1013" s="7">
        <v>0</v>
      </c>
      <c r="E1013" s="7">
        <v>0</v>
      </c>
      <c r="F1013" s="11"/>
    </row>
    <row r="1014" spans="1:6" ht="15.75" x14ac:dyDescent="0.25">
      <c r="A1014" s="6" t="s">
        <v>328</v>
      </c>
      <c r="B1014" s="6" t="s">
        <v>23</v>
      </c>
      <c r="C1014" s="7">
        <v>523030000</v>
      </c>
      <c r="D1014" s="7">
        <v>0</v>
      </c>
      <c r="E1014" s="7">
        <v>0</v>
      </c>
      <c r="F1014" s="7">
        <v>523030000</v>
      </c>
    </row>
    <row r="1015" spans="1:6" ht="15.75" x14ac:dyDescent="0.25">
      <c r="A1015" s="10" t="s">
        <v>329</v>
      </c>
      <c r="B1015" s="10" t="s">
        <v>330</v>
      </c>
      <c r="C1015" s="7">
        <v>6792880306</v>
      </c>
      <c r="D1015" s="7">
        <v>0</v>
      </c>
      <c r="E1015" s="7">
        <v>0</v>
      </c>
      <c r="F1015" s="11"/>
    </row>
    <row r="1016" spans="1:6" ht="15.75" x14ac:dyDescent="0.25">
      <c r="A1016" s="10" t="s">
        <v>395</v>
      </c>
      <c r="B1016" s="10" t="s">
        <v>396</v>
      </c>
      <c r="C1016" s="7">
        <v>-98865433</v>
      </c>
      <c r="D1016" s="7">
        <v>0</v>
      </c>
      <c r="E1016" s="7">
        <v>0</v>
      </c>
      <c r="F1016" s="11"/>
    </row>
    <row r="1017" spans="1:6" ht="15.75" x14ac:dyDescent="0.25">
      <c r="A1017" s="6" t="s">
        <v>397</v>
      </c>
      <c r="B1017" s="6" t="s">
        <v>398</v>
      </c>
      <c r="C1017" s="7">
        <v>98865433</v>
      </c>
      <c r="D1017" s="7">
        <v>0</v>
      </c>
      <c r="E1017" s="7">
        <v>0</v>
      </c>
      <c r="F1017" s="7">
        <v>98865433</v>
      </c>
    </row>
    <row r="1018" spans="1:6" ht="15.75" x14ac:dyDescent="0.25">
      <c r="A1018" s="6" t="s">
        <v>150</v>
      </c>
      <c r="B1018" s="6" t="s">
        <v>28</v>
      </c>
      <c r="C1018" s="7">
        <v>2559307793</v>
      </c>
      <c r="D1018" s="7">
        <v>0</v>
      </c>
      <c r="E1018" s="7">
        <v>0</v>
      </c>
      <c r="F1018" s="7">
        <v>2559307793</v>
      </c>
    </row>
    <row r="1019" spans="1:6" ht="15.75" x14ac:dyDescent="0.25">
      <c r="A1019" s="10" t="s">
        <v>151</v>
      </c>
      <c r="B1019" s="10" t="s">
        <v>152</v>
      </c>
      <c r="C1019" s="7">
        <v>412730755</v>
      </c>
      <c r="D1019" s="7">
        <v>0</v>
      </c>
      <c r="E1019" s="7">
        <v>0</v>
      </c>
      <c r="F1019" s="11"/>
    </row>
    <row r="1020" spans="1:6" ht="15.75" x14ac:dyDescent="0.25">
      <c r="A1020" s="10" t="s">
        <v>334</v>
      </c>
      <c r="B1020" s="10" t="s">
        <v>335</v>
      </c>
      <c r="C1020" s="7">
        <v>-117796005</v>
      </c>
      <c r="D1020" s="7">
        <v>0</v>
      </c>
      <c r="E1020" s="7">
        <v>0</v>
      </c>
      <c r="F1020" s="11"/>
    </row>
    <row r="1021" spans="1:6" ht="15.75" x14ac:dyDescent="0.25">
      <c r="A1021" s="6" t="s">
        <v>153</v>
      </c>
      <c r="B1021" s="6" t="s">
        <v>154</v>
      </c>
      <c r="C1021" s="7">
        <v>117796005</v>
      </c>
      <c r="D1021" s="7">
        <v>0</v>
      </c>
      <c r="E1021" s="7">
        <v>0</v>
      </c>
      <c r="F1021" s="7">
        <v>117796005</v>
      </c>
    </row>
    <row r="1022" spans="1:6" ht="15.75" x14ac:dyDescent="0.25">
      <c r="A1022" s="6" t="s">
        <v>136</v>
      </c>
      <c r="B1022" s="6" t="s">
        <v>40</v>
      </c>
      <c r="C1022" s="7">
        <v>70842988</v>
      </c>
      <c r="D1022" s="7">
        <v>0</v>
      </c>
      <c r="E1022" s="7">
        <v>0</v>
      </c>
      <c r="F1022" s="7">
        <v>70842988</v>
      </c>
    </row>
    <row r="1023" spans="1:6" ht="15.75" x14ac:dyDescent="0.25">
      <c r="A1023" s="6" t="s">
        <v>155</v>
      </c>
      <c r="B1023" s="6" t="s">
        <v>69</v>
      </c>
      <c r="C1023" s="7">
        <v>1327157</v>
      </c>
      <c r="D1023" s="7">
        <v>0</v>
      </c>
      <c r="E1023" s="7">
        <v>0</v>
      </c>
      <c r="F1023" s="7">
        <v>1327157</v>
      </c>
    </row>
    <row r="1024" spans="1:6" ht="15.75" x14ac:dyDescent="0.25">
      <c r="A1024" s="10" t="s">
        <v>243</v>
      </c>
      <c r="B1024" s="10" t="s">
        <v>244</v>
      </c>
      <c r="C1024" s="7">
        <v>-4885252</v>
      </c>
      <c r="D1024" s="7">
        <v>0</v>
      </c>
      <c r="E1024" s="7">
        <v>0</v>
      </c>
      <c r="F1024" s="11">
        <v>-4885252</v>
      </c>
    </row>
    <row r="1025" spans="1:6" ht="15.75" x14ac:dyDescent="0.25">
      <c r="A1025" s="10" t="s">
        <v>288</v>
      </c>
      <c r="B1025" s="10" t="s">
        <v>289</v>
      </c>
      <c r="C1025" s="7">
        <v>-744157</v>
      </c>
      <c r="D1025" s="7">
        <v>0</v>
      </c>
      <c r="E1025" s="7">
        <v>0</v>
      </c>
      <c r="F1025" s="11">
        <v>-744157</v>
      </c>
    </row>
    <row r="1026" spans="1:6" ht="15.75" x14ac:dyDescent="0.25">
      <c r="A1026" s="10" t="s">
        <v>245</v>
      </c>
      <c r="B1026" s="10" t="s">
        <v>246</v>
      </c>
      <c r="C1026" s="7">
        <v>-5946089</v>
      </c>
      <c r="D1026" s="7">
        <v>0</v>
      </c>
      <c r="E1026" s="7">
        <v>0</v>
      </c>
      <c r="F1026" s="11">
        <v>-5946089</v>
      </c>
    </row>
    <row r="1027" spans="1:6" ht="15.75" x14ac:dyDescent="0.25">
      <c r="A1027" s="6" t="s">
        <v>156</v>
      </c>
      <c r="B1027" s="6" t="s">
        <v>157</v>
      </c>
      <c r="C1027" s="7">
        <v>5946089</v>
      </c>
      <c r="D1027" s="7">
        <v>0</v>
      </c>
      <c r="E1027" s="7">
        <v>0</v>
      </c>
      <c r="F1027" s="7">
        <v>5946089</v>
      </c>
    </row>
    <row r="1028" spans="1:6" ht="15.75" x14ac:dyDescent="0.25">
      <c r="A1028" s="6" t="s">
        <v>137</v>
      </c>
      <c r="B1028" s="6" t="s">
        <v>73</v>
      </c>
      <c r="C1028" s="7">
        <v>68378234</v>
      </c>
      <c r="D1028" s="7">
        <v>0</v>
      </c>
      <c r="E1028" s="7">
        <v>0</v>
      </c>
      <c r="F1028" s="7">
        <v>68378234</v>
      </c>
    </row>
    <row r="1029" spans="1:6" ht="15.75" x14ac:dyDescent="0.25">
      <c r="A1029" s="10" t="s">
        <v>247</v>
      </c>
      <c r="B1029" s="10" t="s">
        <v>248</v>
      </c>
      <c r="C1029" s="7">
        <v>-27497500</v>
      </c>
      <c r="D1029" s="7">
        <v>0</v>
      </c>
      <c r="E1029" s="7">
        <v>0</v>
      </c>
      <c r="F1029" s="11">
        <v>-27497500</v>
      </c>
    </row>
    <row r="1030" spans="1:6" ht="15.75" x14ac:dyDescent="0.25">
      <c r="A1030" s="10" t="s">
        <v>249</v>
      </c>
      <c r="B1030" s="10" t="s">
        <v>250</v>
      </c>
      <c r="C1030" s="7">
        <v>-782971</v>
      </c>
      <c r="D1030" s="7">
        <v>0</v>
      </c>
      <c r="E1030" s="7">
        <v>0</v>
      </c>
      <c r="F1030" s="11">
        <v>-782971</v>
      </c>
    </row>
    <row r="1031" spans="1:6" ht="15.75" x14ac:dyDescent="0.25">
      <c r="A1031" s="6" t="s">
        <v>138</v>
      </c>
      <c r="B1031" s="6" t="s">
        <v>139</v>
      </c>
      <c r="C1031" s="7">
        <v>782971</v>
      </c>
      <c r="D1031" s="7">
        <v>0</v>
      </c>
      <c r="E1031" s="7">
        <v>0</v>
      </c>
      <c r="F1031" s="7">
        <v>782971</v>
      </c>
    </row>
    <row r="1032" spans="1:6" ht="15.75" x14ac:dyDescent="0.25">
      <c r="A1032" s="6" t="s">
        <v>140</v>
      </c>
      <c r="B1032" s="6" t="s">
        <v>83</v>
      </c>
      <c r="C1032" s="7">
        <v>1165000</v>
      </c>
      <c r="D1032" s="7">
        <v>0</v>
      </c>
      <c r="E1032" s="7">
        <v>0</v>
      </c>
      <c r="F1032" s="7">
        <v>1165000</v>
      </c>
    </row>
    <row r="1033" spans="1:6" ht="15.75" x14ac:dyDescent="0.25">
      <c r="A1033" s="6" t="s">
        <v>141</v>
      </c>
      <c r="B1033" s="6" t="s">
        <v>85</v>
      </c>
      <c r="C1033" s="7">
        <v>23826160</v>
      </c>
      <c r="D1033" s="7">
        <v>0</v>
      </c>
      <c r="E1033" s="7">
        <v>0</v>
      </c>
      <c r="F1033" s="7">
        <v>23826160</v>
      </c>
    </row>
    <row r="1034" spans="1:6" ht="15.75" x14ac:dyDescent="0.25">
      <c r="A1034" s="6" t="s">
        <v>161</v>
      </c>
      <c r="B1034" s="6" t="s">
        <v>88</v>
      </c>
      <c r="C1034" s="7">
        <v>302500</v>
      </c>
      <c r="D1034" s="7">
        <v>0</v>
      </c>
      <c r="E1034" s="7">
        <v>0</v>
      </c>
      <c r="F1034" s="7">
        <v>302500</v>
      </c>
    </row>
    <row r="1035" spans="1:6" ht="15.75" x14ac:dyDescent="0.25">
      <c r="A1035" s="10" t="s">
        <v>257</v>
      </c>
      <c r="B1035" s="10" t="s">
        <v>258</v>
      </c>
      <c r="C1035" s="7">
        <v>-3147580</v>
      </c>
      <c r="D1035" s="7">
        <v>0</v>
      </c>
      <c r="E1035" s="7">
        <v>0</v>
      </c>
      <c r="F1035" s="11">
        <v>-3147580</v>
      </c>
    </row>
    <row r="1036" spans="1:6" ht="15.75" x14ac:dyDescent="0.25">
      <c r="A1036" s="10" t="s">
        <v>259</v>
      </c>
      <c r="B1036" s="10" t="s">
        <v>260</v>
      </c>
      <c r="C1036" s="7">
        <v>-60000</v>
      </c>
      <c r="D1036" s="7">
        <v>0</v>
      </c>
      <c r="E1036" s="7">
        <v>0</v>
      </c>
      <c r="F1036" s="11">
        <v>-60000</v>
      </c>
    </row>
    <row r="1037" spans="1:6" ht="15.75" x14ac:dyDescent="0.25">
      <c r="A1037" s="10" t="s">
        <v>261</v>
      </c>
      <c r="B1037" s="10" t="s">
        <v>262</v>
      </c>
      <c r="C1037" s="7">
        <v>-126024</v>
      </c>
      <c r="D1037" s="7">
        <v>0</v>
      </c>
      <c r="E1037" s="7">
        <v>0</v>
      </c>
      <c r="F1037" s="11">
        <v>-126024</v>
      </c>
    </row>
    <row r="1038" spans="1:6" ht="15.75" x14ac:dyDescent="0.25">
      <c r="A1038" s="6" t="s">
        <v>162</v>
      </c>
      <c r="B1038" s="6" t="s">
        <v>163</v>
      </c>
      <c r="C1038" s="7">
        <v>126024</v>
      </c>
      <c r="D1038" s="7">
        <v>0</v>
      </c>
      <c r="E1038" s="7">
        <v>0</v>
      </c>
      <c r="F1038" s="7">
        <v>126024</v>
      </c>
    </row>
    <row r="1039" spans="1:6" ht="15.75" x14ac:dyDescent="0.25">
      <c r="A1039" s="6" t="s">
        <v>142</v>
      </c>
      <c r="B1039" s="6" t="s">
        <v>90</v>
      </c>
      <c r="C1039" s="7">
        <v>35765823</v>
      </c>
      <c r="D1039" s="7">
        <v>0</v>
      </c>
      <c r="E1039" s="7">
        <v>0</v>
      </c>
      <c r="F1039" s="7">
        <v>35765823</v>
      </c>
    </row>
    <row r="1040" spans="1:6" ht="15.75" x14ac:dyDescent="0.25">
      <c r="A1040" s="6" t="s">
        <v>164</v>
      </c>
      <c r="B1040" s="6" t="s">
        <v>90</v>
      </c>
      <c r="C1040" s="7">
        <v>80000</v>
      </c>
      <c r="D1040" s="7">
        <v>0</v>
      </c>
      <c r="E1040" s="7">
        <v>0</v>
      </c>
      <c r="F1040" s="7">
        <v>80000</v>
      </c>
    </row>
    <row r="1041" spans="1:6" ht="15.75" x14ac:dyDescent="0.25">
      <c r="A1041" s="10" t="s">
        <v>263</v>
      </c>
      <c r="B1041" s="10" t="s">
        <v>264</v>
      </c>
      <c r="C1041" s="7">
        <v>-7975214</v>
      </c>
      <c r="D1041" s="7">
        <v>0</v>
      </c>
      <c r="E1041" s="7">
        <v>0</v>
      </c>
      <c r="F1041" s="11">
        <v>-7975214</v>
      </c>
    </row>
    <row r="1042" spans="1:6" ht="15.75" x14ac:dyDescent="0.25">
      <c r="A1042" s="10" t="s">
        <v>265</v>
      </c>
      <c r="B1042" s="10" t="s">
        <v>264</v>
      </c>
      <c r="C1042" s="7">
        <v>-80000</v>
      </c>
      <c r="D1042" s="7">
        <v>0</v>
      </c>
      <c r="E1042" s="7">
        <v>0</v>
      </c>
      <c r="F1042" s="11">
        <v>-80000</v>
      </c>
    </row>
    <row r="1043" spans="1:6" ht="15.75" x14ac:dyDescent="0.25">
      <c r="A1043" s="10" t="s">
        <v>266</v>
      </c>
      <c r="B1043" s="10" t="s">
        <v>267</v>
      </c>
      <c r="C1043" s="7">
        <v>-805000</v>
      </c>
      <c r="D1043" s="7">
        <v>0</v>
      </c>
      <c r="E1043" s="7">
        <v>0</v>
      </c>
      <c r="F1043" s="11">
        <v>-805000</v>
      </c>
    </row>
    <row r="1044" spans="1:6" ht="15.75" x14ac:dyDescent="0.25">
      <c r="A1044" s="6" t="s">
        <v>165</v>
      </c>
      <c r="B1044" s="6" t="s">
        <v>166</v>
      </c>
      <c r="C1044" s="7">
        <v>805000</v>
      </c>
      <c r="D1044" s="7">
        <v>0</v>
      </c>
      <c r="E1044" s="7">
        <v>0</v>
      </c>
      <c r="F1044" s="7">
        <v>805000</v>
      </c>
    </row>
    <row r="1045" spans="1:6" ht="15.75" x14ac:dyDescent="0.25">
      <c r="A1045" s="6" t="s">
        <v>167</v>
      </c>
      <c r="B1045" s="6" t="s">
        <v>93</v>
      </c>
      <c r="C1045" s="7">
        <v>2898930</v>
      </c>
      <c r="D1045" s="7">
        <v>0</v>
      </c>
      <c r="E1045" s="7">
        <v>0</v>
      </c>
      <c r="F1045" s="7">
        <v>2898930</v>
      </c>
    </row>
    <row r="1046" spans="1:6" ht="15.75" x14ac:dyDescent="0.25">
      <c r="A1046" s="10" t="s">
        <v>304</v>
      </c>
      <c r="B1046" s="10" t="s">
        <v>305</v>
      </c>
      <c r="C1046" s="7">
        <v>-648000</v>
      </c>
      <c r="D1046" s="7">
        <v>0</v>
      </c>
      <c r="E1046" s="7">
        <v>0</v>
      </c>
      <c r="F1046" s="11">
        <v>-648000</v>
      </c>
    </row>
    <row r="1047" spans="1:6" ht="15.75" x14ac:dyDescent="0.25">
      <c r="A1047" s="6" t="s">
        <v>168</v>
      </c>
      <c r="B1047" s="6" t="s">
        <v>103</v>
      </c>
      <c r="C1047" s="7">
        <v>33371452</v>
      </c>
      <c r="D1047" s="7">
        <v>0</v>
      </c>
      <c r="E1047" s="7">
        <v>0</v>
      </c>
      <c r="F1047" s="7">
        <v>33371452</v>
      </c>
    </row>
    <row r="1048" spans="1:6" ht="15.75" x14ac:dyDescent="0.25">
      <c r="A1048" s="6" t="s">
        <v>378</v>
      </c>
      <c r="B1048" s="6" t="s">
        <v>105</v>
      </c>
      <c r="C1048" s="7">
        <v>20000</v>
      </c>
      <c r="D1048" s="7">
        <v>0</v>
      </c>
      <c r="E1048" s="7">
        <v>0</v>
      </c>
      <c r="F1048" s="7">
        <v>20000</v>
      </c>
    </row>
    <row r="1049" spans="1:6" ht="15.75" x14ac:dyDescent="0.25">
      <c r="A1049" s="10" t="s">
        <v>379</v>
      </c>
      <c r="B1049" s="10" t="s">
        <v>380</v>
      </c>
      <c r="C1049" s="7">
        <v>-17194579</v>
      </c>
      <c r="D1049" s="7">
        <v>0</v>
      </c>
      <c r="E1049" s="7">
        <v>0</v>
      </c>
      <c r="F1049" s="11">
        <v>-17194579</v>
      </c>
    </row>
    <row r="1050" spans="1:6" ht="15.75" x14ac:dyDescent="0.25">
      <c r="A1050" s="10" t="s">
        <v>381</v>
      </c>
      <c r="B1050" s="10" t="s">
        <v>382</v>
      </c>
      <c r="C1050" s="7">
        <v>-10000</v>
      </c>
      <c r="D1050" s="7">
        <v>0</v>
      </c>
      <c r="E1050" s="7">
        <v>0</v>
      </c>
      <c r="F1050" s="11">
        <v>-10000</v>
      </c>
    </row>
    <row r="1051" spans="1:6" ht="15.75" x14ac:dyDescent="0.25">
      <c r="A1051" s="10" t="s">
        <v>383</v>
      </c>
      <c r="B1051" s="10" t="s">
        <v>384</v>
      </c>
      <c r="C1051" s="7">
        <v>-1060083</v>
      </c>
      <c r="D1051" s="7">
        <v>0</v>
      </c>
      <c r="E1051" s="7">
        <v>0</v>
      </c>
      <c r="F1051" s="11">
        <v>-1060083</v>
      </c>
    </row>
    <row r="1052" spans="1:6" ht="15.75" x14ac:dyDescent="0.25">
      <c r="A1052" s="6" t="s">
        <v>385</v>
      </c>
      <c r="B1052" s="6" t="s">
        <v>386</v>
      </c>
      <c r="C1052" s="7">
        <v>1060083</v>
      </c>
      <c r="D1052" s="7">
        <v>0</v>
      </c>
      <c r="E1052" s="7">
        <v>0</v>
      </c>
      <c r="F1052" s="7">
        <v>1060083</v>
      </c>
    </row>
    <row r="1053" spans="1:6" ht="15.75" x14ac:dyDescent="0.25">
      <c r="A1053" s="6" t="s">
        <v>169</v>
      </c>
      <c r="B1053" s="6" t="s">
        <v>107</v>
      </c>
      <c r="C1053" s="7">
        <v>16595808</v>
      </c>
      <c r="D1053" s="7">
        <v>0</v>
      </c>
      <c r="E1053" s="7">
        <v>0</v>
      </c>
      <c r="F1053" s="7">
        <v>16595808</v>
      </c>
    </row>
    <row r="1054" spans="1:6" ht="15.75" x14ac:dyDescent="0.25">
      <c r="A1054" s="6" t="s">
        <v>187</v>
      </c>
      <c r="B1054" s="6" t="s">
        <v>109</v>
      </c>
      <c r="C1054" s="7">
        <v>1040000</v>
      </c>
      <c r="D1054" s="7">
        <v>0</v>
      </c>
      <c r="E1054" s="7">
        <v>0</v>
      </c>
      <c r="F1054" s="7">
        <v>1040000</v>
      </c>
    </row>
    <row r="1055" spans="1:6" ht="15.75" x14ac:dyDescent="0.25">
      <c r="A1055" s="10" t="s">
        <v>275</v>
      </c>
      <c r="B1055" s="10" t="s">
        <v>276</v>
      </c>
      <c r="C1055" s="7">
        <v>-8769004</v>
      </c>
      <c r="D1055" s="7">
        <v>0</v>
      </c>
      <c r="E1055" s="7">
        <v>0</v>
      </c>
      <c r="F1055" s="11">
        <v>-8769004</v>
      </c>
    </row>
    <row r="1056" spans="1:6" ht="15.75" x14ac:dyDescent="0.25">
      <c r="A1056" s="10" t="s">
        <v>362</v>
      </c>
      <c r="B1056" s="10" t="s">
        <v>363</v>
      </c>
      <c r="C1056" s="7">
        <v>-520000</v>
      </c>
      <c r="D1056" s="7">
        <v>0</v>
      </c>
      <c r="E1056" s="7">
        <v>0</v>
      </c>
      <c r="F1056" s="11">
        <v>-520000</v>
      </c>
    </row>
    <row r="1057" spans="1:9" ht="15.75" x14ac:dyDescent="0.25">
      <c r="A1057" s="6" t="s">
        <v>177</v>
      </c>
      <c r="B1057" s="6" t="s">
        <v>117</v>
      </c>
      <c r="C1057" s="7">
        <v>210540</v>
      </c>
      <c r="D1057" s="7">
        <v>0</v>
      </c>
      <c r="E1057" s="7">
        <v>0</v>
      </c>
      <c r="F1057" s="7">
        <v>210540</v>
      </c>
    </row>
    <row r="1058" spans="1:9" ht="15.75" x14ac:dyDescent="0.25">
      <c r="A1058" s="10" t="s">
        <v>399</v>
      </c>
      <c r="B1058" s="10" t="s">
        <v>400</v>
      </c>
      <c r="C1058" s="7">
        <v>-210540</v>
      </c>
      <c r="D1058" s="7">
        <v>0</v>
      </c>
      <c r="E1058" s="7">
        <v>0</v>
      </c>
      <c r="F1058" s="11">
        <v>-210540</v>
      </c>
    </row>
    <row r="1059" spans="1:9" ht="15.75" x14ac:dyDescent="0.25">
      <c r="A1059" s="6" t="s">
        <v>19</v>
      </c>
      <c r="B1059" s="6" t="s">
        <v>401</v>
      </c>
      <c r="C1059" s="7">
        <v>7667398104</v>
      </c>
      <c r="D1059" s="7">
        <v>0</v>
      </c>
      <c r="E1059" s="7">
        <v>0</v>
      </c>
      <c r="F1059" s="13">
        <f>SUM(F1013:F1058)</f>
        <v>3483081997</v>
      </c>
      <c r="G1059" s="16">
        <v>3483081997</v>
      </c>
      <c r="H1059" s="16">
        <v>3483081997</v>
      </c>
      <c r="I1059" s="16">
        <f>+G1059-H1059</f>
        <v>0</v>
      </c>
    </row>
    <row r="1063" spans="1:9" x14ac:dyDescent="0.25">
      <c r="A1063" s="6" t="s">
        <v>63</v>
      </c>
      <c r="B1063" s="6" t="s">
        <v>402</v>
      </c>
      <c r="C1063" s="6" t="s">
        <v>19</v>
      </c>
      <c r="D1063" s="6" t="s">
        <v>19</v>
      </c>
      <c r="E1063" s="6" t="s">
        <v>19</v>
      </c>
      <c r="F1063" s="6" t="s">
        <v>19</v>
      </c>
    </row>
    <row r="1064" spans="1:9" ht="15.75" x14ac:dyDescent="0.25">
      <c r="A1064" s="6" t="s">
        <v>136</v>
      </c>
      <c r="B1064" s="6" t="s">
        <v>40</v>
      </c>
      <c r="C1064" s="7">
        <v>372130697</v>
      </c>
      <c r="D1064" s="7">
        <v>0</v>
      </c>
      <c r="E1064" s="7">
        <v>0</v>
      </c>
      <c r="F1064" s="7">
        <v>372130697</v>
      </c>
    </row>
    <row r="1065" spans="1:9" ht="15.75" x14ac:dyDescent="0.25">
      <c r="A1065" s="6" t="s">
        <v>155</v>
      </c>
      <c r="B1065" s="6" t="s">
        <v>69</v>
      </c>
      <c r="C1065" s="7">
        <v>100000</v>
      </c>
      <c r="D1065" s="7">
        <v>0</v>
      </c>
      <c r="E1065" s="7">
        <v>0</v>
      </c>
      <c r="F1065" s="7">
        <v>100000</v>
      </c>
    </row>
    <row r="1066" spans="1:9" ht="15.75" x14ac:dyDescent="0.25">
      <c r="A1066" s="10" t="s">
        <v>243</v>
      </c>
      <c r="B1066" s="10" t="s">
        <v>244</v>
      </c>
      <c r="C1066" s="7">
        <v>-48659906</v>
      </c>
      <c r="D1066" s="7">
        <v>0</v>
      </c>
      <c r="E1066" s="7">
        <v>0</v>
      </c>
      <c r="F1066" s="11">
        <v>-48659906</v>
      </c>
    </row>
    <row r="1067" spans="1:9" ht="15.75" x14ac:dyDescent="0.25">
      <c r="A1067" s="10" t="s">
        <v>288</v>
      </c>
      <c r="B1067" s="10" t="s">
        <v>289</v>
      </c>
      <c r="C1067" s="7">
        <v>-50000</v>
      </c>
      <c r="D1067" s="7">
        <v>0</v>
      </c>
      <c r="E1067" s="7">
        <v>0</v>
      </c>
      <c r="F1067" s="11">
        <v>-50000</v>
      </c>
    </row>
    <row r="1068" spans="1:9" ht="15.75" x14ac:dyDescent="0.25">
      <c r="A1068" s="10" t="s">
        <v>245</v>
      </c>
      <c r="B1068" s="10" t="s">
        <v>246</v>
      </c>
      <c r="C1068" s="7">
        <v>-14842850</v>
      </c>
      <c r="D1068" s="7">
        <v>0</v>
      </c>
      <c r="E1068" s="7">
        <v>0</v>
      </c>
      <c r="F1068" s="11">
        <v>-14842850</v>
      </c>
    </row>
    <row r="1069" spans="1:9" ht="15.75" x14ac:dyDescent="0.25">
      <c r="A1069" s="6" t="s">
        <v>156</v>
      </c>
      <c r="B1069" s="6" t="s">
        <v>157</v>
      </c>
      <c r="C1069" s="7">
        <v>14842850</v>
      </c>
      <c r="D1069" s="7">
        <v>0</v>
      </c>
      <c r="E1069" s="7">
        <v>0</v>
      </c>
      <c r="F1069" s="7">
        <v>14842850</v>
      </c>
    </row>
    <row r="1070" spans="1:9" ht="15.75" x14ac:dyDescent="0.25">
      <c r="A1070" s="6" t="s">
        <v>391</v>
      </c>
      <c r="B1070" s="6" t="s">
        <v>392</v>
      </c>
      <c r="C1070" s="7">
        <v>-0.1</v>
      </c>
      <c r="D1070" s="7">
        <v>0</v>
      </c>
      <c r="E1070" s="7">
        <v>0</v>
      </c>
      <c r="F1070" s="7">
        <v>-0.1</v>
      </c>
    </row>
    <row r="1071" spans="1:9" ht="15.75" x14ac:dyDescent="0.25">
      <c r="A1071" s="6" t="s">
        <v>137</v>
      </c>
      <c r="B1071" s="6" t="s">
        <v>73</v>
      </c>
      <c r="C1071" s="7">
        <v>18674843</v>
      </c>
      <c r="D1071" s="7">
        <v>0</v>
      </c>
      <c r="E1071" s="7">
        <v>0</v>
      </c>
      <c r="F1071" s="7">
        <v>18674843</v>
      </c>
    </row>
    <row r="1072" spans="1:9" ht="15.75" x14ac:dyDescent="0.25">
      <c r="A1072" s="10" t="s">
        <v>247</v>
      </c>
      <c r="B1072" s="10" t="s">
        <v>248</v>
      </c>
      <c r="C1072" s="7">
        <v>-6629596</v>
      </c>
      <c r="D1072" s="7">
        <v>0</v>
      </c>
      <c r="E1072" s="7">
        <v>0</v>
      </c>
      <c r="F1072" s="11">
        <v>-6629596</v>
      </c>
    </row>
    <row r="1073" spans="1:6" ht="15.75" x14ac:dyDescent="0.25">
      <c r="A1073" s="10" t="s">
        <v>249</v>
      </c>
      <c r="B1073" s="10" t="s">
        <v>250</v>
      </c>
      <c r="C1073" s="7">
        <v>-775362</v>
      </c>
      <c r="D1073" s="7">
        <v>0</v>
      </c>
      <c r="E1073" s="7">
        <v>0</v>
      </c>
      <c r="F1073" s="11">
        <v>-775362</v>
      </c>
    </row>
    <row r="1074" spans="1:6" ht="15.75" x14ac:dyDescent="0.25">
      <c r="A1074" s="6" t="s">
        <v>138</v>
      </c>
      <c r="B1074" s="6" t="s">
        <v>139</v>
      </c>
      <c r="C1074" s="7">
        <v>775362</v>
      </c>
      <c r="D1074" s="7">
        <v>0</v>
      </c>
      <c r="E1074" s="7">
        <v>0</v>
      </c>
      <c r="F1074" s="7">
        <v>775362</v>
      </c>
    </row>
    <row r="1075" spans="1:6" ht="15.75" x14ac:dyDescent="0.25">
      <c r="A1075" s="6" t="s">
        <v>140</v>
      </c>
      <c r="B1075" s="6" t="s">
        <v>83</v>
      </c>
      <c r="C1075" s="7">
        <v>52500</v>
      </c>
      <c r="D1075" s="7">
        <v>0</v>
      </c>
      <c r="E1075" s="7">
        <v>0</v>
      </c>
      <c r="F1075" s="7">
        <v>52500</v>
      </c>
    </row>
    <row r="1076" spans="1:6" ht="15.75" x14ac:dyDescent="0.25">
      <c r="A1076" s="6" t="s">
        <v>141</v>
      </c>
      <c r="B1076" s="6" t="s">
        <v>85</v>
      </c>
      <c r="C1076" s="7">
        <v>13209920</v>
      </c>
      <c r="D1076" s="7">
        <v>0</v>
      </c>
      <c r="E1076" s="7">
        <v>0</v>
      </c>
      <c r="F1076" s="7">
        <v>13209920</v>
      </c>
    </row>
    <row r="1077" spans="1:6" ht="15.75" x14ac:dyDescent="0.25">
      <c r="A1077" s="6" t="s">
        <v>161</v>
      </c>
      <c r="B1077" s="6" t="s">
        <v>88</v>
      </c>
      <c r="C1077" s="7">
        <v>100000</v>
      </c>
      <c r="D1077" s="7">
        <v>0</v>
      </c>
      <c r="E1077" s="7">
        <v>0</v>
      </c>
      <c r="F1077" s="7">
        <v>100000</v>
      </c>
    </row>
    <row r="1078" spans="1:6" ht="15.75" x14ac:dyDescent="0.25">
      <c r="A1078" s="10" t="s">
        <v>257</v>
      </c>
      <c r="B1078" s="10" t="s">
        <v>258</v>
      </c>
      <c r="C1078" s="7">
        <v>-2013000</v>
      </c>
      <c r="D1078" s="7">
        <v>0</v>
      </c>
      <c r="E1078" s="7">
        <v>0</v>
      </c>
      <c r="F1078" s="11">
        <v>-2013000</v>
      </c>
    </row>
    <row r="1079" spans="1:6" ht="15.75" x14ac:dyDescent="0.25">
      <c r="A1079" s="10" t="s">
        <v>259</v>
      </c>
      <c r="B1079" s="10" t="s">
        <v>260</v>
      </c>
      <c r="C1079" s="7">
        <v>-60000</v>
      </c>
      <c r="D1079" s="7">
        <v>0</v>
      </c>
      <c r="E1079" s="7">
        <v>0</v>
      </c>
      <c r="F1079" s="11">
        <v>-60000</v>
      </c>
    </row>
    <row r="1080" spans="1:6" ht="15.75" x14ac:dyDescent="0.25">
      <c r="A1080" s="6" t="s">
        <v>142</v>
      </c>
      <c r="B1080" s="6" t="s">
        <v>90</v>
      </c>
      <c r="C1080" s="7">
        <v>40896938</v>
      </c>
      <c r="D1080" s="7">
        <v>0</v>
      </c>
      <c r="E1080" s="7">
        <v>0</v>
      </c>
      <c r="F1080" s="7">
        <v>40896938</v>
      </c>
    </row>
    <row r="1081" spans="1:6" ht="15.75" x14ac:dyDescent="0.25">
      <c r="A1081" s="6" t="s">
        <v>164</v>
      </c>
      <c r="B1081" s="6" t="s">
        <v>90</v>
      </c>
      <c r="C1081" s="7">
        <v>25000</v>
      </c>
      <c r="D1081" s="7">
        <v>0</v>
      </c>
      <c r="E1081" s="7">
        <v>0</v>
      </c>
      <c r="F1081" s="7">
        <v>25000</v>
      </c>
    </row>
    <row r="1082" spans="1:6" ht="15.75" x14ac:dyDescent="0.25">
      <c r="A1082" s="10" t="s">
        <v>263</v>
      </c>
      <c r="B1082" s="10" t="s">
        <v>264</v>
      </c>
      <c r="C1082" s="7">
        <v>-5785846</v>
      </c>
      <c r="D1082" s="7">
        <v>0</v>
      </c>
      <c r="E1082" s="7">
        <v>0</v>
      </c>
      <c r="F1082" s="11">
        <v>-5785846</v>
      </c>
    </row>
    <row r="1083" spans="1:6" ht="15.75" x14ac:dyDescent="0.25">
      <c r="A1083" s="10" t="s">
        <v>265</v>
      </c>
      <c r="B1083" s="10" t="s">
        <v>264</v>
      </c>
      <c r="C1083" s="7">
        <v>-12500</v>
      </c>
      <c r="D1083" s="7">
        <v>0</v>
      </c>
      <c r="E1083" s="7">
        <v>0</v>
      </c>
      <c r="F1083" s="11">
        <v>-12500</v>
      </c>
    </row>
    <row r="1084" spans="1:6" ht="15.75" x14ac:dyDescent="0.25">
      <c r="A1084" s="10" t="s">
        <v>266</v>
      </c>
      <c r="B1084" s="10" t="s">
        <v>267</v>
      </c>
      <c r="C1084" s="7">
        <v>-919709</v>
      </c>
      <c r="D1084" s="7">
        <v>0</v>
      </c>
      <c r="E1084" s="7">
        <v>0</v>
      </c>
      <c r="F1084" s="11">
        <v>-919709</v>
      </c>
    </row>
    <row r="1085" spans="1:6" ht="15.75" x14ac:dyDescent="0.25">
      <c r="A1085" s="6" t="s">
        <v>165</v>
      </c>
      <c r="B1085" s="6" t="s">
        <v>166</v>
      </c>
      <c r="C1085" s="7">
        <v>919709</v>
      </c>
      <c r="D1085" s="7">
        <v>0</v>
      </c>
      <c r="E1085" s="7">
        <v>0</v>
      </c>
      <c r="F1085" s="7">
        <v>919709</v>
      </c>
    </row>
    <row r="1086" spans="1:6" ht="15.75" x14ac:dyDescent="0.25">
      <c r="A1086" s="6" t="s">
        <v>167</v>
      </c>
      <c r="B1086" s="6" t="s">
        <v>93</v>
      </c>
      <c r="C1086" s="7">
        <v>1117255</v>
      </c>
      <c r="D1086" s="7">
        <v>0</v>
      </c>
      <c r="E1086" s="7">
        <v>0</v>
      </c>
      <c r="F1086" s="7">
        <v>1117255</v>
      </c>
    </row>
    <row r="1087" spans="1:6" ht="15.75" x14ac:dyDescent="0.25">
      <c r="A1087" s="10" t="s">
        <v>304</v>
      </c>
      <c r="B1087" s="10" t="s">
        <v>305</v>
      </c>
      <c r="C1087" s="7">
        <v>-91655</v>
      </c>
      <c r="D1087" s="7">
        <v>0</v>
      </c>
      <c r="E1087" s="7">
        <v>0</v>
      </c>
      <c r="F1087" s="11">
        <v>-91655</v>
      </c>
    </row>
    <row r="1088" spans="1:6" ht="15.75" x14ac:dyDescent="0.25">
      <c r="A1088" s="10" t="s">
        <v>306</v>
      </c>
      <c r="B1088" s="10" t="s">
        <v>307</v>
      </c>
      <c r="C1088" s="7">
        <v>-65734</v>
      </c>
      <c r="D1088" s="7">
        <v>0</v>
      </c>
      <c r="E1088" s="7">
        <v>0</v>
      </c>
      <c r="F1088" s="11">
        <v>-65734</v>
      </c>
    </row>
    <row r="1089" spans="1:9" ht="15.75" x14ac:dyDescent="0.25">
      <c r="A1089" s="6" t="s">
        <v>269</v>
      </c>
      <c r="B1089" s="6" t="s">
        <v>270</v>
      </c>
      <c r="C1089" s="7">
        <v>65734</v>
      </c>
      <c r="D1089" s="7">
        <v>0</v>
      </c>
      <c r="E1089" s="7">
        <v>0</v>
      </c>
      <c r="F1089" s="7">
        <v>65734</v>
      </c>
    </row>
    <row r="1090" spans="1:9" ht="15.75" x14ac:dyDescent="0.25">
      <c r="A1090" s="6" t="s">
        <v>169</v>
      </c>
      <c r="B1090" s="6" t="s">
        <v>107</v>
      </c>
      <c r="C1090" s="7">
        <v>350700</v>
      </c>
      <c r="D1090" s="7">
        <v>0</v>
      </c>
      <c r="E1090" s="7">
        <v>0</v>
      </c>
      <c r="F1090" s="7">
        <v>350700</v>
      </c>
    </row>
    <row r="1091" spans="1:9" ht="15.75" x14ac:dyDescent="0.25">
      <c r="A1091" s="10" t="s">
        <v>275</v>
      </c>
      <c r="B1091" s="10" t="s">
        <v>276</v>
      </c>
      <c r="C1091" s="7">
        <v>-75400</v>
      </c>
      <c r="D1091" s="7">
        <v>0</v>
      </c>
      <c r="E1091" s="7">
        <v>0</v>
      </c>
      <c r="F1091" s="11">
        <v>-75400</v>
      </c>
    </row>
    <row r="1092" spans="1:9" ht="15.75" x14ac:dyDescent="0.25">
      <c r="A1092" s="6" t="s">
        <v>19</v>
      </c>
      <c r="B1092" s="6" t="s">
        <v>403</v>
      </c>
      <c r="C1092" s="7">
        <v>383279949.89999998</v>
      </c>
      <c r="D1092" s="7">
        <v>0</v>
      </c>
      <c r="E1092" s="7">
        <v>0</v>
      </c>
      <c r="F1092" s="13">
        <f>SUM(F1064:F1091)</f>
        <v>383279949.89999998</v>
      </c>
      <c r="G1092" s="16">
        <v>383279949</v>
      </c>
      <c r="H1092" s="16">
        <v>383279949</v>
      </c>
      <c r="I1092" s="16">
        <f>+G1092-H1092</f>
        <v>0</v>
      </c>
    </row>
    <row r="1096" spans="1:9" x14ac:dyDescent="0.25">
      <c r="A1096" s="6" t="s">
        <v>25</v>
      </c>
      <c r="B1096" s="6" t="s">
        <v>404</v>
      </c>
      <c r="C1096" s="6" t="s">
        <v>19</v>
      </c>
      <c r="D1096" s="6" t="s">
        <v>19</v>
      </c>
      <c r="E1096" s="6" t="s">
        <v>19</v>
      </c>
      <c r="F1096" s="6" t="s">
        <v>19</v>
      </c>
    </row>
    <row r="1097" spans="1:9" ht="15.75" x14ac:dyDescent="0.25">
      <c r="A1097" s="10" t="s">
        <v>146</v>
      </c>
      <c r="B1097" s="10" t="s">
        <v>147</v>
      </c>
      <c r="C1097" s="7">
        <v>9658254045</v>
      </c>
      <c r="D1097" s="7">
        <v>0</v>
      </c>
      <c r="E1097" s="7">
        <v>0</v>
      </c>
      <c r="F1097" s="11"/>
    </row>
    <row r="1098" spans="1:9" ht="15.75" x14ac:dyDescent="0.25">
      <c r="A1098" s="6" t="s">
        <v>328</v>
      </c>
      <c r="B1098" s="6" t="s">
        <v>23</v>
      </c>
      <c r="C1098" s="7">
        <v>67008801</v>
      </c>
      <c r="D1098" s="7">
        <v>0</v>
      </c>
      <c r="E1098" s="7">
        <v>0</v>
      </c>
      <c r="F1098" s="7">
        <v>67008801</v>
      </c>
    </row>
    <row r="1099" spans="1:9" ht="15.75" x14ac:dyDescent="0.25">
      <c r="A1099" s="10" t="s">
        <v>329</v>
      </c>
      <c r="B1099" s="10" t="s">
        <v>330</v>
      </c>
      <c r="C1099" s="7">
        <v>20964772527</v>
      </c>
      <c r="D1099" s="7">
        <v>0</v>
      </c>
      <c r="E1099" s="7">
        <v>0</v>
      </c>
      <c r="F1099" s="11"/>
    </row>
    <row r="1100" spans="1:9" ht="15.75" x14ac:dyDescent="0.25">
      <c r="A1100" s="10" t="s">
        <v>395</v>
      </c>
      <c r="B1100" s="10" t="s">
        <v>396</v>
      </c>
      <c r="C1100" s="7">
        <v>-21538659</v>
      </c>
      <c r="D1100" s="7">
        <v>0</v>
      </c>
      <c r="E1100" s="7">
        <v>0</v>
      </c>
      <c r="F1100" s="11"/>
    </row>
    <row r="1101" spans="1:9" ht="15.75" x14ac:dyDescent="0.25">
      <c r="A1101" s="6" t="s">
        <v>397</v>
      </c>
      <c r="B1101" s="6" t="s">
        <v>398</v>
      </c>
      <c r="C1101" s="7">
        <v>21538659</v>
      </c>
      <c r="D1101" s="7">
        <v>0</v>
      </c>
      <c r="E1101" s="7">
        <v>0</v>
      </c>
      <c r="F1101" s="7">
        <v>21538659</v>
      </c>
    </row>
    <row r="1102" spans="1:9" ht="15.75" x14ac:dyDescent="0.25">
      <c r="A1102" s="6" t="s">
        <v>150</v>
      </c>
      <c r="B1102" s="6" t="s">
        <v>28</v>
      </c>
      <c r="C1102" s="7">
        <v>16745261959</v>
      </c>
      <c r="D1102" s="7">
        <v>0</v>
      </c>
      <c r="E1102" s="7">
        <v>0</v>
      </c>
      <c r="F1102" s="7">
        <v>16745261959</v>
      </c>
    </row>
    <row r="1103" spans="1:9" ht="15.75" x14ac:dyDescent="0.25">
      <c r="A1103" s="10" t="s">
        <v>151</v>
      </c>
      <c r="B1103" s="10" t="s">
        <v>152</v>
      </c>
      <c r="C1103" s="7">
        <v>2625417639</v>
      </c>
      <c r="D1103" s="7">
        <v>0</v>
      </c>
      <c r="E1103" s="7">
        <v>0</v>
      </c>
      <c r="F1103" s="11"/>
    </row>
    <row r="1104" spans="1:9" ht="15.75" x14ac:dyDescent="0.25">
      <c r="A1104" s="10" t="s">
        <v>334</v>
      </c>
      <c r="B1104" s="10" t="s">
        <v>335</v>
      </c>
      <c r="C1104" s="7">
        <v>-1072658986</v>
      </c>
      <c r="D1104" s="7">
        <v>0</v>
      </c>
      <c r="E1104" s="7">
        <v>0</v>
      </c>
      <c r="F1104" s="11"/>
    </row>
    <row r="1105" spans="1:6" ht="15.75" x14ac:dyDescent="0.25">
      <c r="A1105" s="6" t="s">
        <v>153</v>
      </c>
      <c r="B1105" s="6" t="s">
        <v>154</v>
      </c>
      <c r="C1105" s="7">
        <v>1072658986</v>
      </c>
      <c r="D1105" s="7">
        <v>0</v>
      </c>
      <c r="E1105" s="7">
        <v>0</v>
      </c>
      <c r="F1105" s="7">
        <v>1072658986</v>
      </c>
    </row>
    <row r="1106" spans="1:6" ht="15.75" x14ac:dyDescent="0.25">
      <c r="A1106" s="6" t="s">
        <v>136</v>
      </c>
      <c r="B1106" s="6" t="s">
        <v>40</v>
      </c>
      <c r="C1106" s="7">
        <v>635437576</v>
      </c>
      <c r="D1106" s="7">
        <v>0</v>
      </c>
      <c r="E1106" s="7">
        <v>0</v>
      </c>
      <c r="F1106" s="7">
        <v>635437576</v>
      </c>
    </row>
    <row r="1107" spans="1:6" ht="15.75" x14ac:dyDescent="0.25">
      <c r="A1107" s="6" t="s">
        <v>155</v>
      </c>
      <c r="B1107" s="6" t="s">
        <v>69</v>
      </c>
      <c r="C1107" s="7">
        <v>1598844</v>
      </c>
      <c r="D1107" s="7">
        <v>0</v>
      </c>
      <c r="E1107" s="7">
        <v>0</v>
      </c>
      <c r="F1107" s="7">
        <v>1598844</v>
      </c>
    </row>
    <row r="1108" spans="1:6" ht="15.75" x14ac:dyDescent="0.25">
      <c r="A1108" s="10" t="s">
        <v>243</v>
      </c>
      <c r="B1108" s="10" t="s">
        <v>244</v>
      </c>
      <c r="C1108" s="7">
        <v>-23972043</v>
      </c>
      <c r="D1108" s="7">
        <v>0</v>
      </c>
      <c r="E1108" s="7">
        <v>0</v>
      </c>
      <c r="F1108" s="11">
        <v>-23972043</v>
      </c>
    </row>
    <row r="1109" spans="1:6" ht="15.75" x14ac:dyDescent="0.25">
      <c r="A1109" s="10" t="s">
        <v>288</v>
      </c>
      <c r="B1109" s="10" t="s">
        <v>289</v>
      </c>
      <c r="C1109" s="7">
        <v>-625025</v>
      </c>
      <c r="D1109" s="7">
        <v>0</v>
      </c>
      <c r="E1109" s="7">
        <v>0</v>
      </c>
      <c r="F1109" s="11">
        <v>-625025</v>
      </c>
    </row>
    <row r="1110" spans="1:6" ht="15.75" x14ac:dyDescent="0.25">
      <c r="A1110" s="10" t="s">
        <v>245</v>
      </c>
      <c r="B1110" s="10" t="s">
        <v>246</v>
      </c>
      <c r="C1110" s="7">
        <v>-49332783</v>
      </c>
      <c r="D1110" s="7">
        <v>0</v>
      </c>
      <c r="E1110" s="7">
        <v>0</v>
      </c>
      <c r="F1110" s="11">
        <v>-49332783</v>
      </c>
    </row>
    <row r="1111" spans="1:6" ht="15.75" x14ac:dyDescent="0.25">
      <c r="A1111" s="6" t="s">
        <v>156</v>
      </c>
      <c r="B1111" s="6" t="s">
        <v>157</v>
      </c>
      <c r="C1111" s="7">
        <v>49332783</v>
      </c>
      <c r="D1111" s="7">
        <v>0</v>
      </c>
      <c r="E1111" s="7">
        <v>0</v>
      </c>
      <c r="F1111" s="7">
        <v>49332783</v>
      </c>
    </row>
    <row r="1112" spans="1:6" ht="15.75" x14ac:dyDescent="0.25">
      <c r="A1112" s="6" t="s">
        <v>137</v>
      </c>
      <c r="B1112" s="6" t="s">
        <v>73</v>
      </c>
      <c r="C1112" s="7">
        <v>465343961</v>
      </c>
      <c r="D1112" s="7">
        <v>0</v>
      </c>
      <c r="E1112" s="7">
        <v>0</v>
      </c>
      <c r="F1112" s="7">
        <v>465343961</v>
      </c>
    </row>
    <row r="1113" spans="1:6" ht="15.75" x14ac:dyDescent="0.25">
      <c r="A1113" s="10" t="s">
        <v>247</v>
      </c>
      <c r="B1113" s="10" t="s">
        <v>248</v>
      </c>
      <c r="C1113" s="7">
        <v>-150166108</v>
      </c>
      <c r="D1113" s="7">
        <v>0</v>
      </c>
      <c r="E1113" s="7">
        <v>0</v>
      </c>
      <c r="F1113" s="11">
        <v>-150166108</v>
      </c>
    </row>
    <row r="1114" spans="1:6" ht="15.75" x14ac:dyDescent="0.25">
      <c r="A1114" s="10" t="s">
        <v>249</v>
      </c>
      <c r="B1114" s="10" t="s">
        <v>250</v>
      </c>
      <c r="C1114" s="7">
        <v>-38164498</v>
      </c>
      <c r="D1114" s="7">
        <v>0</v>
      </c>
      <c r="E1114" s="7">
        <v>0</v>
      </c>
      <c r="F1114" s="11">
        <v>-38164498</v>
      </c>
    </row>
    <row r="1115" spans="1:6" ht="15.75" x14ac:dyDescent="0.25">
      <c r="A1115" s="6" t="s">
        <v>138</v>
      </c>
      <c r="B1115" s="6" t="s">
        <v>139</v>
      </c>
      <c r="C1115" s="7">
        <v>38164498</v>
      </c>
      <c r="D1115" s="7">
        <v>0</v>
      </c>
      <c r="E1115" s="7">
        <v>0</v>
      </c>
      <c r="F1115" s="7">
        <v>38164498</v>
      </c>
    </row>
    <row r="1116" spans="1:6" ht="15.75" x14ac:dyDescent="0.25">
      <c r="A1116" s="6" t="s">
        <v>140</v>
      </c>
      <c r="B1116" s="6" t="s">
        <v>83</v>
      </c>
      <c r="C1116" s="7">
        <v>817000</v>
      </c>
      <c r="D1116" s="7">
        <v>0</v>
      </c>
      <c r="E1116" s="7">
        <v>0</v>
      </c>
      <c r="F1116" s="7">
        <v>817000</v>
      </c>
    </row>
    <row r="1117" spans="1:6" ht="15.75" x14ac:dyDescent="0.25">
      <c r="A1117" s="6" t="s">
        <v>141</v>
      </c>
      <c r="B1117" s="6" t="s">
        <v>85</v>
      </c>
      <c r="C1117" s="7">
        <v>64928658</v>
      </c>
      <c r="D1117" s="7">
        <v>0</v>
      </c>
      <c r="E1117" s="7">
        <v>0</v>
      </c>
      <c r="F1117" s="7">
        <v>64928658</v>
      </c>
    </row>
    <row r="1118" spans="1:6" ht="15.75" x14ac:dyDescent="0.25">
      <c r="A1118" s="6" t="s">
        <v>161</v>
      </c>
      <c r="B1118" s="6" t="s">
        <v>88</v>
      </c>
      <c r="C1118" s="7">
        <v>205000</v>
      </c>
      <c r="D1118" s="7">
        <v>0</v>
      </c>
      <c r="E1118" s="7">
        <v>0</v>
      </c>
      <c r="F1118" s="7">
        <v>205000</v>
      </c>
    </row>
    <row r="1119" spans="1:6" ht="15.75" x14ac:dyDescent="0.25">
      <c r="A1119" s="10" t="s">
        <v>257</v>
      </c>
      <c r="B1119" s="10" t="s">
        <v>258</v>
      </c>
      <c r="C1119" s="7">
        <v>-10623944</v>
      </c>
      <c r="D1119" s="7">
        <v>0</v>
      </c>
      <c r="E1119" s="7">
        <v>0</v>
      </c>
      <c r="F1119" s="11">
        <v>-10623944</v>
      </c>
    </row>
    <row r="1120" spans="1:6" ht="15.75" x14ac:dyDescent="0.25">
      <c r="A1120" s="10" t="s">
        <v>259</v>
      </c>
      <c r="B1120" s="10" t="s">
        <v>260</v>
      </c>
      <c r="C1120" s="7">
        <v>-120000</v>
      </c>
      <c r="D1120" s="7">
        <v>0</v>
      </c>
      <c r="E1120" s="7">
        <v>0</v>
      </c>
      <c r="F1120" s="11">
        <v>-120000</v>
      </c>
    </row>
    <row r="1121" spans="1:6" ht="15.75" x14ac:dyDescent="0.25">
      <c r="A1121" s="10" t="s">
        <v>261</v>
      </c>
      <c r="B1121" s="10" t="s">
        <v>262</v>
      </c>
      <c r="C1121" s="7">
        <v>-99220</v>
      </c>
      <c r="D1121" s="7">
        <v>0</v>
      </c>
      <c r="E1121" s="7">
        <v>0</v>
      </c>
      <c r="F1121" s="11">
        <v>-99220</v>
      </c>
    </row>
    <row r="1122" spans="1:6" ht="15.75" x14ac:dyDescent="0.25">
      <c r="A1122" s="6" t="s">
        <v>162</v>
      </c>
      <c r="B1122" s="6" t="s">
        <v>163</v>
      </c>
      <c r="C1122" s="7">
        <v>99220</v>
      </c>
      <c r="D1122" s="7">
        <v>0</v>
      </c>
      <c r="E1122" s="7">
        <v>0</v>
      </c>
      <c r="F1122" s="7">
        <v>99220</v>
      </c>
    </row>
    <row r="1123" spans="1:6" ht="15.75" x14ac:dyDescent="0.25">
      <c r="A1123" s="6" t="s">
        <v>142</v>
      </c>
      <c r="B1123" s="6" t="s">
        <v>90</v>
      </c>
      <c r="C1123" s="7">
        <v>212879983</v>
      </c>
      <c r="D1123" s="7">
        <v>0</v>
      </c>
      <c r="E1123" s="7">
        <v>0</v>
      </c>
      <c r="F1123" s="7">
        <v>212879983</v>
      </c>
    </row>
    <row r="1124" spans="1:6" ht="15.75" x14ac:dyDescent="0.25">
      <c r="A1124" s="6" t="s">
        <v>164</v>
      </c>
      <c r="B1124" s="6" t="s">
        <v>90</v>
      </c>
      <c r="C1124" s="7">
        <v>95000</v>
      </c>
      <c r="D1124" s="7">
        <v>0</v>
      </c>
      <c r="E1124" s="7">
        <v>0</v>
      </c>
      <c r="F1124" s="7">
        <v>95000</v>
      </c>
    </row>
    <row r="1125" spans="1:6" ht="15.75" x14ac:dyDescent="0.25">
      <c r="A1125" s="10" t="s">
        <v>263</v>
      </c>
      <c r="B1125" s="10" t="s">
        <v>264</v>
      </c>
      <c r="C1125" s="7">
        <v>-24912120</v>
      </c>
      <c r="D1125" s="7">
        <v>0</v>
      </c>
      <c r="E1125" s="7">
        <v>0</v>
      </c>
      <c r="F1125" s="11">
        <v>-24912120</v>
      </c>
    </row>
    <row r="1126" spans="1:6" ht="15.75" x14ac:dyDescent="0.25">
      <c r="A1126" s="10" t="s">
        <v>265</v>
      </c>
      <c r="B1126" s="10" t="s">
        <v>264</v>
      </c>
      <c r="C1126" s="7">
        <v>-47500</v>
      </c>
      <c r="D1126" s="7">
        <v>0</v>
      </c>
      <c r="E1126" s="7">
        <v>0</v>
      </c>
      <c r="F1126" s="11">
        <v>-47500</v>
      </c>
    </row>
    <row r="1127" spans="1:6" ht="15.75" x14ac:dyDescent="0.25">
      <c r="A1127" s="10" t="s">
        <v>266</v>
      </c>
      <c r="B1127" s="10" t="s">
        <v>267</v>
      </c>
      <c r="C1127" s="7">
        <v>-6593953</v>
      </c>
      <c r="D1127" s="7">
        <v>0</v>
      </c>
      <c r="E1127" s="7">
        <v>0</v>
      </c>
      <c r="F1127" s="11">
        <v>-6593953</v>
      </c>
    </row>
    <row r="1128" spans="1:6" ht="15.75" x14ac:dyDescent="0.25">
      <c r="A1128" s="6" t="s">
        <v>165</v>
      </c>
      <c r="B1128" s="6" t="s">
        <v>166</v>
      </c>
      <c r="C1128" s="7">
        <v>6593953</v>
      </c>
      <c r="D1128" s="7">
        <v>0</v>
      </c>
      <c r="E1128" s="7">
        <v>0</v>
      </c>
      <c r="F1128" s="7">
        <v>6593953</v>
      </c>
    </row>
    <row r="1129" spans="1:6" ht="15.75" x14ac:dyDescent="0.25">
      <c r="A1129" s="6" t="s">
        <v>167</v>
      </c>
      <c r="B1129" s="6" t="s">
        <v>93</v>
      </c>
      <c r="C1129" s="7">
        <v>29513089</v>
      </c>
      <c r="D1129" s="7">
        <v>0</v>
      </c>
      <c r="E1129" s="7">
        <v>0</v>
      </c>
      <c r="F1129" s="7">
        <v>29513089</v>
      </c>
    </row>
    <row r="1130" spans="1:6" ht="15.75" x14ac:dyDescent="0.25">
      <c r="A1130" s="10" t="s">
        <v>304</v>
      </c>
      <c r="B1130" s="10" t="s">
        <v>305</v>
      </c>
      <c r="C1130" s="7">
        <v>-6676721</v>
      </c>
      <c r="D1130" s="7">
        <v>0</v>
      </c>
      <c r="E1130" s="7">
        <v>0</v>
      </c>
      <c r="F1130" s="11">
        <v>-6676721</v>
      </c>
    </row>
    <row r="1131" spans="1:6" ht="15.75" x14ac:dyDescent="0.25">
      <c r="A1131" s="10" t="s">
        <v>306</v>
      </c>
      <c r="B1131" s="10" t="s">
        <v>307</v>
      </c>
      <c r="C1131" s="7">
        <v>-85044</v>
      </c>
      <c r="D1131" s="7">
        <v>0</v>
      </c>
      <c r="E1131" s="7">
        <v>0</v>
      </c>
      <c r="F1131" s="11">
        <v>-85044</v>
      </c>
    </row>
    <row r="1132" spans="1:6" ht="15.75" x14ac:dyDescent="0.25">
      <c r="A1132" s="6" t="s">
        <v>269</v>
      </c>
      <c r="B1132" s="6" t="s">
        <v>270</v>
      </c>
      <c r="C1132" s="7">
        <v>85044</v>
      </c>
      <c r="D1132" s="7">
        <v>0</v>
      </c>
      <c r="E1132" s="7">
        <v>0</v>
      </c>
      <c r="F1132" s="7">
        <v>85044</v>
      </c>
    </row>
    <row r="1133" spans="1:6" ht="15.75" x14ac:dyDescent="0.25">
      <c r="A1133" s="6" t="s">
        <v>168</v>
      </c>
      <c r="B1133" s="6" t="s">
        <v>103</v>
      </c>
      <c r="C1133" s="7">
        <v>266239241</v>
      </c>
      <c r="D1133" s="7">
        <v>0</v>
      </c>
      <c r="E1133" s="7">
        <v>0</v>
      </c>
      <c r="F1133" s="7">
        <v>266239241</v>
      </c>
    </row>
    <row r="1134" spans="1:6" ht="15.75" x14ac:dyDescent="0.25">
      <c r="A1134" s="6" t="s">
        <v>378</v>
      </c>
      <c r="B1134" s="6" t="s">
        <v>105</v>
      </c>
      <c r="C1134" s="7">
        <v>80000</v>
      </c>
      <c r="D1134" s="7">
        <v>0</v>
      </c>
      <c r="E1134" s="7">
        <v>0</v>
      </c>
      <c r="F1134" s="7">
        <v>80000</v>
      </c>
    </row>
    <row r="1135" spans="1:6" ht="15.75" x14ac:dyDescent="0.25">
      <c r="A1135" s="10" t="s">
        <v>379</v>
      </c>
      <c r="B1135" s="10" t="s">
        <v>380</v>
      </c>
      <c r="C1135" s="7">
        <v>-98940035</v>
      </c>
      <c r="D1135" s="7">
        <v>0</v>
      </c>
      <c r="E1135" s="7">
        <v>0</v>
      </c>
      <c r="F1135" s="11">
        <v>-98940035</v>
      </c>
    </row>
    <row r="1136" spans="1:6" ht="15.75" x14ac:dyDescent="0.25">
      <c r="A1136" s="10" t="s">
        <v>381</v>
      </c>
      <c r="B1136" s="10" t="s">
        <v>382</v>
      </c>
      <c r="C1136" s="7">
        <v>-50000</v>
      </c>
      <c r="D1136" s="7">
        <v>0</v>
      </c>
      <c r="E1136" s="7">
        <v>0</v>
      </c>
      <c r="F1136" s="11">
        <v>-50000</v>
      </c>
    </row>
    <row r="1137" spans="1:6" ht="15.75" x14ac:dyDescent="0.25">
      <c r="A1137" s="10" t="s">
        <v>383</v>
      </c>
      <c r="B1137" s="10" t="s">
        <v>384</v>
      </c>
      <c r="C1137" s="7">
        <v>-9618114</v>
      </c>
      <c r="D1137" s="7">
        <v>0</v>
      </c>
      <c r="E1137" s="7">
        <v>0</v>
      </c>
      <c r="F1137" s="11">
        <v>-9618114</v>
      </c>
    </row>
    <row r="1138" spans="1:6" ht="15.75" x14ac:dyDescent="0.25">
      <c r="A1138" s="6" t="s">
        <v>385</v>
      </c>
      <c r="B1138" s="6" t="s">
        <v>386</v>
      </c>
      <c r="C1138" s="7">
        <v>9618114</v>
      </c>
      <c r="D1138" s="7">
        <v>0</v>
      </c>
      <c r="E1138" s="7">
        <v>0</v>
      </c>
      <c r="F1138" s="7">
        <v>9618114</v>
      </c>
    </row>
    <row r="1139" spans="1:6" ht="15.75" x14ac:dyDescent="0.25">
      <c r="A1139" s="6" t="s">
        <v>169</v>
      </c>
      <c r="B1139" s="6" t="s">
        <v>107</v>
      </c>
      <c r="C1139" s="7">
        <v>68730399</v>
      </c>
      <c r="D1139" s="7">
        <v>0</v>
      </c>
      <c r="E1139" s="7">
        <v>0</v>
      </c>
      <c r="F1139" s="7">
        <v>68730399</v>
      </c>
    </row>
    <row r="1140" spans="1:6" ht="15.75" x14ac:dyDescent="0.25">
      <c r="A1140" s="6" t="s">
        <v>187</v>
      </c>
      <c r="B1140" s="6" t="s">
        <v>109</v>
      </c>
      <c r="C1140" s="7">
        <v>90000</v>
      </c>
      <c r="D1140" s="7">
        <v>0</v>
      </c>
      <c r="E1140" s="7">
        <v>0</v>
      </c>
      <c r="F1140" s="7">
        <v>90000</v>
      </c>
    </row>
    <row r="1141" spans="1:6" ht="15.75" x14ac:dyDescent="0.25">
      <c r="A1141" s="10" t="s">
        <v>275</v>
      </c>
      <c r="B1141" s="10" t="s">
        <v>276</v>
      </c>
      <c r="C1141" s="7">
        <v>-25463866</v>
      </c>
      <c r="D1141" s="7">
        <v>0</v>
      </c>
      <c r="E1141" s="7">
        <v>0</v>
      </c>
      <c r="F1141" s="11">
        <v>-25463866</v>
      </c>
    </row>
    <row r="1142" spans="1:6" ht="15.75" x14ac:dyDescent="0.25">
      <c r="A1142" s="10" t="s">
        <v>362</v>
      </c>
      <c r="B1142" s="10" t="s">
        <v>363</v>
      </c>
      <c r="C1142" s="7">
        <v>-50000</v>
      </c>
      <c r="D1142" s="7">
        <v>0</v>
      </c>
      <c r="E1142" s="7">
        <v>0</v>
      </c>
      <c r="F1142" s="11">
        <v>-50000</v>
      </c>
    </row>
    <row r="1143" spans="1:6" ht="15.75" x14ac:dyDescent="0.25">
      <c r="A1143" s="10" t="s">
        <v>277</v>
      </c>
      <c r="B1143" s="10" t="s">
        <v>278</v>
      </c>
      <c r="C1143" s="7">
        <v>-10673134</v>
      </c>
      <c r="D1143" s="7">
        <v>0</v>
      </c>
      <c r="E1143" s="7">
        <v>0</v>
      </c>
      <c r="F1143" s="11">
        <v>-10673134</v>
      </c>
    </row>
    <row r="1144" spans="1:6" ht="15.75" x14ac:dyDescent="0.25">
      <c r="A1144" s="6" t="s">
        <v>170</v>
      </c>
      <c r="B1144" s="6" t="s">
        <v>171</v>
      </c>
      <c r="C1144" s="7">
        <v>10673134</v>
      </c>
      <c r="D1144" s="7">
        <v>0</v>
      </c>
      <c r="E1144" s="7">
        <v>0</v>
      </c>
      <c r="F1144" s="7">
        <v>10673134</v>
      </c>
    </row>
    <row r="1145" spans="1:6" ht="15.75" x14ac:dyDescent="0.25">
      <c r="A1145" s="6" t="s">
        <v>172</v>
      </c>
      <c r="B1145" s="6" t="s">
        <v>111</v>
      </c>
      <c r="C1145" s="7">
        <v>84907322</v>
      </c>
      <c r="D1145" s="7">
        <v>0</v>
      </c>
      <c r="E1145" s="7">
        <v>0</v>
      </c>
      <c r="F1145" s="7">
        <v>84907322</v>
      </c>
    </row>
    <row r="1146" spans="1:6" ht="15.75" x14ac:dyDescent="0.25">
      <c r="A1146" s="10" t="s">
        <v>405</v>
      </c>
      <c r="B1146" s="10" t="s">
        <v>406</v>
      </c>
      <c r="C1146" s="7">
        <v>-486168</v>
      </c>
      <c r="D1146" s="7">
        <v>0</v>
      </c>
      <c r="E1146" s="7">
        <v>0</v>
      </c>
      <c r="F1146" s="11">
        <v>-486168</v>
      </c>
    </row>
    <row r="1147" spans="1:6" ht="15.75" x14ac:dyDescent="0.25">
      <c r="A1147" s="10" t="s">
        <v>407</v>
      </c>
      <c r="B1147" s="10" t="s">
        <v>408</v>
      </c>
      <c r="C1147" s="7">
        <v>-2034986</v>
      </c>
      <c r="D1147" s="7">
        <v>0</v>
      </c>
      <c r="E1147" s="7">
        <v>0</v>
      </c>
      <c r="F1147" s="11">
        <v>-2034986</v>
      </c>
    </row>
    <row r="1148" spans="1:6" ht="15.75" x14ac:dyDescent="0.25">
      <c r="A1148" s="6" t="s">
        <v>409</v>
      </c>
      <c r="B1148" s="6" t="s">
        <v>410</v>
      </c>
      <c r="C1148" s="7">
        <v>2034986</v>
      </c>
      <c r="D1148" s="7">
        <v>0</v>
      </c>
      <c r="E1148" s="7">
        <v>0</v>
      </c>
      <c r="F1148" s="7">
        <v>2034986</v>
      </c>
    </row>
    <row r="1149" spans="1:6" ht="15.75" x14ac:dyDescent="0.25">
      <c r="A1149" s="6" t="s">
        <v>173</v>
      </c>
      <c r="B1149" s="6" t="s">
        <v>113</v>
      </c>
      <c r="C1149" s="7">
        <v>205000000</v>
      </c>
      <c r="D1149" s="7">
        <v>0</v>
      </c>
      <c r="E1149" s="7">
        <v>0</v>
      </c>
      <c r="F1149" s="7">
        <v>205000000</v>
      </c>
    </row>
    <row r="1150" spans="1:6" ht="15.75" x14ac:dyDescent="0.25">
      <c r="A1150" s="6" t="s">
        <v>177</v>
      </c>
      <c r="B1150" s="6" t="s">
        <v>117</v>
      </c>
      <c r="C1150" s="7">
        <v>7635000</v>
      </c>
      <c r="D1150" s="7">
        <v>0</v>
      </c>
      <c r="E1150" s="7">
        <v>0</v>
      </c>
      <c r="F1150" s="7">
        <v>7635000</v>
      </c>
    </row>
    <row r="1151" spans="1:6" ht="15.75" x14ac:dyDescent="0.25">
      <c r="A1151" s="10" t="s">
        <v>399</v>
      </c>
      <c r="B1151" s="10" t="s">
        <v>400</v>
      </c>
      <c r="C1151" s="7">
        <v>-1320558</v>
      </c>
      <c r="D1151" s="7">
        <v>0</v>
      </c>
      <c r="E1151" s="7">
        <v>0</v>
      </c>
      <c r="F1151" s="11">
        <v>-1320558</v>
      </c>
    </row>
    <row r="1152" spans="1:6" ht="15.75" x14ac:dyDescent="0.25">
      <c r="A1152" s="6" t="s">
        <v>178</v>
      </c>
      <c r="B1152" s="6" t="s">
        <v>179</v>
      </c>
      <c r="C1152" s="7">
        <v>1320558</v>
      </c>
      <c r="D1152" s="7">
        <v>0</v>
      </c>
      <c r="E1152" s="7">
        <v>0</v>
      </c>
      <c r="F1152" s="7">
        <v>1320558</v>
      </c>
    </row>
    <row r="1153" spans="1:9" ht="15.75" x14ac:dyDescent="0.25">
      <c r="A1153" s="6" t="s">
        <v>411</v>
      </c>
      <c r="B1153" s="6" t="s">
        <v>121</v>
      </c>
      <c r="C1153" s="7">
        <v>8826700</v>
      </c>
      <c r="D1153" s="7">
        <v>0</v>
      </c>
      <c r="E1153" s="7">
        <v>0</v>
      </c>
      <c r="F1153" s="7">
        <v>8826700</v>
      </c>
    </row>
    <row r="1154" spans="1:9" ht="15.75" x14ac:dyDescent="0.25">
      <c r="A1154" s="10" t="s">
        <v>412</v>
      </c>
      <c r="B1154" s="10" t="s">
        <v>413</v>
      </c>
      <c r="C1154" s="7">
        <v>-1000000</v>
      </c>
      <c r="D1154" s="7">
        <v>0</v>
      </c>
      <c r="E1154" s="7">
        <v>0</v>
      </c>
      <c r="F1154" s="11">
        <v>-1000000</v>
      </c>
    </row>
    <row r="1155" spans="1:9" ht="15.75" x14ac:dyDescent="0.25">
      <c r="A1155" s="10" t="s">
        <v>414</v>
      </c>
      <c r="B1155" s="10" t="s">
        <v>415</v>
      </c>
      <c r="C1155" s="7">
        <v>-393500</v>
      </c>
      <c r="D1155" s="7">
        <v>0</v>
      </c>
      <c r="E1155" s="7">
        <v>0</v>
      </c>
      <c r="F1155" s="11">
        <v>-393500</v>
      </c>
    </row>
    <row r="1156" spans="1:9" ht="15.75" x14ac:dyDescent="0.25">
      <c r="A1156" s="6" t="s">
        <v>416</v>
      </c>
      <c r="B1156" s="6" t="s">
        <v>417</v>
      </c>
      <c r="C1156" s="7">
        <v>393500</v>
      </c>
      <c r="D1156" s="7">
        <v>0</v>
      </c>
      <c r="E1156" s="7">
        <v>0</v>
      </c>
      <c r="F1156" s="7">
        <v>393500</v>
      </c>
    </row>
    <row r="1157" spans="1:9" ht="15.75" x14ac:dyDescent="0.25">
      <c r="A1157" s="6" t="s">
        <v>19</v>
      </c>
      <c r="B1157" s="6" t="s">
        <v>418</v>
      </c>
      <c r="C1157" s="7">
        <v>51769909214</v>
      </c>
      <c r="D1157" s="7">
        <v>0</v>
      </c>
      <c r="E1157" s="7">
        <v>0</v>
      </c>
      <c r="F1157" s="13">
        <f>SUM(F1097:F1156)</f>
        <v>19615662648</v>
      </c>
      <c r="G1157" s="16">
        <v>19615662648</v>
      </c>
      <c r="H1157" s="16">
        <v>19615662648</v>
      </c>
      <c r="I1157" s="16">
        <f>+G1157-H1157</f>
        <v>0</v>
      </c>
    </row>
    <row r="1160" spans="1:9" x14ac:dyDescent="0.25">
      <c r="A1160" s="6" t="s">
        <v>64</v>
      </c>
      <c r="B1160" s="6" t="s">
        <v>422</v>
      </c>
      <c r="C1160" s="6" t="s">
        <v>19</v>
      </c>
      <c r="D1160" s="6" t="s">
        <v>19</v>
      </c>
      <c r="E1160" s="6" t="s">
        <v>19</v>
      </c>
      <c r="F1160" s="6" t="s">
        <v>19</v>
      </c>
    </row>
    <row r="1161" spans="1:9" ht="15.75" x14ac:dyDescent="0.25">
      <c r="A1161" s="6" t="s">
        <v>136</v>
      </c>
      <c r="B1161" s="6" t="s">
        <v>40</v>
      </c>
      <c r="C1161" s="7">
        <v>91147760</v>
      </c>
      <c r="D1161" s="7">
        <v>0</v>
      </c>
      <c r="E1161" s="7">
        <v>0</v>
      </c>
      <c r="F1161" s="7">
        <v>91147760</v>
      </c>
    </row>
    <row r="1162" spans="1:9" ht="15.75" x14ac:dyDescent="0.25">
      <c r="A1162" s="6" t="s">
        <v>155</v>
      </c>
      <c r="B1162" s="6" t="s">
        <v>69</v>
      </c>
      <c r="C1162" s="7">
        <v>273104</v>
      </c>
      <c r="D1162" s="7">
        <v>0</v>
      </c>
      <c r="E1162" s="7">
        <v>0</v>
      </c>
      <c r="F1162" s="7">
        <v>273104</v>
      </c>
    </row>
    <row r="1163" spans="1:9" ht="15.75" x14ac:dyDescent="0.25">
      <c r="A1163" s="10" t="s">
        <v>243</v>
      </c>
      <c r="B1163" s="10" t="s">
        <v>244</v>
      </c>
      <c r="C1163" s="7">
        <v>-4191896</v>
      </c>
      <c r="D1163" s="7">
        <v>0</v>
      </c>
      <c r="E1163" s="7">
        <v>0</v>
      </c>
      <c r="F1163" s="11">
        <v>-4191896</v>
      </c>
    </row>
    <row r="1164" spans="1:9" ht="15.75" x14ac:dyDescent="0.25">
      <c r="A1164" s="10" t="s">
        <v>288</v>
      </c>
      <c r="B1164" s="10" t="s">
        <v>289</v>
      </c>
      <c r="C1164" s="7">
        <v>-146552</v>
      </c>
      <c r="D1164" s="7">
        <v>0</v>
      </c>
      <c r="E1164" s="7">
        <v>0</v>
      </c>
      <c r="F1164" s="11">
        <v>-146552</v>
      </c>
    </row>
    <row r="1165" spans="1:9" ht="15.75" x14ac:dyDescent="0.25">
      <c r="A1165" s="10" t="s">
        <v>245</v>
      </c>
      <c r="B1165" s="10" t="s">
        <v>246</v>
      </c>
      <c r="C1165" s="7">
        <v>-899081</v>
      </c>
      <c r="D1165" s="7">
        <v>0</v>
      </c>
      <c r="E1165" s="7">
        <v>0</v>
      </c>
      <c r="F1165" s="11">
        <v>-899081</v>
      </c>
    </row>
    <row r="1166" spans="1:9" ht="15.75" x14ac:dyDescent="0.25">
      <c r="A1166" s="6" t="s">
        <v>156</v>
      </c>
      <c r="B1166" s="6" t="s">
        <v>157</v>
      </c>
      <c r="C1166" s="7">
        <v>899081</v>
      </c>
      <c r="D1166" s="7">
        <v>0</v>
      </c>
      <c r="E1166" s="7">
        <v>0</v>
      </c>
      <c r="F1166" s="7">
        <v>899081</v>
      </c>
    </row>
    <row r="1167" spans="1:9" ht="15.75" x14ac:dyDescent="0.25">
      <c r="A1167" s="6" t="s">
        <v>137</v>
      </c>
      <c r="B1167" s="6" t="s">
        <v>73</v>
      </c>
      <c r="C1167" s="7">
        <v>74858502</v>
      </c>
      <c r="D1167" s="7">
        <v>0</v>
      </c>
      <c r="E1167" s="7">
        <v>0</v>
      </c>
      <c r="F1167" s="7">
        <v>74858502</v>
      </c>
    </row>
    <row r="1168" spans="1:9" ht="15.75" x14ac:dyDescent="0.25">
      <c r="A1168" s="10" t="s">
        <v>247</v>
      </c>
      <c r="B1168" s="10" t="s">
        <v>248</v>
      </c>
      <c r="C1168" s="7">
        <v>-17855797</v>
      </c>
      <c r="D1168" s="7">
        <v>0</v>
      </c>
      <c r="E1168" s="7">
        <v>0</v>
      </c>
      <c r="F1168" s="11">
        <v>-17855797</v>
      </c>
    </row>
    <row r="1169" spans="1:6" ht="15.75" x14ac:dyDescent="0.25">
      <c r="A1169" s="10" t="s">
        <v>249</v>
      </c>
      <c r="B1169" s="10" t="s">
        <v>250</v>
      </c>
      <c r="C1169" s="7">
        <v>-2807881</v>
      </c>
      <c r="D1169" s="7">
        <v>0</v>
      </c>
      <c r="E1169" s="7">
        <v>0</v>
      </c>
      <c r="F1169" s="11">
        <v>-2807881</v>
      </c>
    </row>
    <row r="1170" spans="1:6" ht="15.75" x14ac:dyDescent="0.25">
      <c r="A1170" s="6" t="s">
        <v>138</v>
      </c>
      <c r="B1170" s="6" t="s">
        <v>139</v>
      </c>
      <c r="C1170" s="7">
        <v>2807881</v>
      </c>
      <c r="D1170" s="7">
        <v>0</v>
      </c>
      <c r="E1170" s="7">
        <v>0</v>
      </c>
      <c r="F1170" s="7">
        <v>2807881</v>
      </c>
    </row>
    <row r="1171" spans="1:6" ht="15.75" x14ac:dyDescent="0.25">
      <c r="A1171" s="6" t="s">
        <v>140</v>
      </c>
      <c r="B1171" s="6" t="s">
        <v>83</v>
      </c>
      <c r="C1171" s="7">
        <v>173000</v>
      </c>
      <c r="D1171" s="7">
        <v>0</v>
      </c>
      <c r="E1171" s="7">
        <v>0</v>
      </c>
      <c r="F1171" s="7">
        <v>173000</v>
      </c>
    </row>
    <row r="1172" spans="1:6" ht="15.75" x14ac:dyDescent="0.25">
      <c r="A1172" s="6" t="s">
        <v>141</v>
      </c>
      <c r="B1172" s="6" t="s">
        <v>85</v>
      </c>
      <c r="C1172" s="7">
        <v>26141521</v>
      </c>
      <c r="D1172" s="7">
        <v>0</v>
      </c>
      <c r="E1172" s="7">
        <v>0</v>
      </c>
      <c r="F1172" s="7">
        <v>26141521</v>
      </c>
    </row>
    <row r="1173" spans="1:6" ht="15.75" x14ac:dyDescent="0.25">
      <c r="A1173" s="6" t="s">
        <v>161</v>
      </c>
      <c r="B1173" s="6" t="s">
        <v>88</v>
      </c>
      <c r="C1173" s="7">
        <v>110000</v>
      </c>
      <c r="D1173" s="7">
        <v>0</v>
      </c>
      <c r="E1173" s="7">
        <v>0</v>
      </c>
      <c r="F1173" s="7">
        <v>110000</v>
      </c>
    </row>
    <row r="1174" spans="1:6" ht="15.75" x14ac:dyDescent="0.25">
      <c r="A1174" s="10" t="s">
        <v>257</v>
      </c>
      <c r="B1174" s="10" t="s">
        <v>258</v>
      </c>
      <c r="C1174" s="7">
        <v>-2707992</v>
      </c>
      <c r="D1174" s="7">
        <v>0</v>
      </c>
      <c r="E1174" s="7">
        <v>0</v>
      </c>
      <c r="F1174" s="11">
        <v>-2707992</v>
      </c>
    </row>
    <row r="1175" spans="1:6" ht="15.75" x14ac:dyDescent="0.25">
      <c r="A1175" s="10" t="s">
        <v>259</v>
      </c>
      <c r="B1175" s="10" t="s">
        <v>260</v>
      </c>
      <c r="C1175" s="7">
        <v>-60000</v>
      </c>
      <c r="D1175" s="7">
        <v>0</v>
      </c>
      <c r="E1175" s="7">
        <v>0</v>
      </c>
      <c r="F1175" s="11">
        <v>-60000</v>
      </c>
    </row>
    <row r="1176" spans="1:6" ht="15.75" x14ac:dyDescent="0.25">
      <c r="A1176" s="10" t="s">
        <v>261</v>
      </c>
      <c r="B1176" s="10" t="s">
        <v>262</v>
      </c>
      <c r="C1176" s="7">
        <v>-76307</v>
      </c>
      <c r="D1176" s="7">
        <v>0</v>
      </c>
      <c r="E1176" s="7">
        <v>0</v>
      </c>
      <c r="F1176" s="11">
        <v>-76307</v>
      </c>
    </row>
    <row r="1177" spans="1:6" ht="15.75" x14ac:dyDescent="0.25">
      <c r="A1177" s="6" t="s">
        <v>162</v>
      </c>
      <c r="B1177" s="6" t="s">
        <v>163</v>
      </c>
      <c r="C1177" s="7">
        <v>76307</v>
      </c>
      <c r="D1177" s="7">
        <v>0</v>
      </c>
      <c r="E1177" s="7">
        <v>0</v>
      </c>
      <c r="F1177" s="7">
        <v>76307</v>
      </c>
    </row>
    <row r="1178" spans="1:6" ht="15.75" x14ac:dyDescent="0.25">
      <c r="A1178" s="6" t="s">
        <v>142</v>
      </c>
      <c r="B1178" s="6" t="s">
        <v>90</v>
      </c>
      <c r="C1178" s="7">
        <v>57532615</v>
      </c>
      <c r="D1178" s="7">
        <v>0</v>
      </c>
      <c r="E1178" s="7">
        <v>0</v>
      </c>
      <c r="F1178" s="7">
        <v>57532615</v>
      </c>
    </row>
    <row r="1179" spans="1:6" ht="15.75" x14ac:dyDescent="0.25">
      <c r="A1179" s="6" t="s">
        <v>164</v>
      </c>
      <c r="B1179" s="6" t="s">
        <v>90</v>
      </c>
      <c r="C1179" s="7">
        <v>125000</v>
      </c>
      <c r="D1179" s="7">
        <v>0</v>
      </c>
      <c r="E1179" s="7">
        <v>0</v>
      </c>
      <c r="F1179" s="7">
        <v>125000</v>
      </c>
    </row>
    <row r="1180" spans="1:6" ht="15.75" x14ac:dyDescent="0.25">
      <c r="A1180" s="10" t="s">
        <v>263</v>
      </c>
      <c r="B1180" s="10" t="s">
        <v>264</v>
      </c>
      <c r="C1180" s="7">
        <v>-8886001</v>
      </c>
      <c r="D1180" s="7">
        <v>0</v>
      </c>
      <c r="E1180" s="7">
        <v>0</v>
      </c>
      <c r="F1180" s="11">
        <v>-8886001</v>
      </c>
    </row>
    <row r="1181" spans="1:6" ht="15.75" x14ac:dyDescent="0.25">
      <c r="A1181" s="10" t="s">
        <v>265</v>
      </c>
      <c r="B1181" s="10" t="s">
        <v>264</v>
      </c>
      <c r="C1181" s="7">
        <v>-112500</v>
      </c>
      <c r="D1181" s="7">
        <v>0</v>
      </c>
      <c r="E1181" s="7">
        <v>0</v>
      </c>
      <c r="F1181" s="11">
        <v>-112500</v>
      </c>
    </row>
    <row r="1182" spans="1:6" ht="15.75" x14ac:dyDescent="0.25">
      <c r="A1182" s="10" t="s">
        <v>266</v>
      </c>
      <c r="B1182" s="10" t="s">
        <v>267</v>
      </c>
      <c r="C1182" s="7">
        <v>-15533</v>
      </c>
      <c r="D1182" s="7">
        <v>0</v>
      </c>
      <c r="E1182" s="7">
        <v>0</v>
      </c>
      <c r="F1182" s="11">
        <v>-15533</v>
      </c>
    </row>
    <row r="1183" spans="1:6" ht="15.75" x14ac:dyDescent="0.25">
      <c r="A1183" s="6" t="s">
        <v>165</v>
      </c>
      <c r="B1183" s="6" t="s">
        <v>166</v>
      </c>
      <c r="C1183" s="7">
        <v>15533</v>
      </c>
      <c r="D1183" s="7">
        <v>0</v>
      </c>
      <c r="E1183" s="7">
        <v>0</v>
      </c>
      <c r="F1183" s="7">
        <v>15533</v>
      </c>
    </row>
    <row r="1184" spans="1:6" ht="15.75" x14ac:dyDescent="0.25">
      <c r="A1184" s="6" t="s">
        <v>167</v>
      </c>
      <c r="B1184" s="6" t="s">
        <v>93</v>
      </c>
      <c r="C1184" s="7">
        <v>2517218</v>
      </c>
      <c r="D1184" s="7">
        <v>0</v>
      </c>
      <c r="E1184" s="7">
        <v>0</v>
      </c>
      <c r="F1184" s="7">
        <v>2517218</v>
      </c>
    </row>
    <row r="1185" spans="1:9" ht="15.75" x14ac:dyDescent="0.25">
      <c r="A1185" s="10" t="s">
        <v>304</v>
      </c>
      <c r="B1185" s="10" t="s">
        <v>305</v>
      </c>
      <c r="C1185" s="7">
        <v>-248488</v>
      </c>
      <c r="D1185" s="7">
        <v>0</v>
      </c>
      <c r="E1185" s="7">
        <v>0</v>
      </c>
      <c r="F1185" s="11">
        <v>-248488</v>
      </c>
    </row>
    <row r="1186" spans="1:9" ht="15.75" x14ac:dyDescent="0.25">
      <c r="A1186" s="10" t="s">
        <v>306</v>
      </c>
      <c r="B1186" s="10" t="s">
        <v>307</v>
      </c>
      <c r="C1186" s="7">
        <v>-100762</v>
      </c>
      <c r="D1186" s="7">
        <v>0</v>
      </c>
      <c r="E1186" s="7">
        <v>0</v>
      </c>
      <c r="F1186" s="11">
        <v>-100762</v>
      </c>
    </row>
    <row r="1187" spans="1:9" ht="15.75" x14ac:dyDescent="0.25">
      <c r="A1187" s="6" t="s">
        <v>269</v>
      </c>
      <c r="B1187" s="6" t="s">
        <v>270</v>
      </c>
      <c r="C1187" s="7">
        <v>100762</v>
      </c>
      <c r="D1187" s="7">
        <v>0</v>
      </c>
      <c r="E1187" s="7">
        <v>0</v>
      </c>
      <c r="F1187" s="7">
        <v>100762</v>
      </c>
    </row>
    <row r="1188" spans="1:9" ht="15.75" x14ac:dyDescent="0.25">
      <c r="A1188" s="6" t="s">
        <v>169</v>
      </c>
      <c r="B1188" s="6" t="s">
        <v>107</v>
      </c>
      <c r="C1188" s="7">
        <v>363516</v>
      </c>
      <c r="D1188" s="7">
        <v>0</v>
      </c>
      <c r="E1188" s="7">
        <v>0</v>
      </c>
      <c r="F1188" s="7">
        <v>363516</v>
      </c>
    </row>
    <row r="1189" spans="1:9" ht="15.75" x14ac:dyDescent="0.25">
      <c r="A1189" s="10" t="s">
        <v>275</v>
      </c>
      <c r="B1189" s="10" t="s">
        <v>276</v>
      </c>
      <c r="C1189" s="7">
        <v>-58000</v>
      </c>
      <c r="D1189" s="7">
        <v>0</v>
      </c>
      <c r="E1189" s="7">
        <v>0</v>
      </c>
      <c r="F1189" s="11">
        <v>-58000</v>
      </c>
    </row>
    <row r="1190" spans="1:9" ht="15.75" x14ac:dyDescent="0.25">
      <c r="A1190" s="10" t="s">
        <v>277</v>
      </c>
      <c r="B1190" s="10" t="s">
        <v>278</v>
      </c>
      <c r="C1190" s="7">
        <v>-4107</v>
      </c>
      <c r="D1190" s="7">
        <v>0</v>
      </c>
      <c r="E1190" s="7">
        <v>0</v>
      </c>
      <c r="F1190" s="11">
        <v>-4107</v>
      </c>
    </row>
    <row r="1191" spans="1:9" ht="15.75" x14ac:dyDescent="0.25">
      <c r="A1191" s="6" t="s">
        <v>170</v>
      </c>
      <c r="B1191" s="6" t="s">
        <v>171</v>
      </c>
      <c r="C1191" s="7">
        <v>4107</v>
      </c>
      <c r="D1191" s="7">
        <v>0</v>
      </c>
      <c r="E1191" s="7">
        <v>0</v>
      </c>
      <c r="F1191" s="7">
        <v>4107</v>
      </c>
    </row>
    <row r="1192" spans="1:9" ht="15.75" x14ac:dyDescent="0.25">
      <c r="A1192" s="6" t="s">
        <v>19</v>
      </c>
      <c r="B1192" s="6" t="s">
        <v>423</v>
      </c>
      <c r="C1192" s="7">
        <v>218975010</v>
      </c>
      <c r="D1192" s="7">
        <v>0</v>
      </c>
      <c r="E1192" s="7">
        <v>0</v>
      </c>
      <c r="F1192" s="13">
        <f>SUM(F1161:F1191)</f>
        <v>218975010</v>
      </c>
      <c r="G1192" s="16">
        <v>218975010</v>
      </c>
      <c r="H1192" s="16">
        <v>218975010</v>
      </c>
      <c r="I1192" s="16">
        <f>+G1192-H1192</f>
        <v>0</v>
      </c>
    </row>
    <row r="1196" spans="1:9" x14ac:dyDescent="0.25">
      <c r="A1196" s="6" t="s">
        <v>65</v>
      </c>
      <c r="B1196" s="6" t="s">
        <v>424</v>
      </c>
      <c r="C1196" s="6" t="s">
        <v>19</v>
      </c>
      <c r="D1196" s="6" t="s">
        <v>19</v>
      </c>
      <c r="E1196" s="6" t="s">
        <v>19</v>
      </c>
      <c r="F1196" s="6" t="s">
        <v>19</v>
      </c>
    </row>
    <row r="1197" spans="1:9" ht="15.75" x14ac:dyDescent="0.25">
      <c r="A1197" s="6" t="s">
        <v>136</v>
      </c>
      <c r="B1197" s="6" t="s">
        <v>40</v>
      </c>
      <c r="C1197" s="7">
        <v>1935607101</v>
      </c>
      <c r="D1197" s="7">
        <v>0</v>
      </c>
      <c r="E1197" s="7">
        <v>0</v>
      </c>
      <c r="F1197" s="7">
        <v>1935607101</v>
      </c>
    </row>
    <row r="1198" spans="1:9" ht="15.75" x14ac:dyDescent="0.25">
      <c r="A1198" s="6" t="s">
        <v>155</v>
      </c>
      <c r="B1198" s="6" t="s">
        <v>69</v>
      </c>
      <c r="C1198" s="7">
        <v>1359464</v>
      </c>
      <c r="D1198" s="7">
        <v>0</v>
      </c>
      <c r="E1198" s="7">
        <v>0</v>
      </c>
      <c r="F1198" s="7">
        <v>1359464</v>
      </c>
    </row>
    <row r="1199" spans="1:9" ht="15.75" x14ac:dyDescent="0.25">
      <c r="A1199" s="10" t="s">
        <v>243</v>
      </c>
      <c r="B1199" s="10" t="s">
        <v>244</v>
      </c>
      <c r="C1199" s="7">
        <v>-6896283</v>
      </c>
      <c r="D1199" s="7">
        <v>0</v>
      </c>
      <c r="E1199" s="7">
        <v>0</v>
      </c>
      <c r="F1199" s="11">
        <v>-6896283</v>
      </c>
    </row>
    <row r="1200" spans="1:9" ht="15.75" x14ac:dyDescent="0.25">
      <c r="A1200" s="10" t="s">
        <v>288</v>
      </c>
      <c r="B1200" s="10" t="s">
        <v>289</v>
      </c>
      <c r="C1200" s="7">
        <v>-737714</v>
      </c>
      <c r="D1200" s="7">
        <v>0</v>
      </c>
      <c r="E1200" s="7">
        <v>0</v>
      </c>
      <c r="F1200" s="11">
        <v>-737714</v>
      </c>
    </row>
    <row r="1201" spans="1:6" ht="15.75" x14ac:dyDescent="0.25">
      <c r="A1201" s="10" t="s">
        <v>245</v>
      </c>
      <c r="B1201" s="10" t="s">
        <v>246</v>
      </c>
      <c r="C1201" s="7">
        <v>-6801</v>
      </c>
      <c r="D1201" s="7">
        <v>0</v>
      </c>
      <c r="E1201" s="7">
        <v>0</v>
      </c>
      <c r="F1201" s="11">
        <v>-6801</v>
      </c>
    </row>
    <row r="1202" spans="1:6" ht="15.75" x14ac:dyDescent="0.25">
      <c r="A1202" s="6" t="s">
        <v>156</v>
      </c>
      <c r="B1202" s="6" t="s">
        <v>157</v>
      </c>
      <c r="C1202" s="7">
        <v>6801</v>
      </c>
      <c r="D1202" s="7">
        <v>0</v>
      </c>
      <c r="E1202" s="7">
        <v>0</v>
      </c>
      <c r="F1202" s="7">
        <v>6801</v>
      </c>
    </row>
    <row r="1203" spans="1:6" ht="15.75" x14ac:dyDescent="0.25">
      <c r="A1203" s="6" t="s">
        <v>137</v>
      </c>
      <c r="B1203" s="6" t="s">
        <v>73</v>
      </c>
      <c r="C1203" s="7">
        <v>208238039</v>
      </c>
      <c r="D1203" s="7">
        <v>0</v>
      </c>
      <c r="E1203" s="7">
        <v>0</v>
      </c>
      <c r="F1203" s="7">
        <v>208238039</v>
      </c>
    </row>
    <row r="1204" spans="1:6" ht="15.75" x14ac:dyDescent="0.25">
      <c r="A1204" s="10" t="s">
        <v>247</v>
      </c>
      <c r="B1204" s="10" t="s">
        <v>248</v>
      </c>
      <c r="C1204" s="7">
        <v>-87636197</v>
      </c>
      <c r="D1204" s="7">
        <v>0</v>
      </c>
      <c r="E1204" s="7">
        <v>0</v>
      </c>
      <c r="F1204" s="11">
        <v>-87636197</v>
      </c>
    </row>
    <row r="1205" spans="1:6" ht="15.75" x14ac:dyDescent="0.25">
      <c r="A1205" s="10" t="s">
        <v>249</v>
      </c>
      <c r="B1205" s="10" t="s">
        <v>250</v>
      </c>
      <c r="C1205" s="7">
        <v>-2395570</v>
      </c>
      <c r="D1205" s="7">
        <v>0</v>
      </c>
      <c r="E1205" s="7">
        <v>0</v>
      </c>
      <c r="F1205" s="11">
        <v>-2395570</v>
      </c>
    </row>
    <row r="1206" spans="1:6" ht="15.75" x14ac:dyDescent="0.25">
      <c r="A1206" s="6" t="s">
        <v>138</v>
      </c>
      <c r="B1206" s="6" t="s">
        <v>139</v>
      </c>
      <c r="C1206" s="7">
        <v>2395570</v>
      </c>
      <c r="D1206" s="7">
        <v>0</v>
      </c>
      <c r="E1206" s="7">
        <v>0</v>
      </c>
      <c r="F1206" s="7">
        <v>2395570</v>
      </c>
    </row>
    <row r="1207" spans="1:6" ht="15.75" x14ac:dyDescent="0.25">
      <c r="A1207" s="6" t="s">
        <v>140</v>
      </c>
      <c r="B1207" s="6" t="s">
        <v>83</v>
      </c>
      <c r="C1207" s="7">
        <v>281000</v>
      </c>
      <c r="D1207" s="7">
        <v>0</v>
      </c>
      <c r="E1207" s="7">
        <v>0</v>
      </c>
      <c r="F1207" s="7">
        <v>281000</v>
      </c>
    </row>
    <row r="1208" spans="1:6" ht="15.75" x14ac:dyDescent="0.25">
      <c r="A1208" s="6" t="s">
        <v>141</v>
      </c>
      <c r="B1208" s="6" t="s">
        <v>85</v>
      </c>
      <c r="C1208" s="7">
        <v>48652417</v>
      </c>
      <c r="D1208" s="7">
        <v>0</v>
      </c>
      <c r="E1208" s="7">
        <v>0</v>
      </c>
      <c r="F1208" s="7">
        <v>48652417</v>
      </c>
    </row>
    <row r="1209" spans="1:6" ht="15.75" x14ac:dyDescent="0.25">
      <c r="A1209" s="6" t="s">
        <v>161</v>
      </c>
      <c r="B1209" s="6" t="s">
        <v>88</v>
      </c>
      <c r="C1209" s="7">
        <v>290000</v>
      </c>
      <c r="D1209" s="7">
        <v>0</v>
      </c>
      <c r="E1209" s="7">
        <v>0</v>
      </c>
      <c r="F1209" s="7">
        <v>290000</v>
      </c>
    </row>
    <row r="1210" spans="1:6" ht="15.75" x14ac:dyDescent="0.25">
      <c r="A1210" s="10" t="s">
        <v>257</v>
      </c>
      <c r="B1210" s="10" t="s">
        <v>258</v>
      </c>
      <c r="C1210" s="7">
        <v>-8553072</v>
      </c>
      <c r="D1210" s="7">
        <v>0</v>
      </c>
      <c r="E1210" s="7">
        <v>0</v>
      </c>
      <c r="F1210" s="11">
        <v>-8553072</v>
      </c>
    </row>
    <row r="1211" spans="1:6" ht="15.75" x14ac:dyDescent="0.25">
      <c r="A1211" s="10" t="s">
        <v>259</v>
      </c>
      <c r="B1211" s="10" t="s">
        <v>260</v>
      </c>
      <c r="C1211" s="7">
        <v>-160000</v>
      </c>
      <c r="D1211" s="7">
        <v>0</v>
      </c>
      <c r="E1211" s="7">
        <v>0</v>
      </c>
      <c r="F1211" s="11">
        <v>-160000</v>
      </c>
    </row>
    <row r="1212" spans="1:6" ht="15.75" x14ac:dyDescent="0.25">
      <c r="A1212" s="10" t="s">
        <v>261</v>
      </c>
      <c r="B1212" s="10" t="s">
        <v>262</v>
      </c>
      <c r="C1212" s="7">
        <v>-62152</v>
      </c>
      <c r="D1212" s="7">
        <v>0</v>
      </c>
      <c r="E1212" s="7">
        <v>0</v>
      </c>
      <c r="F1212" s="11">
        <v>-62152</v>
      </c>
    </row>
    <row r="1213" spans="1:6" ht="15.75" x14ac:dyDescent="0.25">
      <c r="A1213" s="6" t="s">
        <v>162</v>
      </c>
      <c r="B1213" s="6" t="s">
        <v>163</v>
      </c>
      <c r="C1213" s="7">
        <v>62152</v>
      </c>
      <c r="D1213" s="7">
        <v>0</v>
      </c>
      <c r="E1213" s="7">
        <v>0</v>
      </c>
      <c r="F1213" s="7">
        <v>62152</v>
      </c>
    </row>
    <row r="1214" spans="1:6" ht="15.75" x14ac:dyDescent="0.25">
      <c r="A1214" s="6" t="s">
        <v>142</v>
      </c>
      <c r="B1214" s="6" t="s">
        <v>90</v>
      </c>
      <c r="C1214" s="7">
        <v>127382428</v>
      </c>
      <c r="D1214" s="7">
        <v>0</v>
      </c>
      <c r="E1214" s="7">
        <v>0</v>
      </c>
      <c r="F1214" s="7">
        <v>127382428</v>
      </c>
    </row>
    <row r="1215" spans="1:6" ht="15.75" x14ac:dyDescent="0.25">
      <c r="A1215" s="6" t="s">
        <v>164</v>
      </c>
      <c r="B1215" s="6" t="s">
        <v>90</v>
      </c>
      <c r="C1215" s="7">
        <v>20000</v>
      </c>
      <c r="D1215" s="7">
        <v>0</v>
      </c>
      <c r="E1215" s="7">
        <v>0</v>
      </c>
      <c r="F1215" s="7">
        <v>20000</v>
      </c>
    </row>
    <row r="1216" spans="1:6" ht="15.75" x14ac:dyDescent="0.25">
      <c r="A1216" s="10" t="s">
        <v>263</v>
      </c>
      <c r="B1216" s="10" t="s">
        <v>264</v>
      </c>
      <c r="C1216" s="7">
        <v>-9996800</v>
      </c>
      <c r="D1216" s="7">
        <v>0</v>
      </c>
      <c r="E1216" s="7">
        <v>0</v>
      </c>
      <c r="F1216" s="11">
        <v>-9996800</v>
      </c>
    </row>
    <row r="1217" spans="1:9" ht="15.75" x14ac:dyDescent="0.25">
      <c r="A1217" s="10" t="s">
        <v>265</v>
      </c>
      <c r="B1217" s="10" t="s">
        <v>264</v>
      </c>
      <c r="C1217" s="7">
        <v>-10000</v>
      </c>
      <c r="D1217" s="7">
        <v>0</v>
      </c>
      <c r="E1217" s="7">
        <v>0</v>
      </c>
      <c r="F1217" s="11">
        <v>-10000</v>
      </c>
    </row>
    <row r="1218" spans="1:9" ht="15.75" x14ac:dyDescent="0.25">
      <c r="A1218" s="10" t="s">
        <v>266</v>
      </c>
      <c r="B1218" s="10" t="s">
        <v>267</v>
      </c>
      <c r="C1218" s="7">
        <v>-594150</v>
      </c>
      <c r="D1218" s="7">
        <v>0</v>
      </c>
      <c r="E1218" s="7">
        <v>0</v>
      </c>
      <c r="F1218" s="11">
        <v>-594150</v>
      </c>
    </row>
    <row r="1219" spans="1:9" ht="15.75" x14ac:dyDescent="0.25">
      <c r="A1219" s="6" t="s">
        <v>165</v>
      </c>
      <c r="B1219" s="6" t="s">
        <v>166</v>
      </c>
      <c r="C1219" s="7">
        <v>594150</v>
      </c>
      <c r="D1219" s="7">
        <v>0</v>
      </c>
      <c r="E1219" s="7">
        <v>0</v>
      </c>
      <c r="F1219" s="7">
        <v>594150</v>
      </c>
    </row>
    <row r="1220" spans="1:9" ht="15.75" x14ac:dyDescent="0.25">
      <c r="A1220" s="6" t="s">
        <v>167</v>
      </c>
      <c r="B1220" s="6" t="s">
        <v>93</v>
      </c>
      <c r="C1220" s="7">
        <v>5267600</v>
      </c>
      <c r="D1220" s="7">
        <v>0</v>
      </c>
      <c r="E1220" s="7">
        <v>0</v>
      </c>
      <c r="F1220" s="7">
        <v>5267600</v>
      </c>
    </row>
    <row r="1221" spans="1:9" ht="15.75" x14ac:dyDescent="0.25">
      <c r="A1221" s="10" t="s">
        <v>304</v>
      </c>
      <c r="B1221" s="10" t="s">
        <v>305</v>
      </c>
      <c r="C1221" s="7">
        <v>-2443800</v>
      </c>
      <c r="D1221" s="7">
        <v>0</v>
      </c>
      <c r="E1221" s="7">
        <v>0</v>
      </c>
      <c r="F1221" s="11">
        <v>-2443800</v>
      </c>
    </row>
    <row r="1222" spans="1:9" ht="15.75" x14ac:dyDescent="0.25">
      <c r="A1222" s="6" t="s">
        <v>169</v>
      </c>
      <c r="B1222" s="6" t="s">
        <v>107</v>
      </c>
      <c r="C1222" s="7">
        <v>4134720</v>
      </c>
      <c r="D1222" s="7">
        <v>0</v>
      </c>
      <c r="E1222" s="7">
        <v>0</v>
      </c>
      <c r="F1222" s="7">
        <v>4134720</v>
      </c>
    </row>
    <row r="1223" spans="1:9" ht="15.75" x14ac:dyDescent="0.25">
      <c r="A1223" s="10" t="s">
        <v>275</v>
      </c>
      <c r="B1223" s="10" t="s">
        <v>276</v>
      </c>
      <c r="C1223" s="7">
        <v>-592410</v>
      </c>
      <c r="D1223" s="7">
        <v>0</v>
      </c>
      <c r="E1223" s="7">
        <v>0</v>
      </c>
      <c r="F1223" s="11">
        <v>-592410</v>
      </c>
    </row>
    <row r="1224" spans="1:9" ht="15.75" x14ac:dyDescent="0.25">
      <c r="A1224" s="6" t="s">
        <v>19</v>
      </c>
      <c r="B1224" s="6" t="s">
        <v>425</v>
      </c>
      <c r="C1224" s="7">
        <v>2214206493</v>
      </c>
      <c r="D1224" s="7">
        <v>0</v>
      </c>
      <c r="E1224" s="7">
        <v>0</v>
      </c>
      <c r="F1224" s="13">
        <f>SUM(F1197:F1223)</f>
        <v>2214206493</v>
      </c>
      <c r="G1224" s="16">
        <v>2214206493</v>
      </c>
      <c r="H1224" s="16">
        <v>2214206493</v>
      </c>
      <c r="I1224" s="16">
        <f>+G1224-H1224</f>
        <v>0</v>
      </c>
    </row>
    <row r="1228" spans="1:9" x14ac:dyDescent="0.25">
      <c r="A1228" s="6" t="s">
        <v>66</v>
      </c>
      <c r="B1228" s="6" t="s">
        <v>426</v>
      </c>
      <c r="C1228" s="6" t="s">
        <v>19</v>
      </c>
      <c r="D1228" s="6" t="s">
        <v>19</v>
      </c>
      <c r="E1228" s="6" t="s">
        <v>19</v>
      </c>
      <c r="F1228" s="6" t="s">
        <v>19</v>
      </c>
    </row>
    <row r="1229" spans="1:9" ht="15.75" x14ac:dyDescent="0.25">
      <c r="A1229" s="6" t="s">
        <v>136</v>
      </c>
      <c r="B1229" s="6" t="s">
        <v>40</v>
      </c>
      <c r="C1229" s="7">
        <v>46279192</v>
      </c>
      <c r="D1229" s="7">
        <v>0</v>
      </c>
      <c r="E1229" s="7">
        <v>0</v>
      </c>
      <c r="F1229" s="7">
        <v>46279192</v>
      </c>
    </row>
    <row r="1230" spans="1:9" ht="15.75" x14ac:dyDescent="0.25">
      <c r="A1230" s="6" t="s">
        <v>155</v>
      </c>
      <c r="B1230" s="6" t="s">
        <v>69</v>
      </c>
      <c r="C1230" s="7">
        <v>378100</v>
      </c>
      <c r="D1230" s="7">
        <v>0</v>
      </c>
      <c r="E1230" s="7">
        <v>0</v>
      </c>
      <c r="F1230" s="7">
        <v>378100</v>
      </c>
    </row>
    <row r="1231" spans="1:9" ht="15.75" x14ac:dyDescent="0.25">
      <c r="A1231" s="10" t="s">
        <v>243</v>
      </c>
      <c r="B1231" s="10" t="s">
        <v>244</v>
      </c>
      <c r="C1231" s="7">
        <v>-2373001</v>
      </c>
      <c r="D1231" s="7">
        <v>0</v>
      </c>
      <c r="E1231" s="7">
        <v>0</v>
      </c>
      <c r="F1231" s="11">
        <v>-2373001</v>
      </c>
    </row>
    <row r="1232" spans="1:9" ht="15.75" x14ac:dyDescent="0.25">
      <c r="A1232" s="10" t="s">
        <v>288</v>
      </c>
      <c r="B1232" s="10" t="s">
        <v>289</v>
      </c>
      <c r="C1232" s="7">
        <v>-191100</v>
      </c>
      <c r="D1232" s="7">
        <v>0</v>
      </c>
      <c r="E1232" s="7">
        <v>0</v>
      </c>
      <c r="F1232" s="11">
        <v>-191100</v>
      </c>
    </row>
    <row r="1233" spans="1:9" ht="15.75" x14ac:dyDescent="0.25">
      <c r="A1233" s="6" t="s">
        <v>137</v>
      </c>
      <c r="B1233" s="6" t="s">
        <v>73</v>
      </c>
      <c r="C1233" s="7">
        <v>60878902</v>
      </c>
      <c r="D1233" s="7">
        <v>0</v>
      </c>
      <c r="E1233" s="7">
        <v>0</v>
      </c>
      <c r="F1233" s="7">
        <v>60878902</v>
      </c>
    </row>
    <row r="1234" spans="1:9" ht="15.75" x14ac:dyDescent="0.25">
      <c r="A1234" s="10" t="s">
        <v>247</v>
      </c>
      <c r="B1234" s="10" t="s">
        <v>248</v>
      </c>
      <c r="C1234" s="7">
        <v>-12181799</v>
      </c>
      <c r="D1234" s="7">
        <v>0</v>
      </c>
      <c r="E1234" s="7">
        <v>0</v>
      </c>
      <c r="F1234" s="11">
        <v>-12181799</v>
      </c>
    </row>
    <row r="1235" spans="1:9" ht="15.75" x14ac:dyDescent="0.25">
      <c r="A1235" s="10" t="s">
        <v>249</v>
      </c>
      <c r="B1235" s="10" t="s">
        <v>250</v>
      </c>
      <c r="C1235" s="7">
        <v>-169520</v>
      </c>
      <c r="D1235" s="7">
        <v>0</v>
      </c>
      <c r="E1235" s="7">
        <v>0</v>
      </c>
      <c r="F1235" s="11">
        <v>-169520</v>
      </c>
    </row>
    <row r="1236" spans="1:9" ht="15.75" x14ac:dyDescent="0.25">
      <c r="A1236" s="6" t="s">
        <v>138</v>
      </c>
      <c r="B1236" s="6" t="s">
        <v>139</v>
      </c>
      <c r="C1236" s="7">
        <v>169520</v>
      </c>
      <c r="D1236" s="7">
        <v>0</v>
      </c>
      <c r="E1236" s="7">
        <v>0</v>
      </c>
      <c r="F1236" s="7">
        <v>169520</v>
      </c>
    </row>
    <row r="1237" spans="1:9" ht="15.75" x14ac:dyDescent="0.25">
      <c r="A1237" s="6" t="s">
        <v>141</v>
      </c>
      <c r="B1237" s="6" t="s">
        <v>85</v>
      </c>
      <c r="C1237" s="7">
        <v>7655000</v>
      </c>
      <c r="D1237" s="7">
        <v>0</v>
      </c>
      <c r="E1237" s="7">
        <v>0</v>
      </c>
      <c r="F1237" s="7">
        <v>7655000</v>
      </c>
    </row>
    <row r="1238" spans="1:9" ht="15.75" x14ac:dyDescent="0.25">
      <c r="A1238" s="10" t="s">
        <v>257</v>
      </c>
      <c r="B1238" s="10" t="s">
        <v>258</v>
      </c>
      <c r="C1238" s="7">
        <v>-210000</v>
      </c>
      <c r="D1238" s="7">
        <v>0</v>
      </c>
      <c r="E1238" s="7">
        <v>0</v>
      </c>
      <c r="F1238" s="11">
        <v>-210000</v>
      </c>
    </row>
    <row r="1239" spans="1:9" ht="15.75" x14ac:dyDescent="0.25">
      <c r="A1239" s="6" t="s">
        <v>142</v>
      </c>
      <c r="B1239" s="6" t="s">
        <v>90</v>
      </c>
      <c r="C1239" s="7">
        <v>17869360</v>
      </c>
      <c r="D1239" s="7">
        <v>0</v>
      </c>
      <c r="E1239" s="7">
        <v>0</v>
      </c>
      <c r="F1239" s="7">
        <v>17869360</v>
      </c>
    </row>
    <row r="1240" spans="1:9" ht="15.75" x14ac:dyDescent="0.25">
      <c r="A1240" s="10" t="s">
        <v>263</v>
      </c>
      <c r="B1240" s="10" t="s">
        <v>264</v>
      </c>
      <c r="C1240" s="7">
        <v>-1371680</v>
      </c>
      <c r="D1240" s="7">
        <v>0</v>
      </c>
      <c r="E1240" s="7">
        <v>0</v>
      </c>
      <c r="F1240" s="11">
        <v>-1371680</v>
      </c>
    </row>
    <row r="1241" spans="1:9" ht="15.75" x14ac:dyDescent="0.25">
      <c r="A1241" s="6" t="s">
        <v>167</v>
      </c>
      <c r="B1241" s="6" t="s">
        <v>93</v>
      </c>
      <c r="C1241" s="7">
        <v>1509158</v>
      </c>
      <c r="D1241" s="7">
        <v>0</v>
      </c>
      <c r="E1241" s="7">
        <v>0</v>
      </c>
      <c r="F1241" s="7">
        <v>1509158</v>
      </c>
    </row>
    <row r="1242" spans="1:9" ht="15.75" x14ac:dyDescent="0.25">
      <c r="A1242" s="10" t="s">
        <v>304</v>
      </c>
      <c r="B1242" s="10" t="s">
        <v>305</v>
      </c>
      <c r="C1242" s="7">
        <v>-754579</v>
      </c>
      <c r="D1242" s="7">
        <v>0</v>
      </c>
      <c r="E1242" s="7">
        <v>0</v>
      </c>
      <c r="F1242" s="11">
        <v>-754579</v>
      </c>
    </row>
    <row r="1243" spans="1:9" ht="15.75" x14ac:dyDescent="0.25">
      <c r="A1243" s="6" t="s">
        <v>169</v>
      </c>
      <c r="B1243" s="6" t="s">
        <v>107</v>
      </c>
      <c r="C1243" s="7">
        <v>1915924</v>
      </c>
      <c r="D1243" s="7">
        <v>0</v>
      </c>
      <c r="E1243" s="7">
        <v>0</v>
      </c>
      <c r="F1243" s="7">
        <v>1915924</v>
      </c>
    </row>
    <row r="1244" spans="1:9" ht="15.75" x14ac:dyDescent="0.25">
      <c r="A1244" s="10" t="s">
        <v>275</v>
      </c>
      <c r="B1244" s="10" t="s">
        <v>276</v>
      </c>
      <c r="C1244" s="7">
        <v>-957962</v>
      </c>
      <c r="D1244" s="7">
        <v>0</v>
      </c>
      <c r="E1244" s="7">
        <v>0</v>
      </c>
      <c r="F1244" s="11">
        <v>-957962</v>
      </c>
    </row>
    <row r="1245" spans="1:9" ht="15.75" x14ac:dyDescent="0.25">
      <c r="A1245" s="6" t="s">
        <v>177</v>
      </c>
      <c r="B1245" s="6" t="s">
        <v>117</v>
      </c>
      <c r="C1245" s="7">
        <v>7790000</v>
      </c>
      <c r="D1245" s="7">
        <v>0</v>
      </c>
      <c r="E1245" s="7">
        <v>0</v>
      </c>
      <c r="F1245" s="7">
        <v>7790000</v>
      </c>
    </row>
    <row r="1246" spans="1:9" ht="15.75" x14ac:dyDescent="0.25">
      <c r="A1246" s="6" t="s">
        <v>19</v>
      </c>
      <c r="B1246" s="6" t="s">
        <v>427</v>
      </c>
      <c r="C1246" s="7">
        <v>126235515</v>
      </c>
      <c r="D1246" s="7">
        <v>0</v>
      </c>
      <c r="E1246" s="7">
        <v>0</v>
      </c>
      <c r="F1246" s="13">
        <f>SUM(F1229:F1245)</f>
        <v>126235515</v>
      </c>
      <c r="G1246" s="16">
        <v>126235515</v>
      </c>
      <c r="H1246" s="16">
        <v>126235515</v>
      </c>
      <c r="I1246" s="16">
        <f>+G1246-H1246</f>
        <v>0</v>
      </c>
    </row>
    <row r="1250" spans="1:9" x14ac:dyDescent="0.25">
      <c r="A1250" s="6" t="s">
        <v>26</v>
      </c>
      <c r="B1250" s="6" t="s">
        <v>428</v>
      </c>
      <c r="C1250" s="6" t="s">
        <v>19</v>
      </c>
      <c r="D1250" s="6" t="s">
        <v>19</v>
      </c>
      <c r="E1250" s="6" t="s">
        <v>19</v>
      </c>
      <c r="F1250" s="6" t="s">
        <v>19</v>
      </c>
    </row>
    <row r="1251" spans="1:9" ht="15.75" x14ac:dyDescent="0.25">
      <c r="A1251" s="6" t="s">
        <v>328</v>
      </c>
      <c r="B1251" s="6" t="s">
        <v>23</v>
      </c>
      <c r="C1251" s="7">
        <v>1494335845</v>
      </c>
      <c r="D1251" s="7">
        <v>0</v>
      </c>
      <c r="E1251" s="7">
        <v>0</v>
      </c>
      <c r="F1251" s="7">
        <v>1494335845</v>
      </c>
    </row>
    <row r="1252" spans="1:9" ht="15.75" x14ac:dyDescent="0.25">
      <c r="A1252" s="6" t="s">
        <v>150</v>
      </c>
      <c r="B1252" s="6" t="s">
        <v>28</v>
      </c>
      <c r="C1252" s="7">
        <v>7693939457</v>
      </c>
      <c r="D1252" s="7">
        <v>0</v>
      </c>
      <c r="E1252" s="7">
        <v>0</v>
      </c>
      <c r="F1252" s="7">
        <v>7693939457</v>
      </c>
    </row>
    <row r="1253" spans="1:9" ht="15.75" x14ac:dyDescent="0.25">
      <c r="A1253" s="6" t="s">
        <v>136</v>
      </c>
      <c r="B1253" s="6" t="s">
        <v>40</v>
      </c>
      <c r="C1253" s="7">
        <v>279353917</v>
      </c>
      <c r="D1253" s="7">
        <v>0</v>
      </c>
      <c r="E1253" s="7">
        <v>0</v>
      </c>
      <c r="F1253" s="7">
        <v>279353917</v>
      </c>
    </row>
    <row r="1254" spans="1:9" ht="15.75" x14ac:dyDescent="0.25">
      <c r="A1254" s="6" t="s">
        <v>137</v>
      </c>
      <c r="B1254" s="6" t="s">
        <v>73</v>
      </c>
      <c r="C1254" s="7">
        <v>15153064</v>
      </c>
      <c r="D1254" s="7">
        <v>0</v>
      </c>
      <c r="E1254" s="7">
        <v>0</v>
      </c>
      <c r="F1254" s="7">
        <v>15153064</v>
      </c>
    </row>
    <row r="1255" spans="1:9" ht="15.75" x14ac:dyDescent="0.25">
      <c r="A1255" s="6" t="s">
        <v>141</v>
      </c>
      <c r="B1255" s="6" t="s">
        <v>85</v>
      </c>
      <c r="C1255" s="7">
        <v>3055920</v>
      </c>
      <c r="D1255" s="7">
        <v>0</v>
      </c>
      <c r="E1255" s="7">
        <v>0</v>
      </c>
      <c r="F1255" s="7">
        <v>3055920</v>
      </c>
    </row>
    <row r="1256" spans="1:9" ht="15.75" x14ac:dyDescent="0.25">
      <c r="A1256" s="6" t="s">
        <v>142</v>
      </c>
      <c r="B1256" s="6" t="s">
        <v>90</v>
      </c>
      <c r="C1256" s="7">
        <v>3250000</v>
      </c>
      <c r="D1256" s="7">
        <v>0</v>
      </c>
      <c r="E1256" s="7">
        <v>0</v>
      </c>
      <c r="F1256" s="7">
        <v>3250000</v>
      </c>
    </row>
    <row r="1257" spans="1:9" ht="15.75" x14ac:dyDescent="0.25">
      <c r="A1257" s="6" t="s">
        <v>167</v>
      </c>
      <c r="B1257" s="6" t="s">
        <v>93</v>
      </c>
      <c r="C1257" s="7">
        <v>1230000</v>
      </c>
      <c r="D1257" s="7">
        <v>0</v>
      </c>
      <c r="E1257" s="7">
        <v>0</v>
      </c>
      <c r="F1257" s="7">
        <v>1230000</v>
      </c>
    </row>
    <row r="1258" spans="1:9" ht="15.75" x14ac:dyDescent="0.25">
      <c r="A1258" s="6" t="s">
        <v>19</v>
      </c>
      <c r="B1258" s="6" t="s">
        <v>429</v>
      </c>
      <c r="C1258" s="7">
        <v>9490318203</v>
      </c>
      <c r="D1258" s="7">
        <v>228000</v>
      </c>
      <c r="E1258" s="7">
        <v>0</v>
      </c>
      <c r="F1258" s="13">
        <f>SUM(F1251:F1257)</f>
        <v>9490318203</v>
      </c>
      <c r="G1258" s="16">
        <v>9490546203</v>
      </c>
      <c r="H1258" s="16">
        <v>9490546203</v>
      </c>
      <c r="I1258" s="16">
        <f>+G1258-H1258</f>
        <v>0</v>
      </c>
    </row>
    <row r="1262" spans="1:9" x14ac:dyDescent="0.25">
      <c r="A1262" s="6" t="s">
        <v>79</v>
      </c>
      <c r="B1262" s="6" t="s">
        <v>430</v>
      </c>
      <c r="C1262" s="6" t="s">
        <v>19</v>
      </c>
      <c r="D1262" s="6" t="s">
        <v>19</v>
      </c>
      <c r="E1262" s="6" t="s">
        <v>19</v>
      </c>
      <c r="F1262" s="6" t="s">
        <v>19</v>
      </c>
    </row>
    <row r="1263" spans="1:9" ht="15.75" x14ac:dyDescent="0.25">
      <c r="A1263" s="6" t="s">
        <v>137</v>
      </c>
      <c r="B1263" s="6" t="s">
        <v>73</v>
      </c>
      <c r="C1263" s="7">
        <v>8821260</v>
      </c>
      <c r="D1263" s="7">
        <v>0</v>
      </c>
      <c r="E1263" s="7">
        <v>0</v>
      </c>
      <c r="F1263" s="7">
        <v>8821260</v>
      </c>
    </row>
    <row r="1264" spans="1:9" ht="15.75" x14ac:dyDescent="0.25">
      <c r="A1264" s="10" t="s">
        <v>247</v>
      </c>
      <c r="B1264" s="10" t="s">
        <v>248</v>
      </c>
      <c r="C1264" s="7">
        <v>-1905000</v>
      </c>
      <c r="D1264" s="7">
        <v>0</v>
      </c>
      <c r="E1264" s="7">
        <v>0</v>
      </c>
      <c r="F1264" s="11">
        <v>-1905000</v>
      </c>
    </row>
    <row r="1265" spans="1:9" ht="15.75" x14ac:dyDescent="0.25">
      <c r="A1265" s="10" t="s">
        <v>249</v>
      </c>
      <c r="B1265" s="10" t="s">
        <v>250</v>
      </c>
      <c r="C1265" s="7">
        <v>-380873</v>
      </c>
      <c r="D1265" s="7">
        <v>0</v>
      </c>
      <c r="E1265" s="7">
        <v>0</v>
      </c>
      <c r="F1265" s="11">
        <v>-380873</v>
      </c>
    </row>
    <row r="1266" spans="1:9" ht="15.75" x14ac:dyDescent="0.25">
      <c r="A1266" s="6" t="s">
        <v>138</v>
      </c>
      <c r="B1266" s="6" t="s">
        <v>139</v>
      </c>
      <c r="C1266" s="7">
        <v>380873</v>
      </c>
      <c r="D1266" s="7">
        <v>0</v>
      </c>
      <c r="E1266" s="7">
        <v>0</v>
      </c>
      <c r="F1266" s="7">
        <v>380873</v>
      </c>
    </row>
    <row r="1267" spans="1:9" ht="15.75" x14ac:dyDescent="0.25">
      <c r="A1267" s="6" t="s">
        <v>141</v>
      </c>
      <c r="B1267" s="6" t="s">
        <v>85</v>
      </c>
      <c r="C1267" s="7">
        <v>4860316</v>
      </c>
      <c r="D1267" s="7">
        <v>0</v>
      </c>
      <c r="E1267" s="7">
        <v>0</v>
      </c>
      <c r="F1267" s="7">
        <v>4860316</v>
      </c>
    </row>
    <row r="1268" spans="1:9" ht="15.75" x14ac:dyDescent="0.25">
      <c r="A1268" s="6" t="s">
        <v>161</v>
      </c>
      <c r="B1268" s="6" t="s">
        <v>88</v>
      </c>
      <c r="C1268" s="7">
        <v>30000</v>
      </c>
      <c r="D1268" s="7">
        <v>0</v>
      </c>
      <c r="E1268" s="7">
        <v>0</v>
      </c>
      <c r="F1268" s="7">
        <v>30000</v>
      </c>
    </row>
    <row r="1269" spans="1:9" ht="15.75" x14ac:dyDescent="0.25">
      <c r="A1269" s="10" t="s">
        <v>257</v>
      </c>
      <c r="B1269" s="10" t="s">
        <v>258</v>
      </c>
      <c r="C1269" s="7">
        <v>-827000</v>
      </c>
      <c r="D1269" s="7">
        <v>0</v>
      </c>
      <c r="E1269" s="7">
        <v>0</v>
      </c>
      <c r="F1269" s="11">
        <v>-827000</v>
      </c>
    </row>
    <row r="1270" spans="1:9" ht="15.75" x14ac:dyDescent="0.25">
      <c r="A1270" s="10" t="s">
        <v>259</v>
      </c>
      <c r="B1270" s="10" t="s">
        <v>260</v>
      </c>
      <c r="C1270" s="7">
        <v>-20000</v>
      </c>
      <c r="D1270" s="7">
        <v>0</v>
      </c>
      <c r="E1270" s="7">
        <v>0</v>
      </c>
      <c r="F1270" s="11">
        <v>-20000</v>
      </c>
    </row>
    <row r="1271" spans="1:9" ht="15.75" x14ac:dyDescent="0.25">
      <c r="A1271" s="6" t="s">
        <v>308</v>
      </c>
      <c r="B1271" s="6" t="s">
        <v>97</v>
      </c>
      <c r="C1271" s="7">
        <v>14886</v>
      </c>
      <c r="D1271" s="7">
        <v>0</v>
      </c>
      <c r="E1271" s="7">
        <v>0</v>
      </c>
      <c r="F1271" s="7">
        <v>14886</v>
      </c>
    </row>
    <row r="1272" spans="1:9" ht="15.75" x14ac:dyDescent="0.25">
      <c r="A1272" s="6" t="s">
        <v>19</v>
      </c>
      <c r="B1272" s="6" t="s">
        <v>431</v>
      </c>
      <c r="C1272" s="7">
        <v>10974462</v>
      </c>
      <c r="D1272" s="7">
        <v>0</v>
      </c>
      <c r="E1272" s="7">
        <v>0</v>
      </c>
      <c r="F1272" s="13">
        <v>10974462</v>
      </c>
      <c r="G1272" s="16">
        <v>10974462</v>
      </c>
      <c r="H1272" s="16">
        <v>10974462</v>
      </c>
      <c r="I1272" s="16">
        <f>+G1272-H1272</f>
        <v>0</v>
      </c>
    </row>
    <row r="1276" spans="1:9" x14ac:dyDescent="0.25">
      <c r="A1276" s="6" t="s">
        <v>36</v>
      </c>
      <c r="B1276" s="6" t="s">
        <v>432</v>
      </c>
      <c r="C1276" s="6" t="s">
        <v>19</v>
      </c>
      <c r="D1276" s="6" t="s">
        <v>19</v>
      </c>
      <c r="E1276" s="6" t="s">
        <v>19</v>
      </c>
      <c r="F1276" s="6" t="s">
        <v>19</v>
      </c>
    </row>
    <row r="1277" spans="1:9" ht="15.75" x14ac:dyDescent="0.25">
      <c r="A1277" s="6" t="s">
        <v>150</v>
      </c>
      <c r="B1277" s="6" t="s">
        <v>28</v>
      </c>
      <c r="C1277" s="7">
        <v>3933866</v>
      </c>
      <c r="D1277" s="7">
        <v>0</v>
      </c>
      <c r="E1277" s="7">
        <v>0</v>
      </c>
      <c r="F1277" s="7">
        <v>3933866</v>
      </c>
    </row>
    <row r="1278" spans="1:9" ht="15.75" x14ac:dyDescent="0.25">
      <c r="A1278" s="10" t="s">
        <v>151</v>
      </c>
      <c r="B1278" s="10" t="s">
        <v>152</v>
      </c>
      <c r="C1278" s="7">
        <v>127736935</v>
      </c>
      <c r="D1278" s="7">
        <v>0</v>
      </c>
      <c r="E1278" s="7">
        <v>0</v>
      </c>
      <c r="F1278" s="11"/>
    </row>
    <row r="1279" spans="1:9" ht="15.75" x14ac:dyDescent="0.25">
      <c r="A1279" s="10" t="s">
        <v>334</v>
      </c>
      <c r="B1279" s="10" t="s">
        <v>335</v>
      </c>
      <c r="C1279" s="7">
        <v>-6014074</v>
      </c>
      <c r="D1279" s="7">
        <v>0</v>
      </c>
      <c r="E1279" s="7">
        <v>0</v>
      </c>
      <c r="F1279" s="11"/>
    </row>
    <row r="1280" spans="1:9" ht="15.75" x14ac:dyDescent="0.25">
      <c r="A1280" s="6" t="s">
        <v>153</v>
      </c>
      <c r="B1280" s="6" t="s">
        <v>154</v>
      </c>
      <c r="C1280" s="7">
        <v>6014074</v>
      </c>
      <c r="D1280" s="7">
        <v>0</v>
      </c>
      <c r="E1280" s="7">
        <v>0</v>
      </c>
      <c r="F1280" s="7">
        <v>6014074</v>
      </c>
    </row>
    <row r="1281" spans="1:9" ht="15.75" x14ac:dyDescent="0.25">
      <c r="A1281" s="6" t="s">
        <v>137</v>
      </c>
      <c r="B1281" s="6" t="s">
        <v>73</v>
      </c>
      <c r="C1281" s="7">
        <v>14716277</v>
      </c>
      <c r="D1281" s="7">
        <v>0</v>
      </c>
      <c r="E1281" s="7">
        <v>0</v>
      </c>
      <c r="F1281" s="7">
        <v>14716277</v>
      </c>
    </row>
    <row r="1282" spans="1:9" ht="15.75" x14ac:dyDescent="0.25">
      <c r="A1282" s="10" t="s">
        <v>247</v>
      </c>
      <c r="B1282" s="10" t="s">
        <v>248</v>
      </c>
      <c r="C1282" s="7">
        <v>-5260976</v>
      </c>
      <c r="D1282" s="7">
        <v>0</v>
      </c>
      <c r="E1282" s="7">
        <v>0</v>
      </c>
      <c r="F1282" s="11">
        <v>-5260976</v>
      </c>
    </row>
    <row r="1283" spans="1:9" ht="15.75" x14ac:dyDescent="0.25">
      <c r="A1283" s="10" t="s">
        <v>249</v>
      </c>
      <c r="B1283" s="10" t="s">
        <v>250</v>
      </c>
      <c r="C1283" s="7">
        <v>-1182237</v>
      </c>
      <c r="D1283" s="7">
        <v>0</v>
      </c>
      <c r="E1283" s="7">
        <v>0</v>
      </c>
      <c r="F1283" s="11">
        <v>-1182237</v>
      </c>
    </row>
    <row r="1284" spans="1:9" ht="15.75" x14ac:dyDescent="0.25">
      <c r="A1284" s="6" t="s">
        <v>138</v>
      </c>
      <c r="B1284" s="6" t="s">
        <v>139</v>
      </c>
      <c r="C1284" s="7">
        <v>1182237</v>
      </c>
      <c r="D1284" s="7">
        <v>0</v>
      </c>
      <c r="E1284" s="7">
        <v>0</v>
      </c>
      <c r="F1284" s="7">
        <v>1182237</v>
      </c>
    </row>
    <row r="1285" spans="1:9" ht="15.75" x14ac:dyDescent="0.25">
      <c r="A1285" s="6" t="s">
        <v>140</v>
      </c>
      <c r="B1285" s="6" t="s">
        <v>83</v>
      </c>
      <c r="C1285" s="7">
        <v>595000</v>
      </c>
      <c r="D1285" s="7">
        <v>0</v>
      </c>
      <c r="E1285" s="7">
        <v>0</v>
      </c>
      <c r="F1285" s="7">
        <v>595000</v>
      </c>
    </row>
    <row r="1286" spans="1:9" ht="15.75" x14ac:dyDescent="0.25">
      <c r="A1286" s="6" t="s">
        <v>141</v>
      </c>
      <c r="B1286" s="6" t="s">
        <v>85</v>
      </c>
      <c r="C1286" s="7">
        <v>17353024</v>
      </c>
      <c r="D1286" s="7">
        <v>0</v>
      </c>
      <c r="E1286" s="7">
        <v>0</v>
      </c>
      <c r="F1286" s="7">
        <v>17353024</v>
      </c>
    </row>
    <row r="1287" spans="1:9" ht="15.75" x14ac:dyDescent="0.25">
      <c r="A1287" s="6" t="s">
        <v>161</v>
      </c>
      <c r="B1287" s="6" t="s">
        <v>88</v>
      </c>
      <c r="C1287" s="7">
        <v>65000</v>
      </c>
      <c r="D1287" s="7">
        <v>0</v>
      </c>
      <c r="E1287" s="7">
        <v>0</v>
      </c>
      <c r="F1287" s="7">
        <v>65000</v>
      </c>
    </row>
    <row r="1288" spans="1:9" ht="15.75" x14ac:dyDescent="0.25">
      <c r="A1288" s="10" t="s">
        <v>257</v>
      </c>
      <c r="B1288" s="10" t="s">
        <v>258</v>
      </c>
      <c r="C1288" s="7">
        <v>-2337000</v>
      </c>
      <c r="D1288" s="7">
        <v>0</v>
      </c>
      <c r="E1288" s="7">
        <v>0</v>
      </c>
      <c r="F1288" s="11">
        <v>-2337000</v>
      </c>
    </row>
    <row r="1289" spans="1:9" ht="15.75" x14ac:dyDescent="0.25">
      <c r="A1289" s="10" t="s">
        <v>259</v>
      </c>
      <c r="B1289" s="10" t="s">
        <v>260</v>
      </c>
      <c r="C1289" s="7">
        <v>-35000</v>
      </c>
      <c r="D1289" s="7">
        <v>0</v>
      </c>
      <c r="E1289" s="7">
        <v>0</v>
      </c>
      <c r="F1289" s="11">
        <v>-35000</v>
      </c>
    </row>
    <row r="1290" spans="1:9" ht="15.75" x14ac:dyDescent="0.25">
      <c r="A1290" s="10" t="s">
        <v>261</v>
      </c>
      <c r="B1290" s="10" t="s">
        <v>262</v>
      </c>
      <c r="C1290" s="7">
        <v>-10413</v>
      </c>
      <c r="D1290" s="7">
        <v>0</v>
      </c>
      <c r="E1290" s="7">
        <v>0</v>
      </c>
      <c r="F1290" s="11">
        <v>-10413</v>
      </c>
    </row>
    <row r="1291" spans="1:9" ht="15.75" x14ac:dyDescent="0.25">
      <c r="A1291" s="6" t="s">
        <v>162</v>
      </c>
      <c r="B1291" s="6" t="s">
        <v>163</v>
      </c>
      <c r="C1291" s="7">
        <v>10413</v>
      </c>
      <c r="D1291" s="7">
        <v>0</v>
      </c>
      <c r="E1291" s="7">
        <v>0</v>
      </c>
      <c r="F1291" s="7">
        <v>10413</v>
      </c>
    </row>
    <row r="1292" spans="1:9" ht="15.75" x14ac:dyDescent="0.25">
      <c r="A1292" s="6" t="s">
        <v>142</v>
      </c>
      <c r="B1292" s="6" t="s">
        <v>90</v>
      </c>
      <c r="C1292" s="7">
        <v>2500300</v>
      </c>
      <c r="D1292" s="7">
        <v>0</v>
      </c>
      <c r="E1292" s="7">
        <v>0</v>
      </c>
      <c r="F1292" s="7">
        <v>2500300</v>
      </c>
    </row>
    <row r="1293" spans="1:9" ht="15.75" x14ac:dyDescent="0.25">
      <c r="A1293" s="6" t="s">
        <v>164</v>
      </c>
      <c r="B1293" s="6" t="s">
        <v>90</v>
      </c>
      <c r="C1293" s="7">
        <v>12500</v>
      </c>
      <c r="D1293" s="7">
        <v>0</v>
      </c>
      <c r="E1293" s="7">
        <v>0</v>
      </c>
      <c r="F1293" s="7">
        <v>12500</v>
      </c>
    </row>
    <row r="1294" spans="1:9" ht="15.75" x14ac:dyDescent="0.25">
      <c r="A1294" s="10" t="s">
        <v>263</v>
      </c>
      <c r="B1294" s="10" t="s">
        <v>264</v>
      </c>
      <c r="C1294" s="7">
        <v>-820400</v>
      </c>
      <c r="D1294" s="7">
        <v>0</v>
      </c>
      <c r="E1294" s="7">
        <v>0</v>
      </c>
      <c r="F1294" s="11">
        <v>-820400</v>
      </c>
    </row>
    <row r="1295" spans="1:9" ht="15.75" x14ac:dyDescent="0.25">
      <c r="A1295" s="6" t="s">
        <v>19</v>
      </c>
      <c r="B1295" s="6" t="s">
        <v>433</v>
      </c>
      <c r="C1295" s="7">
        <v>158459526</v>
      </c>
      <c r="D1295" s="7">
        <v>0</v>
      </c>
      <c r="E1295" s="7">
        <v>0</v>
      </c>
      <c r="F1295" s="13">
        <f>SUM(F1277:F1294)</f>
        <v>36736665</v>
      </c>
      <c r="G1295" s="16">
        <v>36736665</v>
      </c>
      <c r="H1295" s="16">
        <v>36736665</v>
      </c>
      <c r="I1295" s="16">
        <f>+G1295-H1295</f>
        <v>0</v>
      </c>
    </row>
    <row r="1298" spans="1:9" x14ac:dyDescent="0.25">
      <c r="A1298" s="6" t="s">
        <v>67</v>
      </c>
      <c r="B1298" s="6" t="s">
        <v>437</v>
      </c>
      <c r="C1298" s="6" t="s">
        <v>19</v>
      </c>
      <c r="D1298" s="6" t="s">
        <v>19</v>
      </c>
      <c r="E1298" s="6" t="s">
        <v>19</v>
      </c>
      <c r="F1298" s="6" t="s">
        <v>19</v>
      </c>
    </row>
    <row r="1299" spans="1:9" ht="15.75" x14ac:dyDescent="0.25">
      <c r="A1299" s="6" t="s">
        <v>136</v>
      </c>
      <c r="B1299" s="6" t="s">
        <v>40</v>
      </c>
      <c r="C1299" s="7">
        <v>6755600</v>
      </c>
      <c r="D1299" s="7">
        <v>0</v>
      </c>
      <c r="E1299" s="7">
        <v>0</v>
      </c>
      <c r="F1299" s="7">
        <v>6755600</v>
      </c>
    </row>
    <row r="1300" spans="1:9" ht="15.75" x14ac:dyDescent="0.25">
      <c r="A1300" s="6" t="s">
        <v>137</v>
      </c>
      <c r="B1300" s="6" t="s">
        <v>73</v>
      </c>
      <c r="C1300" s="7">
        <v>30731124</v>
      </c>
      <c r="D1300" s="7">
        <v>0</v>
      </c>
      <c r="E1300" s="7">
        <v>0</v>
      </c>
      <c r="F1300" s="7">
        <v>30731124</v>
      </c>
    </row>
    <row r="1301" spans="1:9" ht="15.75" x14ac:dyDescent="0.25">
      <c r="A1301" s="6" t="s">
        <v>138</v>
      </c>
      <c r="B1301" s="6" t="s">
        <v>139</v>
      </c>
      <c r="C1301" s="7">
        <v>908918</v>
      </c>
      <c r="D1301" s="7">
        <v>0</v>
      </c>
      <c r="E1301" s="7">
        <v>0</v>
      </c>
      <c r="F1301" s="7">
        <v>908918</v>
      </c>
    </row>
    <row r="1302" spans="1:9" ht="15.75" x14ac:dyDescent="0.25">
      <c r="A1302" s="6" t="s">
        <v>140</v>
      </c>
      <c r="B1302" s="6" t="s">
        <v>83</v>
      </c>
      <c r="C1302" s="7">
        <v>410000</v>
      </c>
      <c r="D1302" s="7">
        <v>0</v>
      </c>
      <c r="E1302" s="7">
        <v>0</v>
      </c>
      <c r="F1302" s="7">
        <v>410000</v>
      </c>
    </row>
    <row r="1303" spans="1:9" ht="15.75" x14ac:dyDescent="0.25">
      <c r="A1303" s="6" t="s">
        <v>141</v>
      </c>
      <c r="B1303" s="6" t="s">
        <v>85</v>
      </c>
      <c r="C1303" s="7">
        <v>47400040</v>
      </c>
      <c r="D1303" s="7">
        <v>0</v>
      </c>
      <c r="E1303" s="7">
        <v>0</v>
      </c>
      <c r="F1303" s="7">
        <v>47400040</v>
      </c>
    </row>
    <row r="1304" spans="1:9" ht="15.75" x14ac:dyDescent="0.25">
      <c r="A1304" s="6" t="s">
        <v>161</v>
      </c>
      <c r="B1304" s="6" t="s">
        <v>88</v>
      </c>
      <c r="C1304" s="7">
        <v>120000</v>
      </c>
      <c r="D1304" s="7">
        <v>0</v>
      </c>
      <c r="E1304" s="7">
        <v>0</v>
      </c>
      <c r="F1304" s="7">
        <v>120000</v>
      </c>
    </row>
    <row r="1305" spans="1:9" ht="15.75" x14ac:dyDescent="0.25">
      <c r="A1305" s="6" t="s">
        <v>162</v>
      </c>
      <c r="B1305" s="6" t="s">
        <v>163</v>
      </c>
      <c r="C1305" s="7">
        <v>126024</v>
      </c>
      <c r="D1305" s="7">
        <v>0</v>
      </c>
      <c r="E1305" s="7">
        <v>0</v>
      </c>
      <c r="F1305" s="7">
        <v>126024</v>
      </c>
    </row>
    <row r="1306" spans="1:9" ht="15.75" x14ac:dyDescent="0.25">
      <c r="A1306" s="6" t="s">
        <v>142</v>
      </c>
      <c r="B1306" s="6" t="s">
        <v>90</v>
      </c>
      <c r="C1306" s="7">
        <v>4892292</v>
      </c>
      <c r="D1306" s="7">
        <v>0</v>
      </c>
      <c r="E1306" s="7">
        <v>0</v>
      </c>
      <c r="F1306" s="7">
        <v>4892292</v>
      </c>
    </row>
    <row r="1307" spans="1:9" ht="15.75" x14ac:dyDescent="0.25">
      <c r="A1307" s="6" t="s">
        <v>164</v>
      </c>
      <c r="B1307" s="6" t="s">
        <v>90</v>
      </c>
      <c r="C1307" s="7">
        <v>6250</v>
      </c>
      <c r="D1307" s="7">
        <v>0</v>
      </c>
      <c r="E1307" s="7">
        <v>0</v>
      </c>
      <c r="F1307" s="7">
        <v>6250</v>
      </c>
    </row>
    <row r="1308" spans="1:9" ht="15.75" x14ac:dyDescent="0.25">
      <c r="A1308" s="6" t="s">
        <v>169</v>
      </c>
      <c r="B1308" s="6" t="s">
        <v>107</v>
      </c>
      <c r="C1308" s="7">
        <v>64900</v>
      </c>
      <c r="D1308" s="7">
        <v>0</v>
      </c>
      <c r="E1308" s="7">
        <v>0</v>
      </c>
      <c r="F1308" s="7">
        <v>64900</v>
      </c>
    </row>
    <row r="1309" spans="1:9" ht="15.75" x14ac:dyDescent="0.25">
      <c r="A1309" s="6" t="s">
        <v>19</v>
      </c>
      <c r="B1309" s="6" t="s">
        <v>438</v>
      </c>
      <c r="C1309" s="7">
        <v>91415148</v>
      </c>
      <c r="D1309" s="7">
        <v>0</v>
      </c>
      <c r="E1309" s="7">
        <v>0</v>
      </c>
      <c r="F1309" s="13">
        <f>SUM(F1299:F1308)</f>
        <v>91415148</v>
      </c>
      <c r="G1309" s="16">
        <v>91415148</v>
      </c>
      <c r="H1309" s="16">
        <v>91415148</v>
      </c>
      <c r="I1309" s="16">
        <f>+G1309-H1309</f>
        <v>0</v>
      </c>
    </row>
    <row r="1313" spans="1:6" x14ac:dyDescent="0.25">
      <c r="A1313" s="6" t="s">
        <v>439</v>
      </c>
      <c r="B1313" s="6" t="s">
        <v>440</v>
      </c>
      <c r="C1313" s="6" t="s">
        <v>19</v>
      </c>
      <c r="D1313" s="6" t="s">
        <v>19</v>
      </c>
      <c r="E1313" s="6" t="s">
        <v>19</v>
      </c>
      <c r="F1313" s="6" t="s">
        <v>19</v>
      </c>
    </row>
    <row r="1314" spans="1:6" ht="15.75" x14ac:dyDescent="0.25">
      <c r="A1314" s="6" t="s">
        <v>19</v>
      </c>
      <c r="B1314" s="6" t="s">
        <v>441</v>
      </c>
      <c r="C1314" s="7">
        <v>0</v>
      </c>
      <c r="D1314" s="7">
        <v>0</v>
      </c>
      <c r="E1314" s="7">
        <v>0</v>
      </c>
      <c r="F1314" s="7">
        <v>0</v>
      </c>
    </row>
    <row r="1318" spans="1:6" x14ac:dyDescent="0.25">
      <c r="A1318" s="6" t="s">
        <v>442</v>
      </c>
      <c r="B1318" s="6" t="s">
        <v>443</v>
      </c>
      <c r="C1318" s="6" t="s">
        <v>19</v>
      </c>
      <c r="D1318" s="6" t="s">
        <v>19</v>
      </c>
      <c r="E1318" s="6" t="s">
        <v>19</v>
      </c>
      <c r="F1318" s="6" t="s">
        <v>19</v>
      </c>
    </row>
    <row r="1319" spans="1:6" ht="15.75" x14ac:dyDescent="0.25">
      <c r="A1319" s="6" t="s">
        <v>19</v>
      </c>
      <c r="B1319" s="6" t="s">
        <v>444</v>
      </c>
      <c r="C1319" s="7">
        <v>0</v>
      </c>
      <c r="D1319" s="7">
        <v>0</v>
      </c>
      <c r="E1319" s="7">
        <v>0</v>
      </c>
      <c r="F1319" s="7">
        <v>0</v>
      </c>
    </row>
    <row r="1323" spans="1:6" x14ac:dyDescent="0.25">
      <c r="A1323" s="6" t="s">
        <v>445</v>
      </c>
      <c r="B1323" s="6" t="s">
        <v>446</v>
      </c>
      <c r="C1323" s="6" t="s">
        <v>19</v>
      </c>
      <c r="D1323" s="6" t="s">
        <v>19</v>
      </c>
      <c r="E1323" s="6" t="s">
        <v>19</v>
      </c>
      <c r="F1323" s="6" t="s">
        <v>19</v>
      </c>
    </row>
    <row r="1324" spans="1:6" ht="15.75" x14ac:dyDescent="0.25">
      <c r="A1324" s="6" t="s">
        <v>19</v>
      </c>
      <c r="B1324" s="6" t="s">
        <v>447</v>
      </c>
      <c r="C1324" s="7">
        <v>0</v>
      </c>
      <c r="D1324" s="7">
        <v>0</v>
      </c>
      <c r="E1324" s="7">
        <v>0</v>
      </c>
      <c r="F1324" s="7">
        <v>0</v>
      </c>
    </row>
    <row r="1328" spans="1:6" x14ac:dyDescent="0.25">
      <c r="A1328" s="6" t="s">
        <v>448</v>
      </c>
      <c r="B1328" s="6" t="s">
        <v>449</v>
      </c>
      <c r="C1328" s="6" t="s">
        <v>19</v>
      </c>
      <c r="D1328" s="6" t="s">
        <v>19</v>
      </c>
      <c r="E1328" s="6" t="s">
        <v>19</v>
      </c>
      <c r="F1328" s="6" t="s">
        <v>19</v>
      </c>
    </row>
    <row r="1329" spans="1:6" ht="15.75" x14ac:dyDescent="0.25">
      <c r="A1329" s="6" t="s">
        <v>19</v>
      </c>
      <c r="B1329" s="6" t="s">
        <v>450</v>
      </c>
      <c r="C1329" s="7">
        <v>0</v>
      </c>
      <c r="D1329" s="7">
        <v>0</v>
      </c>
      <c r="E1329" s="7">
        <v>0</v>
      </c>
      <c r="F1329" s="7">
        <v>0</v>
      </c>
    </row>
    <row r="1333" spans="1:6" x14ac:dyDescent="0.25">
      <c r="A1333" s="6" t="s">
        <v>451</v>
      </c>
      <c r="B1333" s="6" t="s">
        <v>452</v>
      </c>
      <c r="C1333" s="6" t="s">
        <v>19</v>
      </c>
      <c r="D1333" s="6" t="s">
        <v>19</v>
      </c>
      <c r="E1333" s="6" t="s">
        <v>19</v>
      </c>
      <c r="F1333" s="6" t="s">
        <v>19</v>
      </c>
    </row>
    <row r="1334" spans="1:6" ht="15.75" x14ac:dyDescent="0.25">
      <c r="A1334" s="6" t="s">
        <v>19</v>
      </c>
      <c r="B1334" s="6" t="s">
        <v>453</v>
      </c>
      <c r="C1334" s="7">
        <v>0</v>
      </c>
      <c r="D1334" s="7">
        <v>0</v>
      </c>
      <c r="E1334" s="7">
        <v>0</v>
      </c>
      <c r="F1334" s="7">
        <v>0</v>
      </c>
    </row>
  </sheetData>
  <autoFilter ref="B2:B1334"/>
  <mergeCells count="6">
    <mergeCell ref="A7:F7"/>
    <mergeCell ref="A2:F2"/>
    <mergeCell ref="A3:F3"/>
    <mergeCell ref="A4:F4"/>
    <mergeCell ref="A5:F5"/>
    <mergeCell ref="A6:F6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2:F503"/>
  <sheetViews>
    <sheetView workbookViewId="0">
      <selection activeCell="C153" sqref="C153"/>
    </sheetView>
  </sheetViews>
  <sheetFormatPr baseColWidth="10" defaultRowHeight="12.75" x14ac:dyDescent="0.2"/>
  <cols>
    <col min="1" max="1" width="15.7109375" style="1" customWidth="1"/>
    <col min="2" max="2" width="50.7109375" style="1" customWidth="1"/>
    <col min="3" max="3" width="17.28515625" style="1" customWidth="1"/>
    <col min="4" max="5" width="16.42578125" style="1" bestFit="1" customWidth="1"/>
    <col min="6" max="6" width="17.7109375" style="1" customWidth="1"/>
    <col min="7" max="257" width="9.140625" style="1" customWidth="1"/>
    <col min="258" max="258" width="15.7109375" style="1" customWidth="1"/>
    <col min="259" max="259" width="50.7109375" style="1" customWidth="1"/>
    <col min="260" max="260" width="17.28515625" style="1" customWidth="1"/>
    <col min="261" max="261" width="15.7109375" style="1" customWidth="1"/>
    <col min="262" max="262" width="14.42578125" style="1" customWidth="1"/>
    <col min="263" max="513" width="9.140625" style="1" customWidth="1"/>
    <col min="514" max="514" width="15.7109375" style="1" customWidth="1"/>
    <col min="515" max="515" width="50.7109375" style="1" customWidth="1"/>
    <col min="516" max="516" width="17.28515625" style="1" customWidth="1"/>
    <col min="517" max="517" width="15.7109375" style="1" customWidth="1"/>
    <col min="518" max="518" width="14.42578125" style="1" customWidth="1"/>
    <col min="519" max="769" width="9.140625" style="1" customWidth="1"/>
    <col min="770" max="770" width="15.7109375" style="1" customWidth="1"/>
    <col min="771" max="771" width="50.7109375" style="1" customWidth="1"/>
    <col min="772" max="772" width="17.28515625" style="1" customWidth="1"/>
    <col min="773" max="773" width="15.7109375" style="1" customWidth="1"/>
    <col min="774" max="774" width="14.42578125" style="1" customWidth="1"/>
    <col min="775" max="1025" width="9.140625" style="1" customWidth="1"/>
    <col min="1026" max="1026" width="15.7109375" style="1" customWidth="1"/>
    <col min="1027" max="1027" width="50.7109375" style="1" customWidth="1"/>
    <col min="1028" max="1028" width="17.28515625" style="1" customWidth="1"/>
    <col min="1029" max="1029" width="15.7109375" style="1" customWidth="1"/>
    <col min="1030" max="1030" width="14.42578125" style="1" customWidth="1"/>
    <col min="1031" max="1281" width="9.140625" style="1" customWidth="1"/>
    <col min="1282" max="1282" width="15.7109375" style="1" customWidth="1"/>
    <col min="1283" max="1283" width="50.7109375" style="1" customWidth="1"/>
    <col min="1284" max="1284" width="17.28515625" style="1" customWidth="1"/>
    <col min="1285" max="1285" width="15.7109375" style="1" customWidth="1"/>
    <col min="1286" max="1286" width="14.42578125" style="1" customWidth="1"/>
    <col min="1287" max="1537" width="9.140625" style="1" customWidth="1"/>
    <col min="1538" max="1538" width="15.7109375" style="1" customWidth="1"/>
    <col min="1539" max="1539" width="50.7109375" style="1" customWidth="1"/>
    <col min="1540" max="1540" width="17.28515625" style="1" customWidth="1"/>
    <col min="1541" max="1541" width="15.7109375" style="1" customWidth="1"/>
    <col min="1542" max="1542" width="14.42578125" style="1" customWidth="1"/>
    <col min="1543" max="1793" width="9.140625" style="1" customWidth="1"/>
    <col min="1794" max="1794" width="15.7109375" style="1" customWidth="1"/>
    <col min="1795" max="1795" width="50.7109375" style="1" customWidth="1"/>
    <col min="1796" max="1796" width="17.28515625" style="1" customWidth="1"/>
    <col min="1797" max="1797" width="15.7109375" style="1" customWidth="1"/>
    <col min="1798" max="1798" width="14.42578125" style="1" customWidth="1"/>
    <col min="1799" max="2049" width="9.140625" style="1" customWidth="1"/>
    <col min="2050" max="2050" width="15.7109375" style="1" customWidth="1"/>
    <col min="2051" max="2051" width="50.7109375" style="1" customWidth="1"/>
    <col min="2052" max="2052" width="17.28515625" style="1" customWidth="1"/>
    <col min="2053" max="2053" width="15.7109375" style="1" customWidth="1"/>
    <col min="2054" max="2054" width="14.42578125" style="1" customWidth="1"/>
    <col min="2055" max="2305" width="9.140625" style="1" customWidth="1"/>
    <col min="2306" max="2306" width="15.7109375" style="1" customWidth="1"/>
    <col min="2307" max="2307" width="50.7109375" style="1" customWidth="1"/>
    <col min="2308" max="2308" width="17.28515625" style="1" customWidth="1"/>
    <col min="2309" max="2309" width="15.7109375" style="1" customWidth="1"/>
    <col min="2310" max="2310" width="14.42578125" style="1" customWidth="1"/>
    <col min="2311" max="2561" width="9.140625" style="1" customWidth="1"/>
    <col min="2562" max="2562" width="15.7109375" style="1" customWidth="1"/>
    <col min="2563" max="2563" width="50.7109375" style="1" customWidth="1"/>
    <col min="2564" max="2564" width="17.28515625" style="1" customWidth="1"/>
    <col min="2565" max="2565" width="15.7109375" style="1" customWidth="1"/>
    <col min="2566" max="2566" width="14.42578125" style="1" customWidth="1"/>
    <col min="2567" max="2817" width="9.140625" style="1" customWidth="1"/>
    <col min="2818" max="2818" width="15.7109375" style="1" customWidth="1"/>
    <col min="2819" max="2819" width="50.7109375" style="1" customWidth="1"/>
    <col min="2820" max="2820" width="17.28515625" style="1" customWidth="1"/>
    <col min="2821" max="2821" width="15.7109375" style="1" customWidth="1"/>
    <col min="2822" max="2822" width="14.42578125" style="1" customWidth="1"/>
    <col min="2823" max="3073" width="9.140625" style="1" customWidth="1"/>
    <col min="3074" max="3074" width="15.7109375" style="1" customWidth="1"/>
    <col min="3075" max="3075" width="50.7109375" style="1" customWidth="1"/>
    <col min="3076" max="3076" width="17.28515625" style="1" customWidth="1"/>
    <col min="3077" max="3077" width="15.7109375" style="1" customWidth="1"/>
    <col min="3078" max="3078" width="14.42578125" style="1" customWidth="1"/>
    <col min="3079" max="3329" width="9.140625" style="1" customWidth="1"/>
    <col min="3330" max="3330" width="15.7109375" style="1" customWidth="1"/>
    <col min="3331" max="3331" width="50.7109375" style="1" customWidth="1"/>
    <col min="3332" max="3332" width="17.28515625" style="1" customWidth="1"/>
    <col min="3333" max="3333" width="15.7109375" style="1" customWidth="1"/>
    <col min="3334" max="3334" width="14.42578125" style="1" customWidth="1"/>
    <col min="3335" max="3585" width="9.140625" style="1" customWidth="1"/>
    <col min="3586" max="3586" width="15.7109375" style="1" customWidth="1"/>
    <col min="3587" max="3587" width="50.7109375" style="1" customWidth="1"/>
    <col min="3588" max="3588" width="17.28515625" style="1" customWidth="1"/>
    <col min="3589" max="3589" width="15.7109375" style="1" customWidth="1"/>
    <col min="3590" max="3590" width="14.42578125" style="1" customWidth="1"/>
    <col min="3591" max="3841" width="9.140625" style="1" customWidth="1"/>
    <col min="3842" max="3842" width="15.7109375" style="1" customWidth="1"/>
    <col min="3843" max="3843" width="50.7109375" style="1" customWidth="1"/>
    <col min="3844" max="3844" width="17.28515625" style="1" customWidth="1"/>
    <col min="3845" max="3845" width="15.7109375" style="1" customWidth="1"/>
    <col min="3846" max="3846" width="14.42578125" style="1" customWidth="1"/>
    <col min="3847" max="4097" width="9.140625" style="1" customWidth="1"/>
    <col min="4098" max="4098" width="15.7109375" style="1" customWidth="1"/>
    <col min="4099" max="4099" width="50.7109375" style="1" customWidth="1"/>
    <col min="4100" max="4100" width="17.28515625" style="1" customWidth="1"/>
    <col min="4101" max="4101" width="15.7109375" style="1" customWidth="1"/>
    <col min="4102" max="4102" width="14.42578125" style="1" customWidth="1"/>
    <col min="4103" max="4353" width="9.140625" style="1" customWidth="1"/>
    <col min="4354" max="4354" width="15.7109375" style="1" customWidth="1"/>
    <col min="4355" max="4355" width="50.7109375" style="1" customWidth="1"/>
    <col min="4356" max="4356" width="17.28515625" style="1" customWidth="1"/>
    <col min="4357" max="4357" width="15.7109375" style="1" customWidth="1"/>
    <col min="4358" max="4358" width="14.42578125" style="1" customWidth="1"/>
    <col min="4359" max="4609" width="9.140625" style="1" customWidth="1"/>
    <col min="4610" max="4610" width="15.7109375" style="1" customWidth="1"/>
    <col min="4611" max="4611" width="50.7109375" style="1" customWidth="1"/>
    <col min="4612" max="4612" width="17.28515625" style="1" customWidth="1"/>
    <col min="4613" max="4613" width="15.7109375" style="1" customWidth="1"/>
    <col min="4614" max="4614" width="14.42578125" style="1" customWidth="1"/>
    <col min="4615" max="4865" width="9.140625" style="1" customWidth="1"/>
    <col min="4866" max="4866" width="15.7109375" style="1" customWidth="1"/>
    <col min="4867" max="4867" width="50.7109375" style="1" customWidth="1"/>
    <col min="4868" max="4868" width="17.28515625" style="1" customWidth="1"/>
    <col min="4869" max="4869" width="15.7109375" style="1" customWidth="1"/>
    <col min="4870" max="4870" width="14.42578125" style="1" customWidth="1"/>
    <col min="4871" max="5121" width="9.140625" style="1" customWidth="1"/>
    <col min="5122" max="5122" width="15.7109375" style="1" customWidth="1"/>
    <col min="5123" max="5123" width="50.7109375" style="1" customWidth="1"/>
    <col min="5124" max="5124" width="17.28515625" style="1" customWidth="1"/>
    <col min="5125" max="5125" width="15.7109375" style="1" customWidth="1"/>
    <col min="5126" max="5126" width="14.42578125" style="1" customWidth="1"/>
    <col min="5127" max="5377" width="9.140625" style="1" customWidth="1"/>
    <col min="5378" max="5378" width="15.7109375" style="1" customWidth="1"/>
    <col min="5379" max="5379" width="50.7109375" style="1" customWidth="1"/>
    <col min="5380" max="5380" width="17.28515625" style="1" customWidth="1"/>
    <col min="5381" max="5381" width="15.7109375" style="1" customWidth="1"/>
    <col min="5382" max="5382" width="14.42578125" style="1" customWidth="1"/>
    <col min="5383" max="5633" width="9.140625" style="1" customWidth="1"/>
    <col min="5634" max="5634" width="15.7109375" style="1" customWidth="1"/>
    <col min="5635" max="5635" width="50.7109375" style="1" customWidth="1"/>
    <col min="5636" max="5636" width="17.28515625" style="1" customWidth="1"/>
    <col min="5637" max="5637" width="15.7109375" style="1" customWidth="1"/>
    <col min="5638" max="5638" width="14.42578125" style="1" customWidth="1"/>
    <col min="5639" max="5889" width="9.140625" style="1" customWidth="1"/>
    <col min="5890" max="5890" width="15.7109375" style="1" customWidth="1"/>
    <col min="5891" max="5891" width="50.7109375" style="1" customWidth="1"/>
    <col min="5892" max="5892" width="17.28515625" style="1" customWidth="1"/>
    <col min="5893" max="5893" width="15.7109375" style="1" customWidth="1"/>
    <col min="5894" max="5894" width="14.42578125" style="1" customWidth="1"/>
    <col min="5895" max="6145" width="9.140625" style="1" customWidth="1"/>
    <col min="6146" max="6146" width="15.7109375" style="1" customWidth="1"/>
    <col min="6147" max="6147" width="50.7109375" style="1" customWidth="1"/>
    <col min="6148" max="6148" width="17.28515625" style="1" customWidth="1"/>
    <col min="6149" max="6149" width="15.7109375" style="1" customWidth="1"/>
    <col min="6150" max="6150" width="14.42578125" style="1" customWidth="1"/>
    <col min="6151" max="6401" width="9.140625" style="1" customWidth="1"/>
    <col min="6402" max="6402" width="15.7109375" style="1" customWidth="1"/>
    <col min="6403" max="6403" width="50.7109375" style="1" customWidth="1"/>
    <col min="6404" max="6404" width="17.28515625" style="1" customWidth="1"/>
    <col min="6405" max="6405" width="15.7109375" style="1" customWidth="1"/>
    <col min="6406" max="6406" width="14.42578125" style="1" customWidth="1"/>
    <col min="6407" max="6657" width="9.140625" style="1" customWidth="1"/>
    <col min="6658" max="6658" width="15.7109375" style="1" customWidth="1"/>
    <col min="6659" max="6659" width="50.7109375" style="1" customWidth="1"/>
    <col min="6660" max="6660" width="17.28515625" style="1" customWidth="1"/>
    <col min="6661" max="6661" width="15.7109375" style="1" customWidth="1"/>
    <col min="6662" max="6662" width="14.42578125" style="1" customWidth="1"/>
    <col min="6663" max="6913" width="9.140625" style="1" customWidth="1"/>
    <col min="6914" max="6914" width="15.7109375" style="1" customWidth="1"/>
    <col min="6915" max="6915" width="50.7109375" style="1" customWidth="1"/>
    <col min="6916" max="6916" width="17.28515625" style="1" customWidth="1"/>
    <col min="6917" max="6917" width="15.7109375" style="1" customWidth="1"/>
    <col min="6918" max="6918" width="14.42578125" style="1" customWidth="1"/>
    <col min="6919" max="7169" width="9.140625" style="1" customWidth="1"/>
    <col min="7170" max="7170" width="15.7109375" style="1" customWidth="1"/>
    <col min="7171" max="7171" width="50.7109375" style="1" customWidth="1"/>
    <col min="7172" max="7172" width="17.28515625" style="1" customWidth="1"/>
    <col min="7173" max="7173" width="15.7109375" style="1" customWidth="1"/>
    <col min="7174" max="7174" width="14.42578125" style="1" customWidth="1"/>
    <col min="7175" max="7425" width="9.140625" style="1" customWidth="1"/>
    <col min="7426" max="7426" width="15.7109375" style="1" customWidth="1"/>
    <col min="7427" max="7427" width="50.7109375" style="1" customWidth="1"/>
    <col min="7428" max="7428" width="17.28515625" style="1" customWidth="1"/>
    <col min="7429" max="7429" width="15.7109375" style="1" customWidth="1"/>
    <col min="7430" max="7430" width="14.42578125" style="1" customWidth="1"/>
    <col min="7431" max="7681" width="9.140625" style="1" customWidth="1"/>
    <col min="7682" max="7682" width="15.7109375" style="1" customWidth="1"/>
    <col min="7683" max="7683" width="50.7109375" style="1" customWidth="1"/>
    <col min="7684" max="7684" width="17.28515625" style="1" customWidth="1"/>
    <col min="7685" max="7685" width="15.7109375" style="1" customWidth="1"/>
    <col min="7686" max="7686" width="14.42578125" style="1" customWidth="1"/>
    <col min="7687" max="7937" width="9.140625" style="1" customWidth="1"/>
    <col min="7938" max="7938" width="15.7109375" style="1" customWidth="1"/>
    <col min="7939" max="7939" width="50.7109375" style="1" customWidth="1"/>
    <col min="7940" max="7940" width="17.28515625" style="1" customWidth="1"/>
    <col min="7941" max="7941" width="15.7109375" style="1" customWidth="1"/>
    <col min="7942" max="7942" width="14.42578125" style="1" customWidth="1"/>
    <col min="7943" max="8193" width="9.140625" style="1" customWidth="1"/>
    <col min="8194" max="8194" width="15.7109375" style="1" customWidth="1"/>
    <col min="8195" max="8195" width="50.7109375" style="1" customWidth="1"/>
    <col min="8196" max="8196" width="17.28515625" style="1" customWidth="1"/>
    <col min="8197" max="8197" width="15.7109375" style="1" customWidth="1"/>
    <col min="8198" max="8198" width="14.42578125" style="1" customWidth="1"/>
    <col min="8199" max="8449" width="9.140625" style="1" customWidth="1"/>
    <col min="8450" max="8450" width="15.7109375" style="1" customWidth="1"/>
    <col min="8451" max="8451" width="50.7109375" style="1" customWidth="1"/>
    <col min="8452" max="8452" width="17.28515625" style="1" customWidth="1"/>
    <col min="8453" max="8453" width="15.7109375" style="1" customWidth="1"/>
    <col min="8454" max="8454" width="14.42578125" style="1" customWidth="1"/>
    <col min="8455" max="8705" width="9.140625" style="1" customWidth="1"/>
    <col min="8706" max="8706" width="15.7109375" style="1" customWidth="1"/>
    <col min="8707" max="8707" width="50.7109375" style="1" customWidth="1"/>
    <col min="8708" max="8708" width="17.28515625" style="1" customWidth="1"/>
    <col min="8709" max="8709" width="15.7109375" style="1" customWidth="1"/>
    <col min="8710" max="8710" width="14.42578125" style="1" customWidth="1"/>
    <col min="8711" max="8961" width="9.140625" style="1" customWidth="1"/>
    <col min="8962" max="8962" width="15.7109375" style="1" customWidth="1"/>
    <col min="8963" max="8963" width="50.7109375" style="1" customWidth="1"/>
    <col min="8964" max="8964" width="17.28515625" style="1" customWidth="1"/>
    <col min="8965" max="8965" width="15.7109375" style="1" customWidth="1"/>
    <col min="8966" max="8966" width="14.42578125" style="1" customWidth="1"/>
    <col min="8967" max="9217" width="9.140625" style="1" customWidth="1"/>
    <col min="9218" max="9218" width="15.7109375" style="1" customWidth="1"/>
    <col min="9219" max="9219" width="50.7109375" style="1" customWidth="1"/>
    <col min="9220" max="9220" width="17.28515625" style="1" customWidth="1"/>
    <col min="9221" max="9221" width="15.7109375" style="1" customWidth="1"/>
    <col min="9222" max="9222" width="14.42578125" style="1" customWidth="1"/>
    <col min="9223" max="9473" width="9.140625" style="1" customWidth="1"/>
    <col min="9474" max="9474" width="15.7109375" style="1" customWidth="1"/>
    <col min="9475" max="9475" width="50.7109375" style="1" customWidth="1"/>
    <col min="9476" max="9476" width="17.28515625" style="1" customWidth="1"/>
    <col min="9477" max="9477" width="15.7109375" style="1" customWidth="1"/>
    <col min="9478" max="9478" width="14.42578125" style="1" customWidth="1"/>
    <col min="9479" max="9729" width="9.140625" style="1" customWidth="1"/>
    <col min="9730" max="9730" width="15.7109375" style="1" customWidth="1"/>
    <col min="9731" max="9731" width="50.7109375" style="1" customWidth="1"/>
    <col min="9732" max="9732" width="17.28515625" style="1" customWidth="1"/>
    <col min="9733" max="9733" width="15.7109375" style="1" customWidth="1"/>
    <col min="9734" max="9734" width="14.42578125" style="1" customWidth="1"/>
    <col min="9735" max="9985" width="9.140625" style="1" customWidth="1"/>
    <col min="9986" max="9986" width="15.7109375" style="1" customWidth="1"/>
    <col min="9987" max="9987" width="50.7109375" style="1" customWidth="1"/>
    <col min="9988" max="9988" width="17.28515625" style="1" customWidth="1"/>
    <col min="9989" max="9989" width="15.7109375" style="1" customWidth="1"/>
    <col min="9990" max="9990" width="14.42578125" style="1" customWidth="1"/>
    <col min="9991" max="10241" width="9.140625" style="1" customWidth="1"/>
    <col min="10242" max="10242" width="15.7109375" style="1" customWidth="1"/>
    <col min="10243" max="10243" width="50.7109375" style="1" customWidth="1"/>
    <col min="10244" max="10244" width="17.28515625" style="1" customWidth="1"/>
    <col min="10245" max="10245" width="15.7109375" style="1" customWidth="1"/>
    <col min="10246" max="10246" width="14.42578125" style="1" customWidth="1"/>
    <col min="10247" max="10497" width="9.140625" style="1" customWidth="1"/>
    <col min="10498" max="10498" width="15.7109375" style="1" customWidth="1"/>
    <col min="10499" max="10499" width="50.7109375" style="1" customWidth="1"/>
    <col min="10500" max="10500" width="17.28515625" style="1" customWidth="1"/>
    <col min="10501" max="10501" width="15.7109375" style="1" customWidth="1"/>
    <col min="10502" max="10502" width="14.42578125" style="1" customWidth="1"/>
    <col min="10503" max="10753" width="9.140625" style="1" customWidth="1"/>
    <col min="10754" max="10754" width="15.7109375" style="1" customWidth="1"/>
    <col min="10755" max="10755" width="50.7109375" style="1" customWidth="1"/>
    <col min="10756" max="10756" width="17.28515625" style="1" customWidth="1"/>
    <col min="10757" max="10757" width="15.7109375" style="1" customWidth="1"/>
    <col min="10758" max="10758" width="14.42578125" style="1" customWidth="1"/>
    <col min="10759" max="11009" width="9.140625" style="1" customWidth="1"/>
    <col min="11010" max="11010" width="15.7109375" style="1" customWidth="1"/>
    <col min="11011" max="11011" width="50.7109375" style="1" customWidth="1"/>
    <col min="11012" max="11012" width="17.28515625" style="1" customWidth="1"/>
    <col min="11013" max="11013" width="15.7109375" style="1" customWidth="1"/>
    <col min="11014" max="11014" width="14.42578125" style="1" customWidth="1"/>
    <col min="11015" max="11265" width="9.140625" style="1" customWidth="1"/>
    <col min="11266" max="11266" width="15.7109375" style="1" customWidth="1"/>
    <col min="11267" max="11267" width="50.7109375" style="1" customWidth="1"/>
    <col min="11268" max="11268" width="17.28515625" style="1" customWidth="1"/>
    <col min="11269" max="11269" width="15.7109375" style="1" customWidth="1"/>
    <col min="11270" max="11270" width="14.42578125" style="1" customWidth="1"/>
    <col min="11271" max="11521" width="9.140625" style="1" customWidth="1"/>
    <col min="11522" max="11522" width="15.7109375" style="1" customWidth="1"/>
    <col min="11523" max="11523" width="50.7109375" style="1" customWidth="1"/>
    <col min="11524" max="11524" width="17.28515625" style="1" customWidth="1"/>
    <col min="11525" max="11525" width="15.7109375" style="1" customWidth="1"/>
    <col min="11526" max="11526" width="14.42578125" style="1" customWidth="1"/>
    <col min="11527" max="11777" width="9.140625" style="1" customWidth="1"/>
    <col min="11778" max="11778" width="15.7109375" style="1" customWidth="1"/>
    <col min="11779" max="11779" width="50.7109375" style="1" customWidth="1"/>
    <col min="11780" max="11780" width="17.28515625" style="1" customWidth="1"/>
    <col min="11781" max="11781" width="15.7109375" style="1" customWidth="1"/>
    <col min="11782" max="11782" width="14.42578125" style="1" customWidth="1"/>
    <col min="11783" max="12033" width="9.140625" style="1" customWidth="1"/>
    <col min="12034" max="12034" width="15.7109375" style="1" customWidth="1"/>
    <col min="12035" max="12035" width="50.7109375" style="1" customWidth="1"/>
    <col min="12036" max="12036" width="17.28515625" style="1" customWidth="1"/>
    <col min="12037" max="12037" width="15.7109375" style="1" customWidth="1"/>
    <col min="12038" max="12038" width="14.42578125" style="1" customWidth="1"/>
    <col min="12039" max="12289" width="9.140625" style="1" customWidth="1"/>
    <col min="12290" max="12290" width="15.7109375" style="1" customWidth="1"/>
    <col min="12291" max="12291" width="50.7109375" style="1" customWidth="1"/>
    <col min="12292" max="12292" width="17.28515625" style="1" customWidth="1"/>
    <col min="12293" max="12293" width="15.7109375" style="1" customWidth="1"/>
    <col min="12294" max="12294" width="14.42578125" style="1" customWidth="1"/>
    <col min="12295" max="12545" width="9.140625" style="1" customWidth="1"/>
    <col min="12546" max="12546" width="15.7109375" style="1" customWidth="1"/>
    <col min="12547" max="12547" width="50.7109375" style="1" customWidth="1"/>
    <col min="12548" max="12548" width="17.28515625" style="1" customWidth="1"/>
    <col min="12549" max="12549" width="15.7109375" style="1" customWidth="1"/>
    <col min="12550" max="12550" width="14.42578125" style="1" customWidth="1"/>
    <col min="12551" max="12801" width="9.140625" style="1" customWidth="1"/>
    <col min="12802" max="12802" width="15.7109375" style="1" customWidth="1"/>
    <col min="12803" max="12803" width="50.7109375" style="1" customWidth="1"/>
    <col min="12804" max="12804" width="17.28515625" style="1" customWidth="1"/>
    <col min="12805" max="12805" width="15.7109375" style="1" customWidth="1"/>
    <col min="12806" max="12806" width="14.42578125" style="1" customWidth="1"/>
    <col min="12807" max="13057" width="9.140625" style="1" customWidth="1"/>
    <col min="13058" max="13058" width="15.7109375" style="1" customWidth="1"/>
    <col min="13059" max="13059" width="50.7109375" style="1" customWidth="1"/>
    <col min="13060" max="13060" width="17.28515625" style="1" customWidth="1"/>
    <col min="13061" max="13061" width="15.7109375" style="1" customWidth="1"/>
    <col min="13062" max="13062" width="14.42578125" style="1" customWidth="1"/>
    <col min="13063" max="13313" width="9.140625" style="1" customWidth="1"/>
    <col min="13314" max="13314" width="15.7109375" style="1" customWidth="1"/>
    <col min="13315" max="13315" width="50.7109375" style="1" customWidth="1"/>
    <col min="13316" max="13316" width="17.28515625" style="1" customWidth="1"/>
    <col min="13317" max="13317" width="15.7109375" style="1" customWidth="1"/>
    <col min="13318" max="13318" width="14.42578125" style="1" customWidth="1"/>
    <col min="13319" max="13569" width="9.140625" style="1" customWidth="1"/>
    <col min="13570" max="13570" width="15.7109375" style="1" customWidth="1"/>
    <col min="13571" max="13571" width="50.7109375" style="1" customWidth="1"/>
    <col min="13572" max="13572" width="17.28515625" style="1" customWidth="1"/>
    <col min="13573" max="13573" width="15.7109375" style="1" customWidth="1"/>
    <col min="13574" max="13574" width="14.42578125" style="1" customWidth="1"/>
    <col min="13575" max="13825" width="9.140625" style="1" customWidth="1"/>
    <col min="13826" max="13826" width="15.7109375" style="1" customWidth="1"/>
    <col min="13827" max="13827" width="50.7109375" style="1" customWidth="1"/>
    <col min="13828" max="13828" width="17.28515625" style="1" customWidth="1"/>
    <col min="13829" max="13829" width="15.7109375" style="1" customWidth="1"/>
    <col min="13830" max="13830" width="14.42578125" style="1" customWidth="1"/>
    <col min="13831" max="14081" width="9.140625" style="1" customWidth="1"/>
    <col min="14082" max="14082" width="15.7109375" style="1" customWidth="1"/>
    <col min="14083" max="14083" width="50.7109375" style="1" customWidth="1"/>
    <col min="14084" max="14084" width="17.28515625" style="1" customWidth="1"/>
    <col min="14085" max="14085" width="15.7109375" style="1" customWidth="1"/>
    <col min="14086" max="14086" width="14.42578125" style="1" customWidth="1"/>
    <col min="14087" max="14337" width="9.140625" style="1" customWidth="1"/>
    <col min="14338" max="14338" width="15.7109375" style="1" customWidth="1"/>
    <col min="14339" max="14339" width="50.7109375" style="1" customWidth="1"/>
    <col min="14340" max="14340" width="17.28515625" style="1" customWidth="1"/>
    <col min="14341" max="14341" width="15.7109375" style="1" customWidth="1"/>
    <col min="14342" max="14342" width="14.42578125" style="1" customWidth="1"/>
    <col min="14343" max="14593" width="9.140625" style="1" customWidth="1"/>
    <col min="14594" max="14594" width="15.7109375" style="1" customWidth="1"/>
    <col min="14595" max="14595" width="50.7109375" style="1" customWidth="1"/>
    <col min="14596" max="14596" width="17.28515625" style="1" customWidth="1"/>
    <col min="14597" max="14597" width="15.7109375" style="1" customWidth="1"/>
    <col min="14598" max="14598" width="14.42578125" style="1" customWidth="1"/>
    <col min="14599" max="14849" width="9.140625" style="1" customWidth="1"/>
    <col min="14850" max="14850" width="15.7109375" style="1" customWidth="1"/>
    <col min="14851" max="14851" width="50.7109375" style="1" customWidth="1"/>
    <col min="14852" max="14852" width="17.28515625" style="1" customWidth="1"/>
    <col min="14853" max="14853" width="15.7109375" style="1" customWidth="1"/>
    <col min="14854" max="14854" width="14.42578125" style="1" customWidth="1"/>
    <col min="14855" max="15105" width="9.140625" style="1" customWidth="1"/>
    <col min="15106" max="15106" width="15.7109375" style="1" customWidth="1"/>
    <col min="15107" max="15107" width="50.7109375" style="1" customWidth="1"/>
    <col min="15108" max="15108" width="17.28515625" style="1" customWidth="1"/>
    <col min="15109" max="15109" width="15.7109375" style="1" customWidth="1"/>
    <col min="15110" max="15110" width="14.42578125" style="1" customWidth="1"/>
    <col min="15111" max="15361" width="9.140625" style="1" customWidth="1"/>
    <col min="15362" max="15362" width="15.7109375" style="1" customWidth="1"/>
    <col min="15363" max="15363" width="50.7109375" style="1" customWidth="1"/>
    <col min="15364" max="15364" width="17.28515625" style="1" customWidth="1"/>
    <col min="15365" max="15365" width="15.7109375" style="1" customWidth="1"/>
    <col min="15366" max="15366" width="14.42578125" style="1" customWidth="1"/>
    <col min="15367" max="15617" width="9.140625" style="1" customWidth="1"/>
    <col min="15618" max="15618" width="15.7109375" style="1" customWidth="1"/>
    <col min="15619" max="15619" width="50.7109375" style="1" customWidth="1"/>
    <col min="15620" max="15620" width="17.28515625" style="1" customWidth="1"/>
    <col min="15621" max="15621" width="15.7109375" style="1" customWidth="1"/>
    <col min="15622" max="15622" width="14.42578125" style="1" customWidth="1"/>
    <col min="15623" max="15873" width="9.140625" style="1" customWidth="1"/>
    <col min="15874" max="15874" width="15.7109375" style="1" customWidth="1"/>
    <col min="15875" max="15875" width="50.7109375" style="1" customWidth="1"/>
    <col min="15876" max="15876" width="17.28515625" style="1" customWidth="1"/>
    <col min="15877" max="15877" width="15.7109375" style="1" customWidth="1"/>
    <col min="15878" max="15878" width="14.42578125" style="1" customWidth="1"/>
    <col min="15879" max="16129" width="9.140625" style="1" customWidth="1"/>
    <col min="16130" max="16130" width="15.7109375" style="1" customWidth="1"/>
    <col min="16131" max="16131" width="50.7109375" style="1" customWidth="1"/>
    <col min="16132" max="16132" width="17.28515625" style="1" customWidth="1"/>
    <col min="16133" max="16133" width="15.7109375" style="1" customWidth="1"/>
    <col min="16134" max="16134" width="14.42578125" style="1" customWidth="1"/>
    <col min="16135" max="16384" width="9.140625" style="1" customWidth="1"/>
  </cols>
  <sheetData>
    <row r="2" spans="1:6" x14ac:dyDescent="0.2">
      <c r="A2" s="35" t="s">
        <v>0</v>
      </c>
      <c r="B2" s="35"/>
      <c r="C2" s="35"/>
      <c r="D2" s="35"/>
      <c r="E2" s="35"/>
      <c r="F2" s="35"/>
    </row>
    <row r="3" spans="1:6" hidden="1" x14ac:dyDescent="0.2">
      <c r="A3" s="35" t="s">
        <v>1</v>
      </c>
      <c r="B3" s="35"/>
      <c r="C3" s="35"/>
      <c r="D3" s="35"/>
      <c r="E3" s="35"/>
      <c r="F3" s="35"/>
    </row>
    <row r="4" spans="1:6" hidden="1" x14ac:dyDescent="0.2">
      <c r="A4" s="35" t="s">
        <v>2</v>
      </c>
      <c r="B4" s="35"/>
      <c r="C4" s="35"/>
      <c r="D4" s="35"/>
      <c r="E4" s="35"/>
      <c r="F4" s="35"/>
    </row>
    <row r="5" spans="1:6" hidden="1" x14ac:dyDescent="0.2">
      <c r="A5" s="35"/>
      <c r="B5" s="35"/>
      <c r="C5" s="35"/>
      <c r="D5" s="35"/>
      <c r="E5" s="35"/>
      <c r="F5" s="35"/>
    </row>
    <row r="6" spans="1:6" ht="19.5" hidden="1" x14ac:dyDescent="0.3">
      <c r="A6" s="34" t="s">
        <v>3</v>
      </c>
      <c r="B6" s="35"/>
      <c r="C6" s="35"/>
      <c r="D6" s="35"/>
      <c r="E6" s="35"/>
      <c r="F6" s="35"/>
    </row>
    <row r="7" spans="1:6" ht="19.5" hidden="1" x14ac:dyDescent="0.3">
      <c r="A7" s="34" t="s">
        <v>4</v>
      </c>
      <c r="B7" s="35"/>
      <c r="C7" s="35"/>
      <c r="D7" s="35"/>
      <c r="E7" s="35"/>
      <c r="F7" s="35"/>
    </row>
    <row r="8" spans="1:6" ht="19.5" hidden="1" x14ac:dyDescent="0.3">
      <c r="A8" s="34" t="s">
        <v>5</v>
      </c>
      <c r="B8" s="35"/>
      <c r="C8" s="35"/>
      <c r="D8" s="35"/>
      <c r="E8" s="35"/>
      <c r="F8" s="35"/>
    </row>
    <row r="9" spans="1:6" ht="15" hidden="1" x14ac:dyDescent="0.2">
      <c r="A9" s="36" t="s">
        <v>6</v>
      </c>
      <c r="B9" s="35"/>
      <c r="C9" s="35"/>
      <c r="D9" s="35"/>
      <c r="E9" s="35"/>
      <c r="F9" s="35"/>
    </row>
    <row r="10" spans="1:6" ht="15.75" hidden="1" x14ac:dyDescent="0.25">
      <c r="A10" s="2" t="s">
        <v>7</v>
      </c>
      <c r="B10" s="2" t="s">
        <v>8</v>
      </c>
      <c r="C10" s="2" t="s">
        <v>9</v>
      </c>
      <c r="D10" s="2" t="s">
        <v>454</v>
      </c>
      <c r="E10" s="2" t="s">
        <v>455</v>
      </c>
      <c r="F10" s="2" t="s">
        <v>456</v>
      </c>
    </row>
    <row r="11" spans="1:6" hidden="1" x14ac:dyDescent="0.2">
      <c r="A11" s="3" t="s">
        <v>12</v>
      </c>
      <c r="B11" s="3" t="s">
        <v>13</v>
      </c>
      <c r="C11" s="3" t="s">
        <v>14</v>
      </c>
      <c r="D11" s="4">
        <v>405673118</v>
      </c>
      <c r="E11" s="4">
        <f>+Costo!F27+Costo!F29</f>
        <v>405673118</v>
      </c>
      <c r="F11" s="4">
        <f>D11-E11</f>
        <v>0</v>
      </c>
    </row>
    <row r="12" spans="1:6" hidden="1" x14ac:dyDescent="0.2">
      <c r="A12" s="3" t="s">
        <v>12</v>
      </c>
      <c r="B12" s="3" t="s">
        <v>13</v>
      </c>
      <c r="C12" s="3" t="s">
        <v>15</v>
      </c>
      <c r="D12" s="4">
        <v>1708083609</v>
      </c>
      <c r="E12" s="4">
        <f>+Costo!F64+Costo!F67</f>
        <v>1708083609</v>
      </c>
      <c r="F12" s="4">
        <f t="shared" ref="F12:F67" si="0">D12-E12</f>
        <v>0</v>
      </c>
    </row>
    <row r="13" spans="1:6" hidden="1" x14ac:dyDescent="0.2">
      <c r="A13" s="3" t="s">
        <v>12</v>
      </c>
      <c r="B13" s="3" t="s">
        <v>13</v>
      </c>
      <c r="C13" s="3" t="s">
        <v>16</v>
      </c>
      <c r="D13" s="4">
        <v>14100500</v>
      </c>
      <c r="E13" s="4">
        <f>+Costo!F94+Costo!F96</f>
        <v>14100500</v>
      </c>
      <c r="F13" s="4">
        <f t="shared" si="0"/>
        <v>0</v>
      </c>
    </row>
    <row r="14" spans="1:6" hidden="1" x14ac:dyDescent="0.2">
      <c r="A14" s="3" t="s">
        <v>12</v>
      </c>
      <c r="B14" s="3" t="s">
        <v>13</v>
      </c>
      <c r="C14" s="3" t="s">
        <v>17</v>
      </c>
      <c r="D14" s="4">
        <v>204868974</v>
      </c>
      <c r="E14" s="4">
        <f>+Costo!F592+Costo!F595</f>
        <v>204868974</v>
      </c>
      <c r="F14" s="4">
        <f t="shared" si="0"/>
        <v>0</v>
      </c>
    </row>
    <row r="15" spans="1:6" hidden="1" x14ac:dyDescent="0.2">
      <c r="A15" s="3" t="s">
        <v>12</v>
      </c>
      <c r="B15" s="3" t="s">
        <v>13</v>
      </c>
      <c r="C15" s="3" t="s">
        <v>18</v>
      </c>
      <c r="D15" s="4">
        <v>1974070</v>
      </c>
      <c r="E15" s="4">
        <f>+Costo!F909+Costo!F912</f>
        <v>1974070</v>
      </c>
      <c r="F15" s="4">
        <f t="shared" si="0"/>
        <v>0</v>
      </c>
    </row>
    <row r="16" spans="1:6" hidden="1" x14ac:dyDescent="0.2">
      <c r="A16" s="8" t="s">
        <v>19</v>
      </c>
      <c r="B16" s="8" t="s">
        <v>20</v>
      </c>
      <c r="C16" s="8" t="s">
        <v>19</v>
      </c>
      <c r="D16" s="9">
        <f>SUM(D11:D15)</f>
        <v>2334700271</v>
      </c>
      <c r="E16" s="9">
        <f t="shared" ref="E16:F16" si="1">SUM(E11:E15)</f>
        <v>2334700271</v>
      </c>
      <c r="F16" s="9">
        <f t="shared" si="1"/>
        <v>0</v>
      </c>
    </row>
    <row r="17" spans="1:6" hidden="1" x14ac:dyDescent="0.2">
      <c r="A17" s="3" t="s">
        <v>22</v>
      </c>
      <c r="B17" s="3" t="s">
        <v>23</v>
      </c>
      <c r="C17" s="3" t="s">
        <v>17</v>
      </c>
      <c r="D17" s="4">
        <v>1102243871</v>
      </c>
      <c r="E17" s="4">
        <f>+Costo!F596</f>
        <v>1102243871</v>
      </c>
      <c r="F17" s="4">
        <f t="shared" si="0"/>
        <v>0</v>
      </c>
    </row>
    <row r="18" spans="1:6" hidden="1" x14ac:dyDescent="0.2">
      <c r="A18" s="3" t="s">
        <v>22</v>
      </c>
      <c r="B18" s="3" t="s">
        <v>23</v>
      </c>
      <c r="C18" s="3" t="s">
        <v>24</v>
      </c>
      <c r="D18" s="4">
        <v>621895433</v>
      </c>
      <c r="E18" s="4">
        <f>+Costo!F1014+Costo!F1017</f>
        <v>621895433</v>
      </c>
      <c r="F18" s="4">
        <f t="shared" si="0"/>
        <v>0</v>
      </c>
    </row>
    <row r="19" spans="1:6" hidden="1" x14ac:dyDescent="0.2">
      <c r="A19" s="3" t="s">
        <v>22</v>
      </c>
      <c r="B19" s="3" t="s">
        <v>23</v>
      </c>
      <c r="C19" s="3" t="s">
        <v>25</v>
      </c>
      <c r="D19" s="4">
        <v>88547460</v>
      </c>
      <c r="E19" s="4">
        <f>+Costo!F1098+Costo!F1101</f>
        <v>88547460</v>
      </c>
      <c r="F19" s="4">
        <f t="shared" si="0"/>
        <v>0</v>
      </c>
    </row>
    <row r="20" spans="1:6" hidden="1" x14ac:dyDescent="0.2">
      <c r="A20" s="3" t="s">
        <v>22</v>
      </c>
      <c r="B20" s="3" t="s">
        <v>23</v>
      </c>
      <c r="C20" s="3" t="s">
        <v>26</v>
      </c>
      <c r="D20" s="4">
        <v>1494335845</v>
      </c>
      <c r="E20" s="4">
        <f>+Costo!F1251</f>
        <v>1494335845</v>
      </c>
      <c r="F20" s="4">
        <f t="shared" si="0"/>
        <v>0</v>
      </c>
    </row>
    <row r="21" spans="1:6" hidden="1" x14ac:dyDescent="0.2">
      <c r="A21" s="8" t="s">
        <v>19</v>
      </c>
      <c r="B21" s="8" t="s">
        <v>20</v>
      </c>
      <c r="C21" s="8" t="s">
        <v>19</v>
      </c>
      <c r="D21" s="9">
        <f>SUM(D17:D20)</f>
        <v>3307022609</v>
      </c>
      <c r="E21" s="9">
        <f t="shared" ref="E21:F21" si="2">SUM(E17:E20)</f>
        <v>3307022609</v>
      </c>
      <c r="F21" s="9">
        <f t="shared" si="2"/>
        <v>0</v>
      </c>
    </row>
    <row r="22" spans="1:6" hidden="1" x14ac:dyDescent="0.2">
      <c r="A22" s="3" t="s">
        <v>27</v>
      </c>
      <c r="B22" s="3" t="s">
        <v>28</v>
      </c>
      <c r="C22" s="3" t="s">
        <v>14</v>
      </c>
      <c r="D22" s="4">
        <v>7428324795</v>
      </c>
      <c r="E22" s="4">
        <f>+Costo!F30+Costo!F32</f>
        <v>7428324795</v>
      </c>
      <c r="F22" s="4">
        <f t="shared" si="0"/>
        <v>0</v>
      </c>
    </row>
    <row r="23" spans="1:6" hidden="1" x14ac:dyDescent="0.2">
      <c r="A23" s="3" t="s">
        <v>27</v>
      </c>
      <c r="B23" s="3" t="s">
        <v>28</v>
      </c>
      <c r="C23" s="3" t="s">
        <v>15</v>
      </c>
      <c r="D23" s="4">
        <v>2229636231</v>
      </c>
      <c r="E23" s="4">
        <f>+Costo!F68</f>
        <v>2229636231</v>
      </c>
      <c r="F23" s="4">
        <f t="shared" si="0"/>
        <v>0</v>
      </c>
    </row>
    <row r="24" spans="1:6" hidden="1" x14ac:dyDescent="0.2">
      <c r="A24" s="3" t="s">
        <v>27</v>
      </c>
      <c r="B24" s="3" t="s">
        <v>28</v>
      </c>
      <c r="C24" s="3" t="s">
        <v>16</v>
      </c>
      <c r="D24" s="4">
        <v>961238311</v>
      </c>
      <c r="E24" s="4">
        <f>+Costo!F97+Costo!F99</f>
        <v>961238311</v>
      </c>
      <c r="F24" s="4">
        <f t="shared" si="0"/>
        <v>0</v>
      </c>
    </row>
    <row r="25" spans="1:6" hidden="1" x14ac:dyDescent="0.2">
      <c r="A25" s="3" t="s">
        <v>27</v>
      </c>
      <c r="B25" s="3" t="s">
        <v>28</v>
      </c>
      <c r="C25" s="3" t="s">
        <v>29</v>
      </c>
      <c r="D25" s="4">
        <v>1876167</v>
      </c>
      <c r="E25" s="4">
        <f>+Costo!F256</f>
        <v>1876167</v>
      </c>
      <c r="F25" s="4">
        <f t="shared" si="0"/>
        <v>0</v>
      </c>
    </row>
    <row r="26" spans="1:6" hidden="1" x14ac:dyDescent="0.2">
      <c r="A26" s="3" t="s">
        <v>27</v>
      </c>
      <c r="B26" s="3" t="s">
        <v>28</v>
      </c>
      <c r="C26" s="3" t="s">
        <v>17</v>
      </c>
      <c r="D26" s="4">
        <v>2141349068</v>
      </c>
      <c r="E26" s="4">
        <f>+Costo!F598+Costo!F603</f>
        <v>2141349068</v>
      </c>
      <c r="F26" s="4">
        <f t="shared" si="0"/>
        <v>0</v>
      </c>
    </row>
    <row r="27" spans="1:6" hidden="1" x14ac:dyDescent="0.2">
      <c r="A27" s="3" t="s">
        <v>27</v>
      </c>
      <c r="B27" s="3" t="s">
        <v>28</v>
      </c>
      <c r="C27" s="3" t="s">
        <v>30</v>
      </c>
      <c r="D27" s="4">
        <v>46071254</v>
      </c>
      <c r="E27" s="4">
        <f>+Costo!F650+Costo!F653</f>
        <v>46071254</v>
      </c>
      <c r="F27" s="4">
        <f t="shared" si="0"/>
        <v>0</v>
      </c>
    </row>
    <row r="28" spans="1:6" hidden="1" x14ac:dyDescent="0.2">
      <c r="A28" s="3" t="s">
        <v>27</v>
      </c>
      <c r="B28" s="3" t="s">
        <v>28</v>
      </c>
      <c r="C28" s="3" t="s">
        <v>31</v>
      </c>
      <c r="D28" s="4">
        <v>870376793</v>
      </c>
      <c r="E28" s="4">
        <f>+Costo!F741</f>
        <v>870376793</v>
      </c>
      <c r="F28" s="4">
        <f t="shared" si="0"/>
        <v>0</v>
      </c>
    </row>
    <row r="29" spans="1:6" hidden="1" x14ac:dyDescent="0.2">
      <c r="A29" s="3" t="s">
        <v>27</v>
      </c>
      <c r="B29" s="3" t="s">
        <v>28</v>
      </c>
      <c r="C29" s="3" t="s">
        <v>32</v>
      </c>
      <c r="D29" s="4">
        <v>2082226027</v>
      </c>
      <c r="E29" s="4">
        <f>+Costo!F776</f>
        <v>2082226027</v>
      </c>
      <c r="F29" s="4">
        <f t="shared" si="0"/>
        <v>0</v>
      </c>
    </row>
    <row r="30" spans="1:6" hidden="1" x14ac:dyDescent="0.2">
      <c r="A30" s="3" t="s">
        <v>27</v>
      </c>
      <c r="B30" s="3" t="s">
        <v>28</v>
      </c>
      <c r="C30" s="3" t="s">
        <v>33</v>
      </c>
      <c r="D30" s="4">
        <v>7584568</v>
      </c>
      <c r="E30" s="4">
        <f>+Costo!F814</f>
        <v>7584568</v>
      </c>
      <c r="F30" s="4">
        <f t="shared" si="0"/>
        <v>0</v>
      </c>
    </row>
    <row r="31" spans="1:6" hidden="1" x14ac:dyDescent="0.2">
      <c r="A31" s="3" t="s">
        <v>27</v>
      </c>
      <c r="B31" s="3" t="s">
        <v>28</v>
      </c>
      <c r="C31" s="3" t="s">
        <v>18</v>
      </c>
      <c r="D31" s="4">
        <v>4248401052</v>
      </c>
      <c r="E31" s="4">
        <f>+Costo!F913+Costo!F916</f>
        <v>4248401052</v>
      </c>
      <c r="F31" s="4">
        <f t="shared" si="0"/>
        <v>0</v>
      </c>
    </row>
    <row r="32" spans="1:6" hidden="1" x14ac:dyDescent="0.2">
      <c r="A32" s="3" t="s">
        <v>27</v>
      </c>
      <c r="B32" s="3" t="s">
        <v>28</v>
      </c>
      <c r="C32" s="3" t="s">
        <v>34</v>
      </c>
      <c r="D32" s="4">
        <v>44173854</v>
      </c>
      <c r="E32" s="4">
        <f>+Costo!F960+Costo!F963</f>
        <v>44173854</v>
      </c>
      <c r="F32" s="4">
        <f t="shared" si="0"/>
        <v>0</v>
      </c>
    </row>
    <row r="33" spans="1:6" hidden="1" x14ac:dyDescent="0.2">
      <c r="A33" s="3" t="s">
        <v>27</v>
      </c>
      <c r="B33" s="3" t="s">
        <v>28</v>
      </c>
      <c r="C33" s="3" t="s">
        <v>35</v>
      </c>
      <c r="D33" s="4">
        <v>1238023547</v>
      </c>
      <c r="E33" s="4">
        <f>+Costo!F984</f>
        <v>1238023547</v>
      </c>
      <c r="F33" s="4">
        <f t="shared" si="0"/>
        <v>0</v>
      </c>
    </row>
    <row r="34" spans="1:6" hidden="1" x14ac:dyDescent="0.2">
      <c r="A34" s="3" t="s">
        <v>27</v>
      </c>
      <c r="B34" s="3" t="s">
        <v>28</v>
      </c>
      <c r="C34" s="3" t="s">
        <v>24</v>
      </c>
      <c r="D34" s="4">
        <v>2677103798</v>
      </c>
      <c r="E34" s="4">
        <f>+Costo!F1018+Costo!F1021</f>
        <v>2677103798</v>
      </c>
      <c r="F34" s="4">
        <f t="shared" si="0"/>
        <v>0</v>
      </c>
    </row>
    <row r="35" spans="1:6" hidden="1" x14ac:dyDescent="0.2">
      <c r="A35" s="3" t="s">
        <v>27</v>
      </c>
      <c r="B35" s="3" t="s">
        <v>28</v>
      </c>
      <c r="C35" s="3" t="s">
        <v>25</v>
      </c>
      <c r="D35" s="4">
        <v>17817920945</v>
      </c>
      <c r="E35" s="4">
        <f>+Costo!F1102+Costo!F1105</f>
        <v>17817920945</v>
      </c>
      <c r="F35" s="4">
        <f t="shared" si="0"/>
        <v>0</v>
      </c>
    </row>
    <row r="36" spans="1:6" hidden="1" x14ac:dyDescent="0.2">
      <c r="A36" s="3" t="s">
        <v>27</v>
      </c>
      <c r="B36" s="3" t="s">
        <v>28</v>
      </c>
      <c r="C36" s="3" t="s">
        <v>26</v>
      </c>
      <c r="D36" s="4">
        <v>7693939457</v>
      </c>
      <c r="E36" s="4">
        <f>+Costo!F1252</f>
        <v>7693939457</v>
      </c>
      <c r="F36" s="4">
        <f t="shared" si="0"/>
        <v>0</v>
      </c>
    </row>
    <row r="37" spans="1:6" hidden="1" x14ac:dyDescent="0.2">
      <c r="A37" s="3" t="s">
        <v>27</v>
      </c>
      <c r="B37" s="3" t="s">
        <v>28</v>
      </c>
      <c r="C37" s="3" t="s">
        <v>36</v>
      </c>
      <c r="D37" s="4">
        <v>9947940</v>
      </c>
      <c r="E37" s="4">
        <f>+Costo!F1277+Costo!F1280</f>
        <v>9947940</v>
      </c>
      <c r="F37" s="4">
        <f t="shared" si="0"/>
        <v>0</v>
      </c>
    </row>
    <row r="38" spans="1:6" hidden="1" x14ac:dyDescent="0.2">
      <c r="A38" s="8" t="s">
        <v>19</v>
      </c>
      <c r="B38" s="8" t="s">
        <v>20</v>
      </c>
      <c r="C38" s="8" t="s">
        <v>19</v>
      </c>
      <c r="D38" s="9">
        <f>SUM(D22:D37)</f>
        <v>49498193807</v>
      </c>
      <c r="E38" s="9">
        <f t="shared" ref="E38:F38" si="3">SUM(E22:E37)</f>
        <v>49498193807</v>
      </c>
      <c r="F38" s="9">
        <f t="shared" si="3"/>
        <v>0</v>
      </c>
    </row>
    <row r="39" spans="1:6" hidden="1" x14ac:dyDescent="0.2">
      <c r="A39" s="3" t="s">
        <v>37</v>
      </c>
      <c r="B39" s="3" t="s">
        <v>38</v>
      </c>
      <c r="C39" s="3" t="s">
        <v>17</v>
      </c>
      <c r="D39" s="4">
        <v>8041860424</v>
      </c>
      <c r="E39" s="4">
        <f>+Costo!F599</f>
        <v>8041860424</v>
      </c>
      <c r="F39" s="4">
        <f t="shared" si="0"/>
        <v>0</v>
      </c>
    </row>
    <row r="40" spans="1:6" hidden="1" x14ac:dyDescent="0.2">
      <c r="A40" s="8" t="s">
        <v>19</v>
      </c>
      <c r="B40" s="8" t="s">
        <v>20</v>
      </c>
      <c r="C40" s="8" t="s">
        <v>19</v>
      </c>
      <c r="D40" s="9">
        <f>SUM(D39)</f>
        <v>8041860424</v>
      </c>
      <c r="E40" s="9">
        <f t="shared" ref="E40:F40" si="4">SUM(E39)</f>
        <v>8041860424</v>
      </c>
      <c r="F40" s="9">
        <f t="shared" si="4"/>
        <v>0</v>
      </c>
    </row>
    <row r="41" spans="1:6" hidden="1" x14ac:dyDescent="0.2">
      <c r="A41" s="3" t="s">
        <v>39</v>
      </c>
      <c r="B41" s="3" t="s">
        <v>40</v>
      </c>
      <c r="C41" s="3" t="s">
        <v>41</v>
      </c>
      <c r="D41" s="4">
        <v>910000</v>
      </c>
      <c r="E41" s="4">
        <f>+Costo!F16</f>
        <v>910000</v>
      </c>
      <c r="F41" s="4">
        <f t="shared" si="0"/>
        <v>0</v>
      </c>
    </row>
    <row r="42" spans="1:6" hidden="1" x14ac:dyDescent="0.2">
      <c r="A42" s="3" t="s">
        <v>39</v>
      </c>
      <c r="B42" s="3" t="s">
        <v>40</v>
      </c>
      <c r="C42" s="3" t="s">
        <v>14</v>
      </c>
      <c r="D42" s="4">
        <v>550021248</v>
      </c>
      <c r="E42" s="4">
        <f>+Costo!F33+Costo!F35</f>
        <v>550021248</v>
      </c>
      <c r="F42" s="4">
        <f t="shared" si="0"/>
        <v>0</v>
      </c>
    </row>
    <row r="43" spans="1:6" hidden="1" x14ac:dyDescent="0.2">
      <c r="A43" s="3" t="s">
        <v>39</v>
      </c>
      <c r="B43" s="3" t="s">
        <v>40</v>
      </c>
      <c r="C43" s="3" t="s">
        <v>15</v>
      </c>
      <c r="D43" s="4">
        <v>87455878</v>
      </c>
      <c r="E43" s="4">
        <f>+Costo!F70+Costo!F72</f>
        <v>87455878</v>
      </c>
      <c r="F43" s="4">
        <f t="shared" si="0"/>
        <v>0</v>
      </c>
    </row>
    <row r="44" spans="1:6" hidden="1" x14ac:dyDescent="0.2">
      <c r="A44" s="3" t="s">
        <v>39</v>
      </c>
      <c r="B44" s="3" t="s">
        <v>40</v>
      </c>
      <c r="C44" s="3" t="s">
        <v>16</v>
      </c>
      <c r="D44" s="4">
        <v>68749633</v>
      </c>
      <c r="E44" s="4">
        <f>+Costo!F100+Costo!F101</f>
        <v>68749633</v>
      </c>
      <c r="F44" s="4">
        <f t="shared" si="0"/>
        <v>0</v>
      </c>
    </row>
    <row r="45" spans="1:6" hidden="1" x14ac:dyDescent="0.2">
      <c r="A45" s="3" t="s">
        <v>39</v>
      </c>
      <c r="B45" s="3" t="s">
        <v>40</v>
      </c>
      <c r="C45" s="3" t="s">
        <v>42</v>
      </c>
      <c r="D45" s="4">
        <v>180000</v>
      </c>
      <c r="E45" s="4">
        <f>+Costo!F121</f>
        <v>180000</v>
      </c>
      <c r="F45" s="4">
        <f t="shared" si="0"/>
        <v>0</v>
      </c>
    </row>
    <row r="46" spans="1:6" hidden="1" x14ac:dyDescent="0.2">
      <c r="A46" s="3" t="s">
        <v>39</v>
      </c>
      <c r="B46" s="3" t="s">
        <v>40</v>
      </c>
      <c r="C46" s="3" t="s">
        <v>43</v>
      </c>
      <c r="D46" s="4">
        <v>165000</v>
      </c>
      <c r="E46" s="4">
        <f>+Costo!F133</f>
        <v>165000</v>
      </c>
      <c r="F46" s="4">
        <f t="shared" si="0"/>
        <v>0</v>
      </c>
    </row>
    <row r="47" spans="1:6" hidden="1" x14ac:dyDescent="0.2">
      <c r="A47" s="3" t="s">
        <v>39</v>
      </c>
      <c r="B47" s="3" t="s">
        <v>40</v>
      </c>
      <c r="C47" s="3" t="s">
        <v>44</v>
      </c>
      <c r="D47" s="4">
        <v>165000</v>
      </c>
      <c r="E47" s="4">
        <f>+Costo!F146</f>
        <v>165000</v>
      </c>
      <c r="F47" s="4">
        <f t="shared" si="0"/>
        <v>0</v>
      </c>
    </row>
    <row r="48" spans="1:6" hidden="1" x14ac:dyDescent="0.2">
      <c r="A48" s="3" t="s">
        <v>39</v>
      </c>
      <c r="B48" s="3" t="s">
        <v>40</v>
      </c>
      <c r="C48" s="3" t="s">
        <v>45</v>
      </c>
      <c r="D48" s="4">
        <v>1498098</v>
      </c>
      <c r="E48" s="4">
        <f>+Costo!F158</f>
        <v>1498098</v>
      </c>
      <c r="F48" s="4">
        <f t="shared" si="0"/>
        <v>0</v>
      </c>
    </row>
    <row r="49" spans="1:6" hidden="1" x14ac:dyDescent="0.2">
      <c r="A49" s="3" t="s">
        <v>39</v>
      </c>
      <c r="B49" s="3" t="s">
        <v>40</v>
      </c>
      <c r="C49" s="3" t="s">
        <v>46</v>
      </c>
      <c r="D49" s="4">
        <v>3164210</v>
      </c>
      <c r="E49" s="4">
        <f>+Costo!F197</f>
        <v>3164210</v>
      </c>
      <c r="F49" s="4">
        <f t="shared" si="0"/>
        <v>0</v>
      </c>
    </row>
    <row r="50" spans="1:6" hidden="1" x14ac:dyDescent="0.2">
      <c r="A50" s="3" t="s">
        <v>39</v>
      </c>
      <c r="B50" s="3" t="s">
        <v>40</v>
      </c>
      <c r="C50" s="3" t="s">
        <v>47</v>
      </c>
      <c r="D50" s="4">
        <v>1265000</v>
      </c>
      <c r="E50" s="4">
        <f>+Costo!F229</f>
        <v>1265000</v>
      </c>
      <c r="F50" s="4">
        <f t="shared" si="0"/>
        <v>0</v>
      </c>
    </row>
    <row r="51" spans="1:6" hidden="1" x14ac:dyDescent="0.2">
      <c r="A51" s="3" t="s">
        <v>39</v>
      </c>
      <c r="B51" s="3" t="s">
        <v>40</v>
      </c>
      <c r="C51" s="3" t="s">
        <v>48</v>
      </c>
      <c r="D51" s="4">
        <v>19939600</v>
      </c>
      <c r="E51" s="4">
        <f>+Costo!F263</f>
        <v>19939600</v>
      </c>
      <c r="F51" s="4">
        <f t="shared" si="0"/>
        <v>0</v>
      </c>
    </row>
    <row r="52" spans="1:6" hidden="1" x14ac:dyDescent="0.2">
      <c r="A52" s="3" t="s">
        <v>39</v>
      </c>
      <c r="B52" s="3" t="s">
        <v>40</v>
      </c>
      <c r="C52" s="3" t="s">
        <v>49</v>
      </c>
      <c r="D52" s="4">
        <v>555000</v>
      </c>
      <c r="E52" s="4">
        <f>+Costo!F279</f>
        <v>555000</v>
      </c>
      <c r="F52" s="4">
        <f t="shared" si="0"/>
        <v>0</v>
      </c>
    </row>
    <row r="53" spans="1:6" hidden="1" x14ac:dyDescent="0.2">
      <c r="A53" s="3" t="s">
        <v>39</v>
      </c>
      <c r="B53" s="3" t="s">
        <v>40</v>
      </c>
      <c r="C53" s="3" t="s">
        <v>50</v>
      </c>
      <c r="D53" s="4">
        <v>6336797</v>
      </c>
      <c r="E53" s="4">
        <f>+Costo!F295+Costo!F298+Costo!F296+Costo!F297</f>
        <v>6336797</v>
      </c>
      <c r="F53" s="4">
        <f t="shared" si="0"/>
        <v>0</v>
      </c>
    </row>
    <row r="54" spans="1:6" hidden="1" x14ac:dyDescent="0.2">
      <c r="A54" s="3" t="s">
        <v>39</v>
      </c>
      <c r="B54" s="3" t="s">
        <v>40</v>
      </c>
      <c r="C54" s="3" t="s">
        <v>51</v>
      </c>
      <c r="D54" s="4">
        <v>21997145</v>
      </c>
      <c r="E54" s="4">
        <f>+Costo!F332+Costo!F335+Costo!F333+Costo!F334</f>
        <v>21997145</v>
      </c>
      <c r="F54" s="4">
        <f t="shared" si="0"/>
        <v>0</v>
      </c>
    </row>
    <row r="55" spans="1:6" hidden="1" x14ac:dyDescent="0.2">
      <c r="A55" s="3" t="s">
        <v>39</v>
      </c>
      <c r="B55" s="3" t="s">
        <v>40</v>
      </c>
      <c r="C55" s="3" t="s">
        <v>52</v>
      </c>
      <c r="D55" s="4">
        <v>6741821</v>
      </c>
      <c r="E55" s="4">
        <f>+Costo!F370+Costo!F373+Costo!F371+Costo!F372</f>
        <v>6741821</v>
      </c>
      <c r="F55" s="4">
        <f t="shared" si="0"/>
        <v>0</v>
      </c>
    </row>
    <row r="56" spans="1:6" hidden="1" x14ac:dyDescent="0.2">
      <c r="A56" s="3" t="s">
        <v>39</v>
      </c>
      <c r="B56" s="3" t="s">
        <v>40</v>
      </c>
      <c r="C56" s="3" t="s">
        <v>53</v>
      </c>
      <c r="D56" s="4">
        <v>3659567</v>
      </c>
      <c r="E56" s="4">
        <f>+Costo!F402+Costo!F403</f>
        <v>3659567</v>
      </c>
      <c r="F56" s="4">
        <f t="shared" si="0"/>
        <v>0</v>
      </c>
    </row>
    <row r="57" spans="1:6" hidden="1" x14ac:dyDescent="0.2">
      <c r="A57" s="3" t="s">
        <v>39</v>
      </c>
      <c r="B57" s="3" t="s">
        <v>40</v>
      </c>
      <c r="C57" s="3" t="s">
        <v>54</v>
      </c>
      <c r="D57" s="4">
        <v>2844960</v>
      </c>
      <c r="E57" s="4">
        <f>+Costo!F426+Costo!F430+Costo!F429</f>
        <v>2844960</v>
      </c>
      <c r="F57" s="4">
        <f t="shared" si="0"/>
        <v>0</v>
      </c>
    </row>
    <row r="58" spans="1:6" hidden="1" x14ac:dyDescent="0.2">
      <c r="A58" s="3" t="s">
        <v>39</v>
      </c>
      <c r="B58" s="3" t="s">
        <v>40</v>
      </c>
      <c r="C58" s="3" t="s">
        <v>55</v>
      </c>
      <c r="D58" s="4">
        <v>4925000</v>
      </c>
      <c r="E58" s="4">
        <f>+Costo!F455+Costo!F457</f>
        <v>4925000</v>
      </c>
      <c r="F58" s="4">
        <f t="shared" si="0"/>
        <v>0</v>
      </c>
    </row>
    <row r="59" spans="1:6" hidden="1" x14ac:dyDescent="0.2">
      <c r="A59" s="3" t="s">
        <v>39</v>
      </c>
      <c r="B59" s="3" t="s">
        <v>40</v>
      </c>
      <c r="C59" s="3" t="s">
        <v>56</v>
      </c>
      <c r="D59" s="4">
        <v>64677491</v>
      </c>
      <c r="E59" s="4">
        <f>+Costo!F477+Costo!F482+Costo!F479+Costo!F481</f>
        <v>64677491</v>
      </c>
      <c r="F59" s="4">
        <f t="shared" si="0"/>
        <v>0</v>
      </c>
    </row>
    <row r="60" spans="1:6" hidden="1" x14ac:dyDescent="0.2">
      <c r="A60" s="3" t="s">
        <v>39</v>
      </c>
      <c r="B60" s="3" t="s">
        <v>40</v>
      </c>
      <c r="C60" s="3" t="s">
        <v>57</v>
      </c>
      <c r="D60" s="4">
        <v>28623292</v>
      </c>
      <c r="E60" s="4">
        <f>+Costo!F518+Costo!F521+Costo!F519+Costo!F520</f>
        <v>28623292</v>
      </c>
      <c r="F60" s="4">
        <f t="shared" si="0"/>
        <v>0</v>
      </c>
    </row>
    <row r="61" spans="1:6" hidden="1" x14ac:dyDescent="0.2">
      <c r="A61" s="3" t="s">
        <v>39</v>
      </c>
      <c r="B61" s="3" t="s">
        <v>40</v>
      </c>
      <c r="C61" s="3" t="s">
        <v>58</v>
      </c>
      <c r="D61" s="4">
        <v>48040696</v>
      </c>
      <c r="E61" s="4">
        <f>+Costo!F556+Costo!F559+Costo!F558+Costo!F557</f>
        <v>48040696</v>
      </c>
      <c r="F61" s="4">
        <f t="shared" si="0"/>
        <v>0</v>
      </c>
    </row>
    <row r="62" spans="1:6" hidden="1" x14ac:dyDescent="0.2">
      <c r="A62" s="3" t="s">
        <v>39</v>
      </c>
      <c r="B62" s="3" t="s">
        <v>40</v>
      </c>
      <c r="C62" s="3" t="s">
        <v>17</v>
      </c>
      <c r="D62" s="4">
        <v>112599431</v>
      </c>
      <c r="E62" s="4">
        <f>+Costo!F604+Costo!F609+Costo!F606+Costo!F608</f>
        <v>112599431</v>
      </c>
      <c r="F62" s="4">
        <f t="shared" si="0"/>
        <v>0</v>
      </c>
    </row>
    <row r="63" spans="1:6" hidden="1" x14ac:dyDescent="0.2">
      <c r="A63" s="3" t="s">
        <v>39</v>
      </c>
      <c r="B63" s="3" t="s">
        <v>40</v>
      </c>
      <c r="C63" s="3" t="s">
        <v>59</v>
      </c>
      <c r="D63" s="4">
        <v>15403993</v>
      </c>
      <c r="E63" s="4">
        <f>+Costo!F674+Costo!F676</f>
        <v>15403993</v>
      </c>
      <c r="F63" s="4">
        <f t="shared" si="0"/>
        <v>0</v>
      </c>
    </row>
    <row r="64" spans="1:6" hidden="1" x14ac:dyDescent="0.2">
      <c r="A64" s="3" t="s">
        <v>39</v>
      </c>
      <c r="B64" s="3" t="s">
        <v>40</v>
      </c>
      <c r="C64" s="3" t="s">
        <v>60</v>
      </c>
      <c r="D64" s="4">
        <v>13042520</v>
      </c>
      <c r="E64" s="4">
        <f>+Costo!F702+Costo!F703</f>
        <v>13042520</v>
      </c>
      <c r="F64" s="4">
        <f t="shared" si="0"/>
        <v>0</v>
      </c>
    </row>
    <row r="65" spans="1:6" hidden="1" x14ac:dyDescent="0.2">
      <c r="A65" s="3" t="s">
        <v>39</v>
      </c>
      <c r="B65" s="3" t="s">
        <v>40</v>
      </c>
      <c r="C65" s="3" t="s">
        <v>31</v>
      </c>
      <c r="D65" s="4">
        <v>101144310</v>
      </c>
      <c r="E65" s="4">
        <f>+Costo!F742+Costo!F745+Costo!F743+Costo!F744</f>
        <v>101144310</v>
      </c>
      <c r="F65" s="4">
        <f t="shared" si="0"/>
        <v>0</v>
      </c>
    </row>
    <row r="66" spans="1:6" hidden="1" x14ac:dyDescent="0.2">
      <c r="A66" s="3" t="s">
        <v>39</v>
      </c>
      <c r="B66" s="3" t="s">
        <v>40</v>
      </c>
      <c r="C66" s="3" t="s">
        <v>32</v>
      </c>
      <c r="D66" s="4">
        <v>15476560</v>
      </c>
      <c r="E66" s="4">
        <f>+Costo!F778+Costo!F779+Costo!F780+Costo!F781</f>
        <v>15476560</v>
      </c>
      <c r="F66" s="4">
        <f t="shared" si="0"/>
        <v>0</v>
      </c>
    </row>
    <row r="67" spans="1:6" hidden="1" x14ac:dyDescent="0.2">
      <c r="A67" s="3" t="s">
        <v>39</v>
      </c>
      <c r="B67" s="3" t="s">
        <v>40</v>
      </c>
      <c r="C67" s="3" t="s">
        <v>33</v>
      </c>
      <c r="D67" s="4">
        <v>24145194</v>
      </c>
      <c r="E67" s="4">
        <f>+Costo!F816+Costo!F817+Costo!F818+Costo!F819</f>
        <v>24145194</v>
      </c>
      <c r="F67" s="4">
        <f t="shared" si="0"/>
        <v>0</v>
      </c>
    </row>
    <row r="68" spans="1:6" hidden="1" x14ac:dyDescent="0.2">
      <c r="A68" s="3" t="s">
        <v>39</v>
      </c>
      <c r="B68" s="3" t="s">
        <v>40</v>
      </c>
      <c r="C68" s="3" t="s">
        <v>61</v>
      </c>
      <c r="D68" s="4">
        <v>29902384</v>
      </c>
      <c r="E68" s="4">
        <f>+Costo!F842+Costo!F844+Costo!F846+Costo!F847</f>
        <v>29902384</v>
      </c>
      <c r="F68" s="4">
        <f t="shared" ref="F68:F127" si="5">D68-E68</f>
        <v>0</v>
      </c>
    </row>
    <row r="69" spans="1:6" hidden="1" x14ac:dyDescent="0.2">
      <c r="A69" s="3" t="s">
        <v>39</v>
      </c>
      <c r="B69" s="3" t="s">
        <v>40</v>
      </c>
      <c r="C69" s="3" t="s">
        <v>62</v>
      </c>
      <c r="D69" s="4">
        <v>6370400</v>
      </c>
      <c r="E69" s="4">
        <f>+Costo!F880+Costo!F882</f>
        <v>6370400</v>
      </c>
      <c r="F69" s="4">
        <f t="shared" si="5"/>
        <v>0</v>
      </c>
    </row>
    <row r="70" spans="1:6" hidden="1" x14ac:dyDescent="0.2">
      <c r="A70" s="3" t="s">
        <v>39</v>
      </c>
      <c r="B70" s="3" t="s">
        <v>40</v>
      </c>
      <c r="C70" s="3" t="s">
        <v>18</v>
      </c>
      <c r="D70" s="4">
        <v>285737519</v>
      </c>
      <c r="E70" s="4">
        <f>+Costo!F917+Costo!F922+Costo!F919+Costo!F921</f>
        <v>285737519</v>
      </c>
      <c r="F70" s="4">
        <f t="shared" si="5"/>
        <v>0</v>
      </c>
    </row>
    <row r="71" spans="1:6" hidden="1" x14ac:dyDescent="0.2">
      <c r="A71" s="3" t="s">
        <v>39</v>
      </c>
      <c r="B71" s="3" t="s">
        <v>40</v>
      </c>
      <c r="C71" s="3" t="s">
        <v>34</v>
      </c>
      <c r="D71" s="4">
        <v>7853000</v>
      </c>
      <c r="E71" s="4">
        <f>+Costo!F964+Costo!F965</f>
        <v>7853000</v>
      </c>
      <c r="F71" s="4">
        <f t="shared" si="5"/>
        <v>0</v>
      </c>
    </row>
    <row r="72" spans="1:6" hidden="1" x14ac:dyDescent="0.2">
      <c r="A72" s="3" t="s">
        <v>39</v>
      </c>
      <c r="B72" s="3" t="s">
        <v>40</v>
      </c>
      <c r="C72" s="3" t="s">
        <v>35</v>
      </c>
      <c r="D72" s="4">
        <v>251224429</v>
      </c>
      <c r="E72" s="4">
        <f>+Costo!F986+Costo!F988+Costo!F989+Costo!F990</f>
        <v>251224429</v>
      </c>
      <c r="F72" s="4">
        <f t="shared" si="5"/>
        <v>0</v>
      </c>
    </row>
    <row r="73" spans="1:6" hidden="1" x14ac:dyDescent="0.2">
      <c r="A73" s="3" t="s">
        <v>39</v>
      </c>
      <c r="B73" s="3" t="s">
        <v>40</v>
      </c>
      <c r="C73" s="3" t="s">
        <v>24</v>
      </c>
      <c r="D73" s="4">
        <v>65957736</v>
      </c>
      <c r="E73" s="4">
        <f>+Costo!F1022+Costo!F1024+Costo!F1026+Costo!F1027</f>
        <v>65957736</v>
      </c>
      <c r="F73" s="4">
        <f t="shared" si="5"/>
        <v>0</v>
      </c>
    </row>
    <row r="74" spans="1:6" hidden="1" x14ac:dyDescent="0.2">
      <c r="A74" s="3" t="s">
        <v>39</v>
      </c>
      <c r="B74" s="3" t="s">
        <v>40</v>
      </c>
      <c r="C74" s="3" t="s">
        <v>63</v>
      </c>
      <c r="D74" s="4">
        <v>323470791</v>
      </c>
      <c r="E74" s="4">
        <f>+Costo!F1064+Costo!F1066+Costo!F1069+Costo!F1068</f>
        <v>323470791</v>
      </c>
      <c r="F74" s="4">
        <f t="shared" si="5"/>
        <v>0</v>
      </c>
    </row>
    <row r="75" spans="1:6" hidden="1" x14ac:dyDescent="0.2">
      <c r="A75" s="3" t="s">
        <v>39</v>
      </c>
      <c r="B75" s="3" t="s">
        <v>40</v>
      </c>
      <c r="C75" s="3" t="s">
        <v>25</v>
      </c>
      <c r="D75" s="4">
        <v>611465533</v>
      </c>
      <c r="E75" s="4">
        <f>+Costo!F1106+Costo!F1108+Costo!F1111+Costo!F1110</f>
        <v>611465533</v>
      </c>
      <c r="F75" s="4">
        <f t="shared" si="5"/>
        <v>0</v>
      </c>
    </row>
    <row r="76" spans="1:6" hidden="1" x14ac:dyDescent="0.2">
      <c r="A76" s="3" t="s">
        <v>39</v>
      </c>
      <c r="B76" s="3" t="s">
        <v>40</v>
      </c>
      <c r="C76" s="3" t="s">
        <v>64</v>
      </c>
      <c r="D76" s="4">
        <v>86955864</v>
      </c>
      <c r="E76" s="4">
        <f>+Costo!F1161+Costo!F1163+Costo!F1166+Costo!F1165</f>
        <v>86955864</v>
      </c>
      <c r="F76" s="4">
        <f t="shared" si="5"/>
        <v>0</v>
      </c>
    </row>
    <row r="77" spans="1:6" hidden="1" x14ac:dyDescent="0.2">
      <c r="A77" s="3" t="s">
        <v>39</v>
      </c>
      <c r="B77" s="3" t="s">
        <v>40</v>
      </c>
      <c r="C77" s="3" t="s">
        <v>65</v>
      </c>
      <c r="D77" s="4">
        <v>1928710818</v>
      </c>
      <c r="E77" s="4">
        <f>+Costo!F1197+Costo!F1199+Costo!F1202+Costo!F1201</f>
        <v>1928710818</v>
      </c>
      <c r="F77" s="4">
        <f t="shared" si="5"/>
        <v>0</v>
      </c>
    </row>
    <row r="78" spans="1:6" hidden="1" x14ac:dyDescent="0.2">
      <c r="A78" s="3" t="s">
        <v>39</v>
      </c>
      <c r="B78" s="3" t="s">
        <v>40</v>
      </c>
      <c r="C78" s="3" t="s">
        <v>66</v>
      </c>
      <c r="D78" s="4">
        <v>43906191</v>
      </c>
      <c r="E78" s="4">
        <f>+Costo!F1229+Costo!F1231</f>
        <v>43906191</v>
      </c>
      <c r="F78" s="4">
        <f t="shared" si="5"/>
        <v>0</v>
      </c>
    </row>
    <row r="79" spans="1:6" hidden="1" x14ac:dyDescent="0.2">
      <c r="A79" s="3" t="s">
        <v>39</v>
      </c>
      <c r="B79" s="3" t="s">
        <v>40</v>
      </c>
      <c r="C79" s="3" t="s">
        <v>26</v>
      </c>
      <c r="D79" s="4">
        <v>279353917</v>
      </c>
      <c r="E79" s="4">
        <f>+Costo!F1253</f>
        <v>279353917</v>
      </c>
      <c r="F79" s="4">
        <f t="shared" si="5"/>
        <v>0</v>
      </c>
    </row>
    <row r="80" spans="1:6" hidden="1" x14ac:dyDescent="0.2">
      <c r="A80" s="3" t="s">
        <v>39</v>
      </c>
      <c r="B80" s="3" t="s">
        <v>40</v>
      </c>
      <c r="C80" s="3" t="s">
        <v>67</v>
      </c>
      <c r="D80" s="4">
        <v>6755600</v>
      </c>
      <c r="E80" s="4">
        <f>+Costo!F1299</f>
        <v>6755600</v>
      </c>
      <c r="F80" s="4">
        <f t="shared" si="5"/>
        <v>0</v>
      </c>
    </row>
    <row r="81" spans="1:6" hidden="1" x14ac:dyDescent="0.2">
      <c r="A81" s="8" t="s">
        <v>19</v>
      </c>
      <c r="B81" s="8" t="s">
        <v>20</v>
      </c>
      <c r="C81" s="8" t="s">
        <v>19</v>
      </c>
      <c r="D81" s="9">
        <f>SUM(D41:D80)</f>
        <v>5131391626</v>
      </c>
      <c r="E81" s="9">
        <f t="shared" ref="E81:F81" si="6">SUM(E41:E80)</f>
        <v>5131391626</v>
      </c>
      <c r="F81" s="9">
        <f t="shared" si="6"/>
        <v>0</v>
      </c>
    </row>
    <row r="82" spans="1:6" hidden="1" x14ac:dyDescent="0.2">
      <c r="A82" s="3" t="s">
        <v>68</v>
      </c>
      <c r="B82" s="3" t="s">
        <v>69</v>
      </c>
      <c r="C82" s="3" t="s">
        <v>14</v>
      </c>
      <c r="D82" s="4">
        <v>672579</v>
      </c>
      <c r="E82" s="4">
        <f>+Costo!F34</f>
        <v>672579</v>
      </c>
      <c r="F82" s="4">
        <f t="shared" si="5"/>
        <v>0</v>
      </c>
    </row>
    <row r="83" spans="1:6" hidden="1" x14ac:dyDescent="0.2">
      <c r="A83" s="3" t="s">
        <v>68</v>
      </c>
      <c r="B83" s="3" t="s">
        <v>69</v>
      </c>
      <c r="C83" s="3" t="s">
        <v>15</v>
      </c>
      <c r="D83" s="4">
        <v>798341</v>
      </c>
      <c r="E83" s="4">
        <f>+Costo!F71</f>
        <v>798341</v>
      </c>
      <c r="F83" s="4">
        <f t="shared" si="5"/>
        <v>0</v>
      </c>
    </row>
    <row r="84" spans="1:6" hidden="1" x14ac:dyDescent="0.2">
      <c r="A84" s="3" t="s">
        <v>68</v>
      </c>
      <c r="B84" s="3" t="s">
        <v>69</v>
      </c>
      <c r="C84" s="3" t="s">
        <v>70</v>
      </c>
      <c r="D84" s="4">
        <v>105000</v>
      </c>
      <c r="E84" s="4">
        <f>+Costo!F184</f>
        <v>105000</v>
      </c>
      <c r="F84" s="4">
        <f t="shared" si="5"/>
        <v>0</v>
      </c>
    </row>
    <row r="85" spans="1:6" hidden="1" x14ac:dyDescent="0.2">
      <c r="A85" s="3" t="s">
        <v>68</v>
      </c>
      <c r="B85" s="3" t="s">
        <v>69</v>
      </c>
      <c r="C85" s="3" t="s">
        <v>54</v>
      </c>
      <c r="D85" s="4">
        <v>30000</v>
      </c>
      <c r="E85" s="4">
        <f>+Costo!F427+Costo!F428</f>
        <v>30000</v>
      </c>
      <c r="F85" s="4">
        <f t="shared" si="5"/>
        <v>0</v>
      </c>
    </row>
    <row r="86" spans="1:6" hidden="1" x14ac:dyDescent="0.2">
      <c r="A86" s="3" t="s">
        <v>68</v>
      </c>
      <c r="B86" s="3" t="s">
        <v>69</v>
      </c>
      <c r="C86" s="3" t="s">
        <v>56</v>
      </c>
      <c r="D86" s="4">
        <v>25000</v>
      </c>
      <c r="E86" s="4">
        <f>+Costo!F478+Costo!F480</f>
        <v>25000</v>
      </c>
      <c r="F86" s="4">
        <f t="shared" si="5"/>
        <v>0</v>
      </c>
    </row>
    <row r="87" spans="1:6" hidden="1" x14ac:dyDescent="0.2">
      <c r="A87" s="3" t="s">
        <v>68</v>
      </c>
      <c r="B87" s="3" t="s">
        <v>69</v>
      </c>
      <c r="C87" s="3" t="s">
        <v>17</v>
      </c>
      <c r="D87" s="4">
        <v>512825</v>
      </c>
      <c r="E87" s="4">
        <f>+Costo!F605+Costo!F607</f>
        <v>512825</v>
      </c>
      <c r="F87" s="4">
        <f t="shared" si="5"/>
        <v>0</v>
      </c>
    </row>
    <row r="88" spans="1:6" hidden="1" x14ac:dyDescent="0.2">
      <c r="A88" s="3" t="s">
        <v>68</v>
      </c>
      <c r="B88" s="3" t="s">
        <v>69</v>
      </c>
      <c r="C88" s="3" t="s">
        <v>59</v>
      </c>
      <c r="D88" s="4">
        <v>175838</v>
      </c>
      <c r="E88" s="4">
        <f>+Costo!F677+Costo!F675</f>
        <v>175838</v>
      </c>
      <c r="F88" s="4">
        <f t="shared" si="5"/>
        <v>0</v>
      </c>
    </row>
    <row r="89" spans="1:6" hidden="1" x14ac:dyDescent="0.2">
      <c r="A89" s="3" t="s">
        <v>68</v>
      </c>
      <c r="B89" s="3" t="s">
        <v>69</v>
      </c>
      <c r="C89" s="3" t="s">
        <v>71</v>
      </c>
      <c r="D89" s="4">
        <v>30000</v>
      </c>
      <c r="E89" s="4">
        <f>+Costo!F724+Costo!F725</f>
        <v>30000</v>
      </c>
      <c r="F89" s="4">
        <f t="shared" si="5"/>
        <v>0</v>
      </c>
    </row>
    <row r="90" spans="1:6" hidden="1" x14ac:dyDescent="0.2">
      <c r="A90" s="3" t="s">
        <v>68</v>
      </c>
      <c r="B90" s="3" t="s">
        <v>69</v>
      </c>
      <c r="C90" s="3" t="s">
        <v>61</v>
      </c>
      <c r="D90" s="4">
        <v>352231</v>
      </c>
      <c r="E90" s="4">
        <f>+Costo!F843+Costo!F845</f>
        <v>352231</v>
      </c>
      <c r="F90" s="4">
        <f t="shared" si="5"/>
        <v>0</v>
      </c>
    </row>
    <row r="91" spans="1:6" hidden="1" x14ac:dyDescent="0.2">
      <c r="A91" s="3" t="s">
        <v>68</v>
      </c>
      <c r="B91" s="3" t="s">
        <v>69</v>
      </c>
      <c r="C91" s="3" t="s">
        <v>62</v>
      </c>
      <c r="D91" s="4">
        <v>20000</v>
      </c>
      <c r="E91" s="4">
        <f>+Costo!F881</f>
        <v>20000</v>
      </c>
      <c r="F91" s="4">
        <f t="shared" si="5"/>
        <v>0</v>
      </c>
    </row>
    <row r="92" spans="1:6" hidden="1" x14ac:dyDescent="0.2">
      <c r="A92" s="3" t="s">
        <v>68</v>
      </c>
      <c r="B92" s="3" t="s">
        <v>69</v>
      </c>
      <c r="C92" s="3" t="s">
        <v>18</v>
      </c>
      <c r="D92" s="4">
        <v>1005500</v>
      </c>
      <c r="E92" s="4">
        <f>+Costo!F918+Costo!F920</f>
        <v>1005500</v>
      </c>
      <c r="F92" s="4">
        <f t="shared" si="5"/>
        <v>0</v>
      </c>
    </row>
    <row r="93" spans="1:6" hidden="1" x14ac:dyDescent="0.2">
      <c r="A93" s="3" t="s">
        <v>68</v>
      </c>
      <c r="B93" s="3" t="s">
        <v>69</v>
      </c>
      <c r="C93" s="3" t="s">
        <v>35</v>
      </c>
      <c r="D93" s="4">
        <v>274000</v>
      </c>
      <c r="E93" s="4">
        <f>+Costo!F987</f>
        <v>274000</v>
      </c>
      <c r="F93" s="4">
        <f t="shared" si="5"/>
        <v>0</v>
      </c>
    </row>
    <row r="94" spans="1:6" hidden="1" x14ac:dyDescent="0.2">
      <c r="A94" s="3" t="s">
        <v>68</v>
      </c>
      <c r="B94" s="3" t="s">
        <v>69</v>
      </c>
      <c r="C94" s="3" t="s">
        <v>24</v>
      </c>
      <c r="D94" s="4">
        <v>583000</v>
      </c>
      <c r="E94" s="4">
        <f>+Costo!F1023+Costo!F1025</f>
        <v>583000</v>
      </c>
      <c r="F94" s="4">
        <f t="shared" si="5"/>
        <v>0</v>
      </c>
    </row>
    <row r="95" spans="1:6" hidden="1" x14ac:dyDescent="0.2">
      <c r="A95" s="3" t="s">
        <v>68</v>
      </c>
      <c r="B95" s="3" t="s">
        <v>69</v>
      </c>
      <c r="C95" s="3" t="s">
        <v>63</v>
      </c>
      <c r="D95" s="4">
        <v>50000</v>
      </c>
      <c r="E95" s="4">
        <f>+Costo!F1065+Costo!F1067</f>
        <v>50000</v>
      </c>
      <c r="F95" s="4">
        <f t="shared" si="5"/>
        <v>0</v>
      </c>
    </row>
    <row r="96" spans="1:6" hidden="1" x14ac:dyDescent="0.2">
      <c r="A96" s="3" t="s">
        <v>68</v>
      </c>
      <c r="B96" s="3" t="s">
        <v>69</v>
      </c>
      <c r="C96" s="3" t="s">
        <v>25</v>
      </c>
      <c r="D96" s="4">
        <v>973819</v>
      </c>
      <c r="E96" s="4">
        <f>+Costo!F1107+Costo!F1109</f>
        <v>973819</v>
      </c>
      <c r="F96" s="4">
        <f t="shared" si="5"/>
        <v>0</v>
      </c>
    </row>
    <row r="97" spans="1:6" hidden="1" x14ac:dyDescent="0.2">
      <c r="A97" s="3" t="s">
        <v>68</v>
      </c>
      <c r="B97" s="3" t="s">
        <v>69</v>
      </c>
      <c r="C97" s="3" t="s">
        <v>64</v>
      </c>
      <c r="D97" s="4">
        <v>126552</v>
      </c>
      <c r="E97" s="4">
        <f>+Costo!F1162+Costo!F1164</f>
        <v>126552</v>
      </c>
      <c r="F97" s="4">
        <f t="shared" si="5"/>
        <v>0</v>
      </c>
    </row>
    <row r="98" spans="1:6" hidden="1" x14ac:dyDescent="0.2">
      <c r="A98" s="3" t="s">
        <v>68</v>
      </c>
      <c r="B98" s="3" t="s">
        <v>69</v>
      </c>
      <c r="C98" s="3" t="s">
        <v>65</v>
      </c>
      <c r="D98" s="4">
        <v>621750</v>
      </c>
      <c r="E98" s="4">
        <f>+Costo!F1198+Costo!F1200</f>
        <v>621750</v>
      </c>
      <c r="F98" s="4">
        <f t="shared" si="5"/>
        <v>0</v>
      </c>
    </row>
    <row r="99" spans="1:6" hidden="1" x14ac:dyDescent="0.2">
      <c r="A99" s="3" t="s">
        <v>68</v>
      </c>
      <c r="B99" s="3" t="s">
        <v>69</v>
      </c>
      <c r="C99" s="3" t="s">
        <v>66</v>
      </c>
      <c r="D99" s="4">
        <v>187000</v>
      </c>
      <c r="E99" s="4">
        <f>+Costo!F1230+Costo!F1232</f>
        <v>187000</v>
      </c>
      <c r="F99" s="4">
        <f t="shared" si="5"/>
        <v>0</v>
      </c>
    </row>
    <row r="100" spans="1:6" hidden="1" x14ac:dyDescent="0.2">
      <c r="A100" s="8" t="s">
        <v>19</v>
      </c>
      <c r="B100" s="8" t="s">
        <v>20</v>
      </c>
      <c r="C100" s="8" t="s">
        <v>19</v>
      </c>
      <c r="D100" s="9">
        <f>SUM(D82:D99)</f>
        <v>6543435</v>
      </c>
      <c r="E100" s="9">
        <f t="shared" ref="E100:F100" si="7">SUM(E82:E99)</f>
        <v>6543435</v>
      </c>
      <c r="F100" s="9">
        <f t="shared" si="7"/>
        <v>0</v>
      </c>
    </row>
    <row r="101" spans="1:6" hidden="1" x14ac:dyDescent="0.2">
      <c r="A101" s="3" t="s">
        <v>72</v>
      </c>
      <c r="B101" s="3" t="s">
        <v>73</v>
      </c>
      <c r="C101" s="3" t="s">
        <v>41</v>
      </c>
      <c r="D101" s="4">
        <v>17617300</v>
      </c>
      <c r="E101" s="4">
        <f>+Costo!F17+Costo!F18</f>
        <v>17617300</v>
      </c>
      <c r="F101" s="4">
        <f t="shared" si="5"/>
        <v>0</v>
      </c>
    </row>
    <row r="102" spans="1:6" x14ac:dyDescent="0.2">
      <c r="A102" s="3" t="s">
        <v>72</v>
      </c>
      <c r="B102" s="3" t="s">
        <v>73</v>
      </c>
      <c r="C102" s="3" t="s">
        <v>14</v>
      </c>
      <c r="D102" s="4">
        <v>834852899</v>
      </c>
      <c r="E102" s="4">
        <f>+Costo!F36+Costo!F37</f>
        <v>784628905</v>
      </c>
      <c r="F102" s="17">
        <f t="shared" si="5"/>
        <v>50223994</v>
      </c>
    </row>
    <row r="103" spans="1:6" hidden="1" x14ac:dyDescent="0.2">
      <c r="A103" s="3" t="s">
        <v>72</v>
      </c>
      <c r="B103" s="3" t="s">
        <v>73</v>
      </c>
      <c r="C103" s="3" t="s">
        <v>15</v>
      </c>
      <c r="D103" s="4">
        <v>112724931</v>
      </c>
      <c r="E103" s="4">
        <f>+Costo!F73+Costo!F74</f>
        <v>112724931</v>
      </c>
      <c r="F103" s="4">
        <f t="shared" si="5"/>
        <v>0</v>
      </c>
    </row>
    <row r="104" spans="1:6" hidden="1" x14ac:dyDescent="0.2">
      <c r="A104" s="3" t="s">
        <v>72</v>
      </c>
      <c r="B104" s="3" t="s">
        <v>73</v>
      </c>
      <c r="C104" s="3" t="s">
        <v>16</v>
      </c>
      <c r="D104" s="4">
        <v>44419800</v>
      </c>
      <c r="E104" s="4">
        <f>+Costo!F102+Costo!F103</f>
        <v>44419800</v>
      </c>
      <c r="F104" s="4">
        <f t="shared" si="5"/>
        <v>0</v>
      </c>
    </row>
    <row r="105" spans="1:6" hidden="1" x14ac:dyDescent="0.2">
      <c r="A105" s="3" t="s">
        <v>72</v>
      </c>
      <c r="B105" s="3" t="s">
        <v>73</v>
      </c>
      <c r="C105" s="3" t="s">
        <v>42</v>
      </c>
      <c r="D105" s="4">
        <v>985481</v>
      </c>
      <c r="E105" s="4">
        <f>+Costo!F122+Costo!F123</f>
        <v>985481</v>
      </c>
      <c r="F105" s="4">
        <f t="shared" si="5"/>
        <v>0</v>
      </c>
    </row>
    <row r="106" spans="1:6" hidden="1" x14ac:dyDescent="0.2">
      <c r="A106" s="3" t="s">
        <v>72</v>
      </c>
      <c r="B106" s="3" t="s">
        <v>73</v>
      </c>
      <c r="C106" s="3" t="s">
        <v>43</v>
      </c>
      <c r="D106" s="4">
        <v>2148276</v>
      </c>
      <c r="E106" s="4">
        <f>+Costo!F134+Costo!F135</f>
        <v>2148276</v>
      </c>
      <c r="F106" s="4">
        <f t="shared" si="5"/>
        <v>0</v>
      </c>
    </row>
    <row r="107" spans="1:6" hidden="1" x14ac:dyDescent="0.2">
      <c r="A107" s="3" t="s">
        <v>72</v>
      </c>
      <c r="B107" s="3" t="s">
        <v>73</v>
      </c>
      <c r="C107" s="3" t="s">
        <v>44</v>
      </c>
      <c r="D107" s="4">
        <v>2199597</v>
      </c>
      <c r="E107" s="4">
        <f>+Costo!F147+Costo!F148</f>
        <v>2199597</v>
      </c>
      <c r="F107" s="4">
        <f t="shared" si="5"/>
        <v>0</v>
      </c>
    </row>
    <row r="108" spans="1:6" hidden="1" x14ac:dyDescent="0.2">
      <c r="A108" s="3" t="s">
        <v>72</v>
      </c>
      <c r="B108" s="3" t="s">
        <v>73</v>
      </c>
      <c r="C108" s="3" t="s">
        <v>45</v>
      </c>
      <c r="D108" s="4">
        <v>14539756</v>
      </c>
      <c r="E108" s="4">
        <f>+Costo!F159+Costo!F160</f>
        <v>14539756</v>
      </c>
      <c r="F108" s="4">
        <f t="shared" si="5"/>
        <v>0</v>
      </c>
    </row>
    <row r="109" spans="1:6" hidden="1" x14ac:dyDescent="0.2">
      <c r="A109" s="3" t="s">
        <v>72</v>
      </c>
      <c r="B109" s="3" t="s">
        <v>73</v>
      </c>
      <c r="C109" s="3" t="s">
        <v>74</v>
      </c>
      <c r="D109" s="4">
        <v>1830248</v>
      </c>
      <c r="E109" s="4">
        <f>+Costo!F174+Costo!F175</f>
        <v>1830248</v>
      </c>
      <c r="F109" s="4">
        <f t="shared" si="5"/>
        <v>0</v>
      </c>
    </row>
    <row r="110" spans="1:6" x14ac:dyDescent="0.2">
      <c r="A110" s="3" t="s">
        <v>72</v>
      </c>
      <c r="B110" s="3" t="s">
        <v>73</v>
      </c>
      <c r="C110" s="3" t="s">
        <v>70</v>
      </c>
      <c r="D110" s="4">
        <v>4932657</v>
      </c>
      <c r="E110" s="4">
        <f>+Costo!F185+Costo!F186</f>
        <v>6431987</v>
      </c>
      <c r="F110" s="25">
        <f t="shared" si="5"/>
        <v>-1499330</v>
      </c>
    </row>
    <row r="111" spans="1:6" x14ac:dyDescent="0.2">
      <c r="A111" s="3" t="s">
        <v>72</v>
      </c>
      <c r="B111" s="3" t="s">
        <v>73</v>
      </c>
      <c r="C111" s="3" t="s">
        <v>46</v>
      </c>
      <c r="D111" s="4">
        <v>7430138</v>
      </c>
      <c r="E111" s="4">
        <f>+Costo!F198</f>
        <v>53861732</v>
      </c>
      <c r="F111" s="25">
        <f t="shared" si="5"/>
        <v>-46431594</v>
      </c>
    </row>
    <row r="112" spans="1:6" x14ac:dyDescent="0.2">
      <c r="A112" s="3" t="s">
        <v>72</v>
      </c>
      <c r="B112" s="3" t="s">
        <v>73</v>
      </c>
      <c r="C112" s="3" t="s">
        <v>75</v>
      </c>
      <c r="D112" s="4">
        <v>1659520</v>
      </c>
      <c r="E112" s="4">
        <f>+Costo!F209</f>
        <v>1766240</v>
      </c>
      <c r="F112" s="25">
        <f t="shared" si="5"/>
        <v>-106720</v>
      </c>
    </row>
    <row r="113" spans="1:6" hidden="1" x14ac:dyDescent="0.2">
      <c r="A113" s="3" t="s">
        <v>72</v>
      </c>
      <c r="B113" s="3" t="s">
        <v>73</v>
      </c>
      <c r="C113" s="3" t="s">
        <v>76</v>
      </c>
      <c r="D113" s="4">
        <v>216000</v>
      </c>
      <c r="E113" s="4">
        <f>+Costo!F223</f>
        <v>216000</v>
      </c>
      <c r="F113" s="4">
        <f t="shared" si="5"/>
        <v>0</v>
      </c>
    </row>
    <row r="114" spans="1:6" x14ac:dyDescent="0.2">
      <c r="A114" s="3">
        <v>152405050000</v>
      </c>
      <c r="B114" s="3" t="s">
        <v>73</v>
      </c>
      <c r="C114" s="3" t="s">
        <v>47</v>
      </c>
      <c r="D114" s="4">
        <v>11762004</v>
      </c>
      <c r="E114" s="4">
        <f>+Costo!F230+Costo!F231</f>
        <v>12748354</v>
      </c>
      <c r="F114" s="25">
        <f t="shared" si="5"/>
        <v>-986350</v>
      </c>
    </row>
    <row r="115" spans="1:6" hidden="1" x14ac:dyDescent="0.2">
      <c r="A115" s="3" t="s">
        <v>72</v>
      </c>
      <c r="B115" s="3" t="s">
        <v>73</v>
      </c>
      <c r="C115" s="3" t="s">
        <v>77</v>
      </c>
      <c r="D115" s="4">
        <v>4583133</v>
      </c>
      <c r="E115" s="4">
        <f>+Costo!F244+Costo!F245</f>
        <v>4583133</v>
      </c>
      <c r="F115" s="4">
        <f t="shared" si="5"/>
        <v>0</v>
      </c>
    </row>
    <row r="116" spans="1:6" hidden="1" x14ac:dyDescent="0.2">
      <c r="A116" s="3" t="s">
        <v>72</v>
      </c>
      <c r="B116" s="3" t="s">
        <v>73</v>
      </c>
      <c r="C116" s="3" t="s">
        <v>29</v>
      </c>
      <c r="D116" s="4">
        <v>600000</v>
      </c>
      <c r="E116" s="4">
        <f>+Costo!F257</f>
        <v>600000</v>
      </c>
      <c r="F116" s="4">
        <f t="shared" si="5"/>
        <v>0</v>
      </c>
    </row>
    <row r="117" spans="1:6" hidden="1" x14ac:dyDescent="0.2">
      <c r="A117" s="3" t="s">
        <v>72</v>
      </c>
      <c r="B117" s="3" t="s">
        <v>73</v>
      </c>
      <c r="C117" s="3" t="s">
        <v>48</v>
      </c>
      <c r="D117" s="4">
        <v>16577498</v>
      </c>
      <c r="E117" s="4">
        <f>+Costo!F264</f>
        <v>16577498</v>
      </c>
      <c r="F117" s="4">
        <f t="shared" si="5"/>
        <v>0</v>
      </c>
    </row>
    <row r="118" spans="1:6" hidden="1" x14ac:dyDescent="0.2">
      <c r="A118" s="3" t="s">
        <v>72</v>
      </c>
      <c r="B118" s="3" t="s">
        <v>73</v>
      </c>
      <c r="C118" s="3" t="s">
        <v>50</v>
      </c>
      <c r="D118" s="4">
        <v>51770230</v>
      </c>
      <c r="E118" s="4">
        <f>+Costo!F299+Costo!F302+Costo!F300+Costo!F301</f>
        <v>51770230</v>
      </c>
      <c r="F118" s="4">
        <f t="shared" si="5"/>
        <v>0</v>
      </c>
    </row>
    <row r="119" spans="1:6" x14ac:dyDescent="0.2">
      <c r="A119" s="3" t="s">
        <v>72</v>
      </c>
      <c r="B119" s="3" t="s">
        <v>73</v>
      </c>
      <c r="C119" s="3" t="s">
        <v>51</v>
      </c>
      <c r="D119" s="4">
        <v>49278282</v>
      </c>
      <c r="E119" s="4">
        <f>+Costo!F336+Costo!F339+Costo!F337+Costo!F338</f>
        <v>49296438</v>
      </c>
      <c r="F119" s="25">
        <f t="shared" si="5"/>
        <v>-18156</v>
      </c>
    </row>
    <row r="120" spans="1:6" hidden="1" x14ac:dyDescent="0.2">
      <c r="A120" s="3" t="s">
        <v>72</v>
      </c>
      <c r="B120" s="3" t="s">
        <v>73</v>
      </c>
      <c r="C120" s="3" t="s">
        <v>52</v>
      </c>
      <c r="D120" s="4">
        <v>26020450</v>
      </c>
      <c r="E120" s="4">
        <f>+Costo!F374+Costo!F377+Costo!F375+Costo!F376</f>
        <v>26020450</v>
      </c>
      <c r="F120" s="4">
        <f t="shared" si="5"/>
        <v>0</v>
      </c>
    </row>
    <row r="121" spans="1:6" hidden="1" x14ac:dyDescent="0.2">
      <c r="A121" s="3" t="s">
        <v>72</v>
      </c>
      <c r="B121" s="3" t="s">
        <v>73</v>
      </c>
      <c r="C121" s="3" t="s">
        <v>53</v>
      </c>
      <c r="D121" s="4">
        <v>26245517</v>
      </c>
      <c r="E121" s="4">
        <f>+Costo!F404+Costo!F405+Costo!F406+Costo!F407</f>
        <v>26245517</v>
      </c>
      <c r="F121" s="4">
        <f t="shared" si="5"/>
        <v>0</v>
      </c>
    </row>
    <row r="122" spans="1:6" hidden="1" x14ac:dyDescent="0.2">
      <c r="A122" s="3" t="s">
        <v>72</v>
      </c>
      <c r="B122" s="3" t="s">
        <v>73</v>
      </c>
      <c r="C122" s="3" t="s">
        <v>54</v>
      </c>
      <c r="D122" s="4">
        <v>7122755</v>
      </c>
      <c r="E122" s="4">
        <f>+Costo!F431+Costo!F434+Costo!F432+Costo!F433</f>
        <v>7122755</v>
      </c>
      <c r="F122" s="4">
        <f t="shared" si="5"/>
        <v>0</v>
      </c>
    </row>
    <row r="123" spans="1:6" hidden="1" x14ac:dyDescent="0.2">
      <c r="A123" s="3" t="s">
        <v>72</v>
      </c>
      <c r="B123" s="3" t="s">
        <v>73</v>
      </c>
      <c r="C123" s="3" t="s">
        <v>55</v>
      </c>
      <c r="D123" s="4">
        <v>16742839</v>
      </c>
      <c r="E123" s="4">
        <f>+Costo!F459+Costo!F462+Costo!F460+Costo!F461</f>
        <v>16742839</v>
      </c>
      <c r="F123" s="4">
        <f t="shared" si="5"/>
        <v>0</v>
      </c>
    </row>
    <row r="124" spans="1:6" x14ac:dyDescent="0.2">
      <c r="A124" s="3" t="s">
        <v>72</v>
      </c>
      <c r="B124" s="3" t="s">
        <v>73</v>
      </c>
      <c r="C124" s="3" t="s">
        <v>56</v>
      </c>
      <c r="D124" s="4">
        <v>392398288</v>
      </c>
      <c r="E124" s="4">
        <f>+Costo!F483+Costo!F486+Costo!F484+Costo!F485</f>
        <v>392418288</v>
      </c>
      <c r="F124" s="25">
        <f t="shared" si="5"/>
        <v>-20000</v>
      </c>
    </row>
    <row r="125" spans="1:6" hidden="1" x14ac:dyDescent="0.2">
      <c r="A125" s="3" t="s">
        <v>72</v>
      </c>
      <c r="B125" s="3" t="s">
        <v>73</v>
      </c>
      <c r="C125" s="3" t="s">
        <v>57</v>
      </c>
      <c r="D125" s="4">
        <v>14385764</v>
      </c>
      <c r="E125" s="4">
        <f>+Costo!F522+Costo!F525+Costo!F523+Costo!F524</f>
        <v>14385764</v>
      </c>
      <c r="F125" s="4">
        <f t="shared" si="5"/>
        <v>0</v>
      </c>
    </row>
    <row r="126" spans="1:6" hidden="1" x14ac:dyDescent="0.2">
      <c r="A126" s="3" t="s">
        <v>72</v>
      </c>
      <c r="B126" s="3" t="s">
        <v>73</v>
      </c>
      <c r="C126" s="3" t="s">
        <v>58</v>
      </c>
      <c r="D126" s="4">
        <v>27769870</v>
      </c>
      <c r="E126" s="4">
        <f>+Costo!F560+Costo!F561+Costo!F562+Costo!F563</f>
        <v>27769870</v>
      </c>
      <c r="F126" s="4">
        <f t="shared" si="5"/>
        <v>0</v>
      </c>
    </row>
    <row r="127" spans="1:6" hidden="1" x14ac:dyDescent="0.2">
      <c r="A127" s="3" t="s">
        <v>72</v>
      </c>
      <c r="B127" s="3" t="s">
        <v>73</v>
      </c>
      <c r="C127" s="3" t="s">
        <v>17</v>
      </c>
      <c r="D127" s="4">
        <v>378057690</v>
      </c>
      <c r="E127" s="4">
        <f>+Costo!F610+Costo!F613+Costo!F611+Costo!F612</f>
        <v>378057690</v>
      </c>
      <c r="F127" s="4">
        <f t="shared" si="5"/>
        <v>0</v>
      </c>
    </row>
    <row r="128" spans="1:6" hidden="1" x14ac:dyDescent="0.2">
      <c r="A128" s="3" t="s">
        <v>72</v>
      </c>
      <c r="B128" s="3" t="s">
        <v>73</v>
      </c>
      <c r="C128" s="3" t="s">
        <v>30</v>
      </c>
      <c r="D128" s="4">
        <v>5760445</v>
      </c>
      <c r="E128" s="4">
        <f>+Costo!F656+Costo!F657+Costo!F658</f>
        <v>5760445</v>
      </c>
      <c r="F128" s="4">
        <f t="shared" ref="F128:F188" si="8">D128-E128</f>
        <v>0</v>
      </c>
    </row>
    <row r="129" spans="1:6" hidden="1" x14ac:dyDescent="0.2">
      <c r="A129" s="3" t="s">
        <v>72</v>
      </c>
      <c r="B129" s="3" t="s">
        <v>73</v>
      </c>
      <c r="C129" s="3" t="s">
        <v>59</v>
      </c>
      <c r="D129" s="4">
        <v>12549489</v>
      </c>
      <c r="E129" s="4">
        <f>+Costo!F678+Costo!F681+Costo!F679+Costo!F680</f>
        <v>12549489</v>
      </c>
      <c r="F129" s="4">
        <f t="shared" si="8"/>
        <v>0</v>
      </c>
    </row>
    <row r="130" spans="1:6" hidden="1" x14ac:dyDescent="0.2">
      <c r="A130" s="3" t="s">
        <v>72</v>
      </c>
      <c r="B130" s="3" t="s">
        <v>73</v>
      </c>
      <c r="C130" s="3" t="s">
        <v>60</v>
      </c>
      <c r="D130" s="4">
        <v>23304029</v>
      </c>
      <c r="E130" s="4">
        <f>+Costo!F704+Costo!F707+Costo!F706+Costo!F705</f>
        <v>23304029</v>
      </c>
      <c r="F130" s="4">
        <f t="shared" si="8"/>
        <v>0</v>
      </c>
    </row>
    <row r="131" spans="1:6" hidden="1" x14ac:dyDescent="0.2">
      <c r="A131" s="3" t="s">
        <v>72</v>
      </c>
      <c r="B131" s="3" t="s">
        <v>73</v>
      </c>
      <c r="C131" s="3" t="s">
        <v>71</v>
      </c>
      <c r="D131" s="4">
        <v>14665313</v>
      </c>
      <c r="E131" s="4">
        <f>+Costo!F727+Costo!F728+Costo!F729+Costo!F726</f>
        <v>14665313</v>
      </c>
      <c r="F131" s="4">
        <f t="shared" si="8"/>
        <v>0</v>
      </c>
    </row>
    <row r="132" spans="1:6" hidden="1" x14ac:dyDescent="0.2">
      <c r="A132" s="3" t="s">
        <v>72</v>
      </c>
      <c r="B132" s="3" t="s">
        <v>73</v>
      </c>
      <c r="C132" s="3" t="s">
        <v>31</v>
      </c>
      <c r="D132" s="4">
        <v>162054750</v>
      </c>
      <c r="E132" s="4">
        <f>+Costo!F746+Costo!F749+Costo!F747+Costo!F748</f>
        <v>162054750</v>
      </c>
      <c r="F132" s="4">
        <f t="shared" si="8"/>
        <v>0</v>
      </c>
    </row>
    <row r="133" spans="1:6" hidden="1" x14ac:dyDescent="0.2">
      <c r="A133" s="3" t="s">
        <v>72</v>
      </c>
      <c r="B133" s="3" t="s">
        <v>73</v>
      </c>
      <c r="C133" s="3" t="s">
        <v>32</v>
      </c>
      <c r="D133" s="4">
        <v>50329313</v>
      </c>
      <c r="E133" s="4">
        <f>+Costo!F782+Costo!F783+Costo!F784+Costo!F785</f>
        <v>50329313</v>
      </c>
      <c r="F133" s="4">
        <f t="shared" si="8"/>
        <v>0</v>
      </c>
    </row>
    <row r="134" spans="1:6" hidden="1" x14ac:dyDescent="0.2">
      <c r="A134" s="3" t="s">
        <v>72</v>
      </c>
      <c r="B134" s="3" t="s">
        <v>73</v>
      </c>
      <c r="C134" s="3" t="s">
        <v>33</v>
      </c>
      <c r="D134" s="4">
        <v>61912584</v>
      </c>
      <c r="E134" s="4">
        <f>+Costo!F820+Costo!F821+Costo!F822+Costo!F823</f>
        <v>61912584</v>
      </c>
      <c r="F134" s="4">
        <f t="shared" si="8"/>
        <v>0</v>
      </c>
    </row>
    <row r="135" spans="1:6" hidden="1" x14ac:dyDescent="0.2">
      <c r="A135" s="3" t="s">
        <v>72</v>
      </c>
      <c r="B135" s="3" t="s">
        <v>73</v>
      </c>
      <c r="C135" s="3" t="s">
        <v>61</v>
      </c>
      <c r="D135" s="4">
        <v>86334338</v>
      </c>
      <c r="E135" s="4">
        <f>+Costo!F848+Costo!F851+Costo!F849+Costo!F850</f>
        <v>86334338</v>
      </c>
      <c r="F135" s="4">
        <f t="shared" si="8"/>
        <v>0</v>
      </c>
    </row>
    <row r="136" spans="1:6" x14ac:dyDescent="0.2">
      <c r="A136" s="21" t="s">
        <v>72</v>
      </c>
      <c r="B136" s="19" t="s">
        <v>73</v>
      </c>
      <c r="C136" s="3" t="s">
        <v>49</v>
      </c>
      <c r="D136" s="20">
        <v>0</v>
      </c>
      <c r="E136" s="20">
        <f>+Costo!F280+Costo!F281</f>
        <v>1200000</v>
      </c>
      <c r="F136" s="25">
        <f>D136-E136</f>
        <v>-1200000</v>
      </c>
    </row>
    <row r="137" spans="1:6" hidden="1" x14ac:dyDescent="0.2">
      <c r="A137" s="3" t="s">
        <v>72</v>
      </c>
      <c r="B137" s="3" t="s">
        <v>73</v>
      </c>
      <c r="C137" s="3" t="s">
        <v>62</v>
      </c>
      <c r="D137" s="4">
        <v>15114546</v>
      </c>
      <c r="E137" s="4">
        <f>+Costo!F883+Costo!F884</f>
        <v>15114546</v>
      </c>
      <c r="F137" s="4">
        <f t="shared" si="8"/>
        <v>0</v>
      </c>
    </row>
    <row r="138" spans="1:6" hidden="1" x14ac:dyDescent="0.2">
      <c r="A138" s="3" t="s">
        <v>72</v>
      </c>
      <c r="B138" s="3" t="s">
        <v>73</v>
      </c>
      <c r="C138" s="3" t="s">
        <v>78</v>
      </c>
      <c r="D138" s="4">
        <v>11208297</v>
      </c>
      <c r="E138" s="4">
        <f>+Costo!F897+Costo!F898</f>
        <v>11208297</v>
      </c>
      <c r="F138" s="4">
        <f t="shared" si="8"/>
        <v>0</v>
      </c>
    </row>
    <row r="139" spans="1:6" hidden="1" x14ac:dyDescent="0.2">
      <c r="A139" s="3" t="s">
        <v>72</v>
      </c>
      <c r="B139" s="3" t="s">
        <v>73</v>
      </c>
      <c r="C139" s="3" t="s">
        <v>18</v>
      </c>
      <c r="D139" s="4">
        <v>265458928</v>
      </c>
      <c r="E139" s="4">
        <f>+Costo!F923+Costo!F926+Costo!F924+Costo!F925</f>
        <v>265458928</v>
      </c>
      <c r="F139" s="4">
        <f t="shared" si="8"/>
        <v>0</v>
      </c>
    </row>
    <row r="140" spans="1:6" hidden="1" x14ac:dyDescent="0.2">
      <c r="A140" s="3" t="s">
        <v>72</v>
      </c>
      <c r="B140" s="3" t="s">
        <v>73</v>
      </c>
      <c r="C140" s="3" t="s">
        <v>34</v>
      </c>
      <c r="D140" s="4">
        <v>16567250</v>
      </c>
      <c r="E140" s="4">
        <f>+Costo!F966+Costo!F967</f>
        <v>16567250</v>
      </c>
      <c r="F140" s="4">
        <f t="shared" si="8"/>
        <v>0</v>
      </c>
    </row>
    <row r="141" spans="1:6" hidden="1" x14ac:dyDescent="0.2">
      <c r="A141" s="3" t="s">
        <v>72</v>
      </c>
      <c r="B141" s="3" t="s">
        <v>73</v>
      </c>
      <c r="C141" s="3" t="s">
        <v>35</v>
      </c>
      <c r="D141" s="4">
        <v>23338944</v>
      </c>
      <c r="E141" s="4">
        <f>+Costo!F991+Costo!F994+Costo!F992+Costo!F993</f>
        <v>23338944</v>
      </c>
      <c r="F141" s="4">
        <f t="shared" si="8"/>
        <v>0</v>
      </c>
    </row>
    <row r="142" spans="1:6" hidden="1" x14ac:dyDescent="0.2">
      <c r="A142" s="3" t="s">
        <v>72</v>
      </c>
      <c r="B142" s="3" t="s">
        <v>73</v>
      </c>
      <c r="C142" s="3" t="s">
        <v>24</v>
      </c>
      <c r="D142" s="4">
        <v>40880734</v>
      </c>
      <c r="E142" s="4">
        <f>+Costo!F1028+Costo!F1029+Costo!F1030+Costo!F1031</f>
        <v>40880734</v>
      </c>
      <c r="F142" s="4">
        <f t="shared" si="8"/>
        <v>0</v>
      </c>
    </row>
    <row r="143" spans="1:6" hidden="1" x14ac:dyDescent="0.2">
      <c r="A143" s="3" t="s">
        <v>72</v>
      </c>
      <c r="B143" s="3" t="s">
        <v>73</v>
      </c>
      <c r="C143" s="3" t="s">
        <v>63</v>
      </c>
      <c r="D143" s="4">
        <v>12045247</v>
      </c>
      <c r="E143" s="4">
        <f>+Costo!F1071+Costo!F1074+Costo!F1072+Costo!F1073</f>
        <v>12045247</v>
      </c>
      <c r="F143" s="4">
        <f t="shared" si="8"/>
        <v>0</v>
      </c>
    </row>
    <row r="144" spans="1:6" hidden="1" x14ac:dyDescent="0.2">
      <c r="A144" s="3" t="s">
        <v>72</v>
      </c>
      <c r="B144" s="3" t="s">
        <v>73</v>
      </c>
      <c r="C144" s="3" t="s">
        <v>25</v>
      </c>
      <c r="D144" s="4">
        <v>315177853</v>
      </c>
      <c r="E144" s="4">
        <f>+Costo!F1112+Costo!F1115+Costo!F1113+Costo!F1114</f>
        <v>315177853</v>
      </c>
      <c r="F144" s="4">
        <f t="shared" si="8"/>
        <v>0</v>
      </c>
    </row>
    <row r="145" spans="1:6" hidden="1" x14ac:dyDescent="0.2">
      <c r="A145" s="3" t="s">
        <v>72</v>
      </c>
      <c r="B145" s="3" t="s">
        <v>73</v>
      </c>
      <c r="C145" s="3" t="s">
        <v>64</v>
      </c>
      <c r="D145" s="4">
        <v>57002705</v>
      </c>
      <c r="E145" s="4">
        <f>+Costo!F1167+Costo!F1168+Costo!F1169+Costo!F1170</f>
        <v>57002705</v>
      </c>
      <c r="F145" s="4">
        <f t="shared" si="8"/>
        <v>0</v>
      </c>
    </row>
    <row r="146" spans="1:6" hidden="1" x14ac:dyDescent="0.2">
      <c r="A146" s="3" t="s">
        <v>72</v>
      </c>
      <c r="B146" s="3" t="s">
        <v>73</v>
      </c>
      <c r="C146" s="3" t="s">
        <v>65</v>
      </c>
      <c r="D146" s="4">
        <v>120601842</v>
      </c>
      <c r="E146" s="4">
        <f>+Costo!F1203+Costo!F1204+Costo!F1205+Costo!F1206</f>
        <v>120601842</v>
      </c>
      <c r="F146" s="4">
        <f t="shared" si="8"/>
        <v>0</v>
      </c>
    </row>
    <row r="147" spans="1:6" hidden="1" x14ac:dyDescent="0.2">
      <c r="A147" s="3" t="s">
        <v>72</v>
      </c>
      <c r="B147" s="3" t="s">
        <v>73</v>
      </c>
      <c r="C147" s="3" t="s">
        <v>66</v>
      </c>
      <c r="D147" s="4">
        <v>48697103</v>
      </c>
      <c r="E147" s="4">
        <f>+Costo!F1233+Costo!F1236+Costo!F1234+Costo!F1235</f>
        <v>48697103</v>
      </c>
      <c r="F147" s="4">
        <f t="shared" si="8"/>
        <v>0</v>
      </c>
    </row>
    <row r="148" spans="1:6" hidden="1" x14ac:dyDescent="0.2">
      <c r="A148" s="3" t="s">
        <v>72</v>
      </c>
      <c r="B148" s="3" t="s">
        <v>73</v>
      </c>
      <c r="C148" s="3" t="s">
        <v>26</v>
      </c>
      <c r="D148" s="4">
        <v>15153064</v>
      </c>
      <c r="E148" s="4">
        <f>+Costo!F1254</f>
        <v>15153064</v>
      </c>
      <c r="F148" s="4">
        <f t="shared" si="8"/>
        <v>0</v>
      </c>
    </row>
    <row r="149" spans="1:6" hidden="1" x14ac:dyDescent="0.2">
      <c r="A149" s="3" t="s">
        <v>72</v>
      </c>
      <c r="B149" s="3" t="s">
        <v>73</v>
      </c>
      <c r="C149" s="3" t="s">
        <v>79</v>
      </c>
      <c r="D149" s="4">
        <v>6916260</v>
      </c>
      <c r="E149" s="4">
        <f>+Costo!F1263+Costo!F1264+Costo!F1265+Costo!F1266</f>
        <v>6916260</v>
      </c>
      <c r="F149" s="4">
        <f t="shared" si="8"/>
        <v>0</v>
      </c>
    </row>
    <row r="150" spans="1:6" hidden="1" x14ac:dyDescent="0.2">
      <c r="A150" s="3" t="s">
        <v>72</v>
      </c>
      <c r="B150" s="3" t="s">
        <v>73</v>
      </c>
      <c r="C150" s="3" t="s">
        <v>36</v>
      </c>
      <c r="D150" s="4">
        <v>9455301</v>
      </c>
      <c r="E150" s="4">
        <f>+Costo!F1281+Costo!F1282+Costo!F1283+Costo!F1284</f>
        <v>9455301</v>
      </c>
      <c r="F150" s="4">
        <f t="shared" si="8"/>
        <v>0</v>
      </c>
    </row>
    <row r="151" spans="1:6" hidden="1" x14ac:dyDescent="0.2">
      <c r="A151" s="3" t="s">
        <v>72</v>
      </c>
      <c r="B151" s="3" t="s">
        <v>73</v>
      </c>
      <c r="C151" s="3" t="s">
        <v>67</v>
      </c>
      <c r="D151" s="4">
        <v>31640042</v>
      </c>
      <c r="E151" s="4">
        <f>+Costo!F1300+Costo!F1301</f>
        <v>31640042</v>
      </c>
      <c r="F151" s="4">
        <f t="shared" si="8"/>
        <v>0</v>
      </c>
    </row>
    <row r="152" spans="1:6" hidden="1" x14ac:dyDescent="0.2">
      <c r="A152" s="8" t="s">
        <v>19</v>
      </c>
      <c r="B152" s="8" t="s">
        <v>20</v>
      </c>
      <c r="C152" s="8" t="s">
        <v>19</v>
      </c>
      <c r="D152" s="9">
        <f>SUM(D101:D151)</f>
        <v>3475039300</v>
      </c>
      <c r="E152" s="9">
        <f>SUM(E101:E151)</f>
        <v>3475077456</v>
      </c>
      <c r="F152" s="9">
        <f>SUM(F101:F151)</f>
        <v>-38156</v>
      </c>
    </row>
    <row r="153" spans="1:6" x14ac:dyDescent="0.2">
      <c r="A153" s="3" t="s">
        <v>80</v>
      </c>
      <c r="B153" s="3" t="s">
        <v>81</v>
      </c>
      <c r="C153" s="3" t="s">
        <v>14</v>
      </c>
      <c r="D153" s="4">
        <v>5786438</v>
      </c>
      <c r="E153" s="4">
        <f>+Costo!F38+Costo!F40</f>
        <v>6151438</v>
      </c>
      <c r="F153" s="17">
        <f t="shared" si="8"/>
        <v>-365000</v>
      </c>
    </row>
    <row r="154" spans="1:6" hidden="1" x14ac:dyDescent="0.2">
      <c r="A154" s="3" t="s">
        <v>80</v>
      </c>
      <c r="B154" s="3" t="s">
        <v>81</v>
      </c>
      <c r="C154" s="3" t="s">
        <v>15</v>
      </c>
      <c r="D154" s="4">
        <v>311707</v>
      </c>
      <c r="E154" s="4">
        <f>+Costo!F75+Costo!F77</f>
        <v>311707</v>
      </c>
      <c r="F154" s="4">
        <f t="shared" si="8"/>
        <v>0</v>
      </c>
    </row>
    <row r="155" spans="1:6" hidden="1" x14ac:dyDescent="0.2">
      <c r="A155" s="3" t="s">
        <v>80</v>
      </c>
      <c r="B155" s="3" t="s">
        <v>81</v>
      </c>
      <c r="C155" s="3" t="s">
        <v>16</v>
      </c>
      <c r="D155" s="4">
        <v>185000</v>
      </c>
      <c r="E155" s="4">
        <f>+Costo!F104+Costo!F106</f>
        <v>185000</v>
      </c>
      <c r="F155" s="4">
        <f t="shared" si="8"/>
        <v>0</v>
      </c>
    </row>
    <row r="156" spans="1:6" hidden="1" x14ac:dyDescent="0.2">
      <c r="A156" s="3" t="s">
        <v>80</v>
      </c>
      <c r="B156" s="3" t="s">
        <v>81</v>
      </c>
      <c r="C156" s="3" t="s">
        <v>45</v>
      </c>
      <c r="D156" s="4">
        <v>1220813</v>
      </c>
      <c r="E156" s="4">
        <f>+Costo!F161+Costo!F163</f>
        <v>1220813</v>
      </c>
      <c r="F156" s="4">
        <f t="shared" si="8"/>
        <v>0</v>
      </c>
    </row>
    <row r="157" spans="1:6" x14ac:dyDescent="0.2">
      <c r="A157" s="3" t="s">
        <v>80</v>
      </c>
      <c r="B157" s="3" t="s">
        <v>81</v>
      </c>
      <c r="C157" s="3" t="s">
        <v>47</v>
      </c>
      <c r="D157" s="4">
        <v>610000</v>
      </c>
      <c r="E157" s="4">
        <f>+Costo!F232</f>
        <v>245000</v>
      </c>
      <c r="F157" s="25">
        <f t="shared" si="8"/>
        <v>365000</v>
      </c>
    </row>
    <row r="158" spans="1:6" hidden="1" x14ac:dyDescent="0.2">
      <c r="A158" s="3" t="s">
        <v>80</v>
      </c>
      <c r="B158" s="3" t="s">
        <v>81</v>
      </c>
      <c r="C158" s="3" t="s">
        <v>48</v>
      </c>
      <c r="D158" s="4">
        <v>675163</v>
      </c>
      <c r="E158" s="4">
        <f>+Costo!F265</f>
        <v>675163</v>
      </c>
      <c r="F158" s="4">
        <f t="shared" si="8"/>
        <v>0</v>
      </c>
    </row>
    <row r="159" spans="1:6" hidden="1" x14ac:dyDescent="0.2">
      <c r="A159" s="3" t="s">
        <v>80</v>
      </c>
      <c r="B159" s="3" t="s">
        <v>81</v>
      </c>
      <c r="C159" s="3" t="s">
        <v>50</v>
      </c>
      <c r="D159" s="4">
        <v>251184</v>
      </c>
      <c r="E159" s="4">
        <f>+Costo!F303+Costo!F308+Costo!F305+Costo!F307</f>
        <v>251184</v>
      </c>
      <c r="F159" s="4">
        <f t="shared" si="8"/>
        <v>0</v>
      </c>
    </row>
    <row r="160" spans="1:6" hidden="1" x14ac:dyDescent="0.2">
      <c r="A160" s="3" t="s">
        <v>80</v>
      </c>
      <c r="B160" s="3" t="s">
        <v>81</v>
      </c>
      <c r="C160" s="3" t="s">
        <v>51</v>
      </c>
      <c r="D160" s="4">
        <v>3769292</v>
      </c>
      <c r="E160" s="4">
        <f>+Costo!F340+Costo!F345+Costo!F342+Costo!F344</f>
        <v>3769292</v>
      </c>
      <c r="F160" s="4">
        <f t="shared" si="8"/>
        <v>0</v>
      </c>
    </row>
    <row r="161" spans="1:6" hidden="1" x14ac:dyDescent="0.2">
      <c r="A161" s="3" t="s">
        <v>80</v>
      </c>
      <c r="B161" s="3" t="s">
        <v>81</v>
      </c>
      <c r="C161" s="3" t="s">
        <v>52</v>
      </c>
      <c r="D161" s="4">
        <v>349152</v>
      </c>
      <c r="E161" s="4">
        <f>+Costo!F378+Costo!F383+Costo!F380+Costo!F382</f>
        <v>349152</v>
      </c>
      <c r="F161" s="4">
        <f t="shared" si="8"/>
        <v>0</v>
      </c>
    </row>
    <row r="162" spans="1:6" hidden="1" x14ac:dyDescent="0.2">
      <c r="A162" s="3" t="s">
        <v>80</v>
      </c>
      <c r="B162" s="3" t="s">
        <v>81</v>
      </c>
      <c r="C162" s="3" t="s">
        <v>53</v>
      </c>
      <c r="D162" s="4">
        <v>255000</v>
      </c>
      <c r="E162" s="4">
        <f>+Costo!F408</f>
        <v>255000</v>
      </c>
      <c r="F162" s="4">
        <f t="shared" si="8"/>
        <v>0</v>
      </c>
    </row>
    <row r="163" spans="1:6" hidden="1" x14ac:dyDescent="0.2">
      <c r="A163" s="3" t="s">
        <v>80</v>
      </c>
      <c r="B163" s="3" t="s">
        <v>81</v>
      </c>
      <c r="C163" s="3" t="s">
        <v>56</v>
      </c>
      <c r="D163" s="4">
        <v>132200</v>
      </c>
      <c r="E163" s="4">
        <f>+Costo!F487+Costo!F492+Costo!F489+Costo!F491</f>
        <v>132200</v>
      </c>
      <c r="F163" s="4">
        <f t="shared" si="8"/>
        <v>0</v>
      </c>
    </row>
    <row r="164" spans="1:6" hidden="1" x14ac:dyDescent="0.2">
      <c r="A164" s="3" t="s">
        <v>80</v>
      </c>
      <c r="B164" s="3" t="s">
        <v>81</v>
      </c>
      <c r="C164" s="3" t="s">
        <v>17</v>
      </c>
      <c r="D164" s="4">
        <v>188753</v>
      </c>
      <c r="E164" s="4">
        <f>+Costo!F614+Costo!F617+Costo!F616</f>
        <v>188753</v>
      </c>
      <c r="F164" s="4">
        <f t="shared" si="8"/>
        <v>0</v>
      </c>
    </row>
    <row r="165" spans="1:6" hidden="1" x14ac:dyDescent="0.2">
      <c r="A165" s="3" t="s">
        <v>80</v>
      </c>
      <c r="B165" s="3" t="s">
        <v>81</v>
      </c>
      <c r="C165" s="3" t="s">
        <v>59</v>
      </c>
      <c r="D165" s="4">
        <v>198000</v>
      </c>
      <c r="E165" s="4">
        <f>+Costo!F682</f>
        <v>198000</v>
      </c>
      <c r="F165" s="4">
        <f t="shared" si="8"/>
        <v>0</v>
      </c>
    </row>
    <row r="166" spans="1:6" hidden="1" x14ac:dyDescent="0.2">
      <c r="A166" s="3" t="s">
        <v>80</v>
      </c>
      <c r="B166" s="3" t="s">
        <v>81</v>
      </c>
      <c r="C166" s="3" t="s">
        <v>31</v>
      </c>
      <c r="D166" s="4">
        <v>225000</v>
      </c>
      <c r="E166" s="4">
        <f>+Costo!F750</f>
        <v>225000</v>
      </c>
      <c r="F166" s="4">
        <f t="shared" si="8"/>
        <v>0</v>
      </c>
    </row>
    <row r="167" spans="1:6" hidden="1" x14ac:dyDescent="0.2">
      <c r="A167" s="3" t="s">
        <v>80</v>
      </c>
      <c r="B167" s="3" t="s">
        <v>81</v>
      </c>
      <c r="C167" s="3" t="s">
        <v>61</v>
      </c>
      <c r="D167" s="4">
        <v>220000</v>
      </c>
      <c r="E167" s="4">
        <f>+Costo!F852+Costo!F854</f>
        <v>220000</v>
      </c>
      <c r="F167" s="4">
        <f t="shared" si="8"/>
        <v>0</v>
      </c>
    </row>
    <row r="168" spans="1:6" hidden="1" x14ac:dyDescent="0.2">
      <c r="A168" s="3" t="s">
        <v>80</v>
      </c>
      <c r="B168" s="3" t="s">
        <v>81</v>
      </c>
      <c r="C168" s="3" t="s">
        <v>18</v>
      </c>
      <c r="D168" s="4">
        <v>97000</v>
      </c>
      <c r="E168" s="4">
        <f>+Costo!F927</f>
        <v>97000</v>
      </c>
      <c r="F168" s="4">
        <f t="shared" si="8"/>
        <v>0</v>
      </c>
    </row>
    <row r="169" spans="1:6" hidden="1" x14ac:dyDescent="0.2">
      <c r="A169" s="8" t="s">
        <v>19</v>
      </c>
      <c r="B169" s="8" t="s">
        <v>20</v>
      </c>
      <c r="C169" s="8" t="s">
        <v>19</v>
      </c>
      <c r="D169" s="9">
        <f>SUM(D153:D168)</f>
        <v>14474702</v>
      </c>
      <c r="E169" s="9">
        <f t="shared" ref="E169:F169" si="9">SUM(E153:E168)</f>
        <v>14474702</v>
      </c>
      <c r="F169" s="9">
        <f t="shared" si="9"/>
        <v>0</v>
      </c>
    </row>
    <row r="170" spans="1:6" hidden="1" x14ac:dyDescent="0.2">
      <c r="A170" s="3" t="s">
        <v>82</v>
      </c>
      <c r="B170" s="3" t="s">
        <v>83</v>
      </c>
      <c r="C170" s="3" t="s">
        <v>41</v>
      </c>
      <c r="D170" s="4">
        <v>152500</v>
      </c>
      <c r="E170" s="4">
        <f>+Costo!F19</f>
        <v>152500</v>
      </c>
      <c r="F170" s="4">
        <f t="shared" si="8"/>
        <v>0</v>
      </c>
    </row>
    <row r="171" spans="1:6" x14ac:dyDescent="0.2">
      <c r="A171" s="3" t="s">
        <v>82</v>
      </c>
      <c r="B171" s="3" t="s">
        <v>83</v>
      </c>
      <c r="C171" s="3" t="s">
        <v>14</v>
      </c>
      <c r="D171" s="4">
        <v>9066500</v>
      </c>
      <c r="E171" s="4">
        <f>+Costo!F39</f>
        <v>8995500</v>
      </c>
      <c r="F171" s="17">
        <f t="shared" si="8"/>
        <v>71000</v>
      </c>
    </row>
    <row r="172" spans="1:6" hidden="1" x14ac:dyDescent="0.2">
      <c r="A172" s="3" t="s">
        <v>82</v>
      </c>
      <c r="B172" s="3" t="s">
        <v>83</v>
      </c>
      <c r="C172" s="3" t="s">
        <v>15</v>
      </c>
      <c r="D172" s="4">
        <v>275500</v>
      </c>
      <c r="E172" s="4">
        <f>+Costo!F76</f>
        <v>275500</v>
      </c>
      <c r="F172" s="4">
        <f t="shared" si="8"/>
        <v>0</v>
      </c>
    </row>
    <row r="173" spans="1:6" hidden="1" x14ac:dyDescent="0.2">
      <c r="A173" s="3" t="s">
        <v>82</v>
      </c>
      <c r="B173" s="3" t="s">
        <v>83</v>
      </c>
      <c r="C173" s="3" t="s">
        <v>16</v>
      </c>
      <c r="D173" s="4">
        <v>1964750</v>
      </c>
      <c r="E173" s="4">
        <f>+Costo!F105</f>
        <v>1964750</v>
      </c>
      <c r="F173" s="4">
        <f t="shared" si="8"/>
        <v>0</v>
      </c>
    </row>
    <row r="174" spans="1:6" hidden="1" x14ac:dyDescent="0.2">
      <c r="A174" s="3" t="s">
        <v>82</v>
      </c>
      <c r="B174" s="3" t="s">
        <v>83</v>
      </c>
      <c r="C174" s="3" t="s">
        <v>43</v>
      </c>
      <c r="D174" s="4">
        <v>135000</v>
      </c>
      <c r="E174" s="4">
        <f>+Costo!F136</f>
        <v>135000</v>
      </c>
      <c r="F174" s="4">
        <f t="shared" si="8"/>
        <v>0</v>
      </c>
    </row>
    <row r="175" spans="1:6" hidden="1" x14ac:dyDescent="0.2">
      <c r="A175" s="3" t="s">
        <v>82</v>
      </c>
      <c r="B175" s="3" t="s">
        <v>83</v>
      </c>
      <c r="C175" s="3" t="s">
        <v>44</v>
      </c>
      <c r="D175" s="4">
        <v>30000</v>
      </c>
      <c r="E175" s="4">
        <f>+Costo!F149</f>
        <v>30000</v>
      </c>
      <c r="F175" s="4">
        <f t="shared" si="8"/>
        <v>0</v>
      </c>
    </row>
    <row r="176" spans="1:6" hidden="1" x14ac:dyDescent="0.2">
      <c r="A176" s="3" t="s">
        <v>82</v>
      </c>
      <c r="B176" s="3" t="s">
        <v>83</v>
      </c>
      <c r="C176" s="3" t="s">
        <v>45</v>
      </c>
      <c r="D176" s="4">
        <v>725000</v>
      </c>
      <c r="E176" s="4">
        <f>+Costo!F162</f>
        <v>725000</v>
      </c>
      <c r="F176" s="4">
        <f t="shared" si="8"/>
        <v>0</v>
      </c>
    </row>
    <row r="177" spans="1:6" hidden="1" x14ac:dyDescent="0.2">
      <c r="A177" s="3" t="s">
        <v>82</v>
      </c>
      <c r="B177" s="3" t="s">
        <v>83</v>
      </c>
      <c r="C177" s="3" t="s">
        <v>74</v>
      </c>
      <c r="D177" s="4">
        <v>20000</v>
      </c>
      <c r="E177" s="4">
        <f>+Costo!F176</f>
        <v>20000</v>
      </c>
      <c r="F177" s="4">
        <f t="shared" si="8"/>
        <v>0</v>
      </c>
    </row>
    <row r="178" spans="1:6" x14ac:dyDescent="0.2">
      <c r="A178" s="3" t="s">
        <v>82</v>
      </c>
      <c r="B178" s="3" t="s">
        <v>83</v>
      </c>
      <c r="C178" s="3" t="s">
        <v>70</v>
      </c>
      <c r="D178" s="4">
        <v>68500</v>
      </c>
      <c r="E178" s="4">
        <f>+Costo!F187</f>
        <v>153500</v>
      </c>
      <c r="F178" s="25">
        <f t="shared" si="8"/>
        <v>-85000</v>
      </c>
    </row>
    <row r="179" spans="1:6" x14ac:dyDescent="0.2">
      <c r="A179" s="3" t="s">
        <v>82</v>
      </c>
      <c r="B179" s="3" t="s">
        <v>83</v>
      </c>
      <c r="C179" s="3" t="s">
        <v>46</v>
      </c>
      <c r="D179" s="4">
        <v>29000</v>
      </c>
      <c r="E179" s="4">
        <f>+Costo!F199</f>
        <v>15000</v>
      </c>
      <c r="F179" s="25">
        <f t="shared" si="8"/>
        <v>14000</v>
      </c>
    </row>
    <row r="180" spans="1:6" hidden="1" x14ac:dyDescent="0.2">
      <c r="A180" s="3" t="s">
        <v>82</v>
      </c>
      <c r="B180" s="3" t="s">
        <v>83</v>
      </c>
      <c r="C180" s="3" t="s">
        <v>47</v>
      </c>
      <c r="D180" s="4">
        <v>942500</v>
      </c>
      <c r="E180" s="4">
        <f>+Costo!F233</f>
        <v>942500</v>
      </c>
      <c r="F180" s="4">
        <f t="shared" si="8"/>
        <v>0</v>
      </c>
    </row>
    <row r="181" spans="1:6" hidden="1" x14ac:dyDescent="0.2">
      <c r="A181" s="3" t="s">
        <v>82</v>
      </c>
      <c r="B181" s="3" t="s">
        <v>83</v>
      </c>
      <c r="C181" s="3" t="s">
        <v>77</v>
      </c>
      <c r="D181" s="4">
        <v>560750</v>
      </c>
      <c r="E181" s="4">
        <f>+Costo!F246</f>
        <v>560750</v>
      </c>
      <c r="F181" s="4">
        <f t="shared" si="8"/>
        <v>0</v>
      </c>
    </row>
    <row r="182" spans="1:6" hidden="1" x14ac:dyDescent="0.2">
      <c r="A182" s="3" t="s">
        <v>82</v>
      </c>
      <c r="B182" s="3" t="s">
        <v>83</v>
      </c>
      <c r="C182" s="3" t="s">
        <v>48</v>
      </c>
      <c r="D182" s="4">
        <v>1042500</v>
      </c>
      <c r="E182" s="4">
        <f>+Costo!F266</f>
        <v>1042500</v>
      </c>
      <c r="F182" s="4">
        <f t="shared" si="8"/>
        <v>0</v>
      </c>
    </row>
    <row r="183" spans="1:6" hidden="1" x14ac:dyDescent="0.2">
      <c r="A183" s="3" t="s">
        <v>82</v>
      </c>
      <c r="B183" s="3" t="s">
        <v>83</v>
      </c>
      <c r="C183" s="3" t="s">
        <v>50</v>
      </c>
      <c r="D183" s="4">
        <v>48000</v>
      </c>
      <c r="E183" s="4">
        <f>+Costo!F304+Costo!F306</f>
        <v>48000</v>
      </c>
      <c r="F183" s="4">
        <f t="shared" si="8"/>
        <v>0</v>
      </c>
    </row>
    <row r="184" spans="1:6" hidden="1" x14ac:dyDescent="0.2">
      <c r="A184" s="3" t="s">
        <v>82</v>
      </c>
      <c r="B184" s="3" t="s">
        <v>83</v>
      </c>
      <c r="C184" s="3" t="s">
        <v>51</v>
      </c>
      <c r="D184" s="4">
        <v>147500</v>
      </c>
      <c r="E184" s="4">
        <f>+Costo!F341+Costo!F343</f>
        <v>147500</v>
      </c>
      <c r="F184" s="4">
        <f t="shared" si="8"/>
        <v>0</v>
      </c>
    </row>
    <row r="185" spans="1:6" hidden="1" x14ac:dyDescent="0.2">
      <c r="A185" s="3" t="s">
        <v>82</v>
      </c>
      <c r="B185" s="3" t="s">
        <v>83</v>
      </c>
      <c r="C185" s="3" t="s">
        <v>52</v>
      </c>
      <c r="D185" s="4">
        <v>279000</v>
      </c>
      <c r="E185" s="4">
        <f>+Costo!F379+Costo!F381</f>
        <v>279000</v>
      </c>
      <c r="F185" s="4">
        <f t="shared" si="8"/>
        <v>0</v>
      </c>
    </row>
    <row r="186" spans="1:6" hidden="1" x14ac:dyDescent="0.2">
      <c r="A186" s="3" t="s">
        <v>82</v>
      </c>
      <c r="B186" s="3" t="s">
        <v>83</v>
      </c>
      <c r="C186" s="3" t="s">
        <v>53</v>
      </c>
      <c r="D186" s="4">
        <v>720000</v>
      </c>
      <c r="E186" s="4">
        <f>+Costo!F409+Costo!F410</f>
        <v>720000</v>
      </c>
      <c r="F186" s="4">
        <f t="shared" si="8"/>
        <v>0</v>
      </c>
    </row>
    <row r="187" spans="1:6" hidden="1" x14ac:dyDescent="0.2">
      <c r="A187" s="3" t="s">
        <v>82</v>
      </c>
      <c r="B187" s="3" t="s">
        <v>83</v>
      </c>
      <c r="C187" s="3" t="s">
        <v>54</v>
      </c>
      <c r="D187" s="4">
        <v>1000000</v>
      </c>
      <c r="E187" s="4">
        <f>+Costo!F436+Costo!F438</f>
        <v>1000000</v>
      </c>
      <c r="F187" s="4">
        <f t="shared" si="8"/>
        <v>0</v>
      </c>
    </row>
    <row r="188" spans="1:6" hidden="1" x14ac:dyDescent="0.2">
      <c r="A188" s="3" t="s">
        <v>82</v>
      </c>
      <c r="B188" s="3" t="s">
        <v>83</v>
      </c>
      <c r="C188" s="3" t="s">
        <v>55</v>
      </c>
      <c r="D188" s="4">
        <v>186500</v>
      </c>
      <c r="E188" s="4">
        <f>+Costo!F463+Costo!F464</f>
        <v>186500</v>
      </c>
      <c r="F188" s="4">
        <f t="shared" si="8"/>
        <v>0</v>
      </c>
    </row>
    <row r="189" spans="1:6" hidden="1" x14ac:dyDescent="0.2">
      <c r="A189" s="3" t="s">
        <v>82</v>
      </c>
      <c r="B189" s="3" t="s">
        <v>83</v>
      </c>
      <c r="C189" s="3" t="s">
        <v>56</v>
      </c>
      <c r="D189" s="4">
        <v>2465500</v>
      </c>
      <c r="E189" s="4">
        <f>+Costo!F488+Costo!F490</f>
        <v>2465500</v>
      </c>
      <c r="F189" s="4">
        <f t="shared" ref="F189:F250" si="10">D189-E189</f>
        <v>0</v>
      </c>
    </row>
    <row r="190" spans="1:6" hidden="1" x14ac:dyDescent="0.2">
      <c r="A190" s="3" t="s">
        <v>82</v>
      </c>
      <c r="B190" s="3" t="s">
        <v>83</v>
      </c>
      <c r="C190" s="3" t="s">
        <v>57</v>
      </c>
      <c r="D190" s="4">
        <v>294000</v>
      </c>
      <c r="E190" s="4">
        <f>+Costo!F526+Costo!F527</f>
        <v>294000</v>
      </c>
      <c r="F190" s="4">
        <f t="shared" si="10"/>
        <v>0</v>
      </c>
    </row>
    <row r="191" spans="1:6" hidden="1" x14ac:dyDescent="0.2">
      <c r="A191" s="3" t="s">
        <v>82</v>
      </c>
      <c r="B191" s="3" t="s">
        <v>83</v>
      </c>
      <c r="C191" s="3" t="s">
        <v>58</v>
      </c>
      <c r="D191" s="4">
        <v>927500</v>
      </c>
      <c r="E191" s="4">
        <f>+Costo!F564+Costo!F565</f>
        <v>927500</v>
      </c>
      <c r="F191" s="4">
        <f t="shared" si="10"/>
        <v>0</v>
      </c>
    </row>
    <row r="192" spans="1:6" hidden="1" x14ac:dyDescent="0.2">
      <c r="A192" s="3" t="s">
        <v>82</v>
      </c>
      <c r="B192" s="3" t="s">
        <v>83</v>
      </c>
      <c r="C192" s="3" t="s">
        <v>17</v>
      </c>
      <c r="D192" s="4">
        <v>1546500</v>
      </c>
      <c r="E192" s="4">
        <f>+Costo!F615</f>
        <v>1546500</v>
      </c>
      <c r="F192" s="4">
        <f t="shared" si="10"/>
        <v>0</v>
      </c>
    </row>
    <row r="193" spans="1:6" hidden="1" x14ac:dyDescent="0.2">
      <c r="A193" s="3" t="s">
        <v>82</v>
      </c>
      <c r="B193" s="3" t="s">
        <v>83</v>
      </c>
      <c r="C193" s="3" t="s">
        <v>59</v>
      </c>
      <c r="D193" s="4">
        <v>150000</v>
      </c>
      <c r="E193" s="4">
        <f>+Costo!F683</f>
        <v>150000</v>
      </c>
      <c r="F193" s="4">
        <f t="shared" si="10"/>
        <v>0</v>
      </c>
    </row>
    <row r="194" spans="1:6" hidden="1" x14ac:dyDescent="0.2">
      <c r="A194" s="3" t="s">
        <v>82</v>
      </c>
      <c r="B194" s="3" t="s">
        <v>83</v>
      </c>
      <c r="C194" s="3" t="s">
        <v>71</v>
      </c>
      <c r="D194" s="4">
        <v>15000</v>
      </c>
      <c r="E194" s="4">
        <f>+Costo!F730</f>
        <v>15000</v>
      </c>
      <c r="F194" s="4">
        <f t="shared" si="10"/>
        <v>0</v>
      </c>
    </row>
    <row r="195" spans="1:6" hidden="1" x14ac:dyDescent="0.2">
      <c r="A195" s="3" t="s">
        <v>82</v>
      </c>
      <c r="B195" s="3" t="s">
        <v>83</v>
      </c>
      <c r="C195" s="3" t="s">
        <v>31</v>
      </c>
      <c r="D195" s="4">
        <v>677500</v>
      </c>
      <c r="E195" s="4">
        <f>+Costo!F751+Costo!F752</f>
        <v>677500</v>
      </c>
      <c r="F195" s="4">
        <f t="shared" si="10"/>
        <v>0</v>
      </c>
    </row>
    <row r="196" spans="1:6" hidden="1" x14ac:dyDescent="0.2">
      <c r="A196" s="3" t="s">
        <v>82</v>
      </c>
      <c r="B196" s="3" t="s">
        <v>83</v>
      </c>
      <c r="C196" s="3" t="s">
        <v>32</v>
      </c>
      <c r="D196" s="4">
        <v>621000</v>
      </c>
      <c r="E196" s="4">
        <f>+Costo!F787+Costo!F789</f>
        <v>621000</v>
      </c>
      <c r="F196" s="4">
        <f t="shared" si="10"/>
        <v>0</v>
      </c>
    </row>
    <row r="197" spans="1:6" hidden="1" x14ac:dyDescent="0.2">
      <c r="A197" s="3" t="s">
        <v>82</v>
      </c>
      <c r="B197" s="3" t="s">
        <v>83</v>
      </c>
      <c r="C197" s="3" t="s">
        <v>33</v>
      </c>
      <c r="D197" s="4">
        <v>218000</v>
      </c>
      <c r="E197" s="4">
        <f>+Costo!F824+Costo!F825</f>
        <v>218000</v>
      </c>
      <c r="F197" s="4">
        <f t="shared" si="10"/>
        <v>0</v>
      </c>
    </row>
    <row r="198" spans="1:6" hidden="1" x14ac:dyDescent="0.2">
      <c r="A198" s="3" t="s">
        <v>82</v>
      </c>
      <c r="B198" s="3" t="s">
        <v>83</v>
      </c>
      <c r="C198" s="3" t="s">
        <v>61</v>
      </c>
      <c r="D198" s="4">
        <v>655500</v>
      </c>
      <c r="E198" s="4">
        <f>+Costo!F853</f>
        <v>655500</v>
      </c>
      <c r="F198" s="4">
        <f t="shared" si="10"/>
        <v>0</v>
      </c>
    </row>
    <row r="199" spans="1:6" hidden="1" x14ac:dyDescent="0.2">
      <c r="A199" s="3" t="s">
        <v>82</v>
      </c>
      <c r="B199" s="3" t="s">
        <v>83</v>
      </c>
      <c r="C199" s="3" t="s">
        <v>62</v>
      </c>
      <c r="D199" s="4">
        <v>309000</v>
      </c>
      <c r="E199" s="4">
        <f>+Costo!F885</f>
        <v>309000</v>
      </c>
      <c r="F199" s="4">
        <f t="shared" si="10"/>
        <v>0</v>
      </c>
    </row>
    <row r="200" spans="1:6" hidden="1" x14ac:dyDescent="0.2">
      <c r="A200" s="3" t="s">
        <v>82</v>
      </c>
      <c r="B200" s="3" t="s">
        <v>83</v>
      </c>
      <c r="C200" s="3" t="s">
        <v>78</v>
      </c>
      <c r="D200" s="4">
        <v>351500</v>
      </c>
      <c r="E200" s="4">
        <f>+Costo!F899</f>
        <v>351500</v>
      </c>
      <c r="F200" s="4">
        <f t="shared" si="10"/>
        <v>0</v>
      </c>
    </row>
    <row r="201" spans="1:6" hidden="1" x14ac:dyDescent="0.2">
      <c r="A201" s="3" t="s">
        <v>82</v>
      </c>
      <c r="B201" s="3" t="s">
        <v>83</v>
      </c>
      <c r="C201" s="3" t="s">
        <v>18</v>
      </c>
      <c r="D201" s="4">
        <v>857500</v>
      </c>
      <c r="E201" s="4">
        <f>+Costo!F928</f>
        <v>857500</v>
      </c>
      <c r="F201" s="4">
        <f t="shared" si="10"/>
        <v>0</v>
      </c>
    </row>
    <row r="202" spans="1:6" hidden="1" x14ac:dyDescent="0.2">
      <c r="A202" s="3" t="s">
        <v>82</v>
      </c>
      <c r="B202" s="3" t="s">
        <v>83</v>
      </c>
      <c r="C202" s="3" t="s">
        <v>34</v>
      </c>
      <c r="D202" s="4">
        <v>237500</v>
      </c>
      <c r="E202" s="4">
        <f>+Costo!F968</f>
        <v>237500</v>
      </c>
      <c r="F202" s="4">
        <f t="shared" si="10"/>
        <v>0</v>
      </c>
    </row>
    <row r="203" spans="1:6" hidden="1" x14ac:dyDescent="0.2">
      <c r="A203" s="3" t="s">
        <v>82</v>
      </c>
      <c r="B203" s="3" t="s">
        <v>83</v>
      </c>
      <c r="C203" s="3" t="s">
        <v>35</v>
      </c>
      <c r="D203" s="4">
        <v>215000</v>
      </c>
      <c r="E203" s="4">
        <f>+Costo!F995</f>
        <v>215000</v>
      </c>
      <c r="F203" s="4">
        <f t="shared" si="10"/>
        <v>0</v>
      </c>
    </row>
    <row r="204" spans="1:6" hidden="1" x14ac:dyDescent="0.2">
      <c r="A204" s="3" t="s">
        <v>82</v>
      </c>
      <c r="B204" s="3" t="s">
        <v>83</v>
      </c>
      <c r="C204" s="3" t="s">
        <v>24</v>
      </c>
      <c r="D204" s="4">
        <v>1165000</v>
      </c>
      <c r="E204" s="4">
        <f>+Costo!F1032</f>
        <v>1165000</v>
      </c>
      <c r="F204" s="4">
        <f t="shared" si="10"/>
        <v>0</v>
      </c>
    </row>
    <row r="205" spans="1:6" hidden="1" x14ac:dyDescent="0.2">
      <c r="A205" s="3" t="s">
        <v>82</v>
      </c>
      <c r="B205" s="3" t="s">
        <v>83</v>
      </c>
      <c r="C205" s="3" t="s">
        <v>63</v>
      </c>
      <c r="D205" s="4">
        <v>52500</v>
      </c>
      <c r="E205" s="4">
        <f>+Costo!F1075</f>
        <v>52500</v>
      </c>
      <c r="F205" s="4">
        <f t="shared" si="10"/>
        <v>0</v>
      </c>
    </row>
    <row r="206" spans="1:6" hidden="1" x14ac:dyDescent="0.2">
      <c r="A206" s="3" t="s">
        <v>82</v>
      </c>
      <c r="B206" s="3" t="s">
        <v>83</v>
      </c>
      <c r="C206" s="3" t="s">
        <v>25</v>
      </c>
      <c r="D206" s="4">
        <v>817000</v>
      </c>
      <c r="E206" s="4">
        <f>+Costo!F1116</f>
        <v>817000</v>
      </c>
      <c r="F206" s="4">
        <f t="shared" si="10"/>
        <v>0</v>
      </c>
    </row>
    <row r="207" spans="1:6" hidden="1" x14ac:dyDescent="0.2">
      <c r="A207" s="3" t="s">
        <v>82</v>
      </c>
      <c r="B207" s="3" t="s">
        <v>83</v>
      </c>
      <c r="C207" s="3" t="s">
        <v>64</v>
      </c>
      <c r="D207" s="4">
        <v>173000</v>
      </c>
      <c r="E207" s="4">
        <f>+Costo!F1171</f>
        <v>173000</v>
      </c>
      <c r="F207" s="4">
        <f t="shared" si="10"/>
        <v>0</v>
      </c>
    </row>
    <row r="208" spans="1:6" hidden="1" x14ac:dyDescent="0.2">
      <c r="A208" s="3" t="s">
        <v>82</v>
      </c>
      <c r="B208" s="3" t="s">
        <v>83</v>
      </c>
      <c r="C208" s="3" t="s">
        <v>65</v>
      </c>
      <c r="D208" s="4">
        <v>281000</v>
      </c>
      <c r="E208" s="4">
        <f>+Costo!F1207</f>
        <v>281000</v>
      </c>
      <c r="F208" s="4">
        <f t="shared" si="10"/>
        <v>0</v>
      </c>
    </row>
    <row r="209" spans="1:6" hidden="1" x14ac:dyDescent="0.2">
      <c r="A209" s="3" t="s">
        <v>82</v>
      </c>
      <c r="B209" s="3" t="s">
        <v>83</v>
      </c>
      <c r="C209" s="3" t="s">
        <v>36</v>
      </c>
      <c r="D209" s="4">
        <v>595000</v>
      </c>
      <c r="E209" s="4">
        <f>+Costo!F1285</f>
        <v>595000</v>
      </c>
      <c r="F209" s="4">
        <f t="shared" si="10"/>
        <v>0</v>
      </c>
    </row>
    <row r="210" spans="1:6" hidden="1" x14ac:dyDescent="0.2">
      <c r="A210" s="3" t="s">
        <v>82</v>
      </c>
      <c r="B210" s="3" t="s">
        <v>83</v>
      </c>
      <c r="C210" s="3" t="s">
        <v>67</v>
      </c>
      <c r="D210" s="4">
        <v>410000</v>
      </c>
      <c r="E210" s="4">
        <f>+Costo!F1302</f>
        <v>410000</v>
      </c>
      <c r="F210" s="4">
        <f t="shared" si="10"/>
        <v>0</v>
      </c>
    </row>
    <row r="211" spans="1:6" hidden="1" x14ac:dyDescent="0.2">
      <c r="A211" s="8" t="s">
        <v>19</v>
      </c>
      <c r="B211" s="8" t="s">
        <v>20</v>
      </c>
      <c r="C211" s="8" t="s">
        <v>19</v>
      </c>
      <c r="D211" s="9">
        <f>SUM(D170:D210)</f>
        <v>30428000</v>
      </c>
      <c r="E211" s="9">
        <f t="shared" ref="E211:F211" si="11">SUM(E170:E210)</f>
        <v>30428000</v>
      </c>
      <c r="F211" s="9">
        <f t="shared" si="11"/>
        <v>0</v>
      </c>
    </row>
    <row r="212" spans="1:6" hidden="1" x14ac:dyDescent="0.2">
      <c r="A212" s="3" t="s">
        <v>84</v>
      </c>
      <c r="B212" s="3" t="s">
        <v>85</v>
      </c>
      <c r="C212" s="3" t="s">
        <v>41</v>
      </c>
      <c r="D212" s="4">
        <v>5803572</v>
      </c>
      <c r="E212" s="4">
        <f>+Costo!F20</f>
        <v>5803572</v>
      </c>
      <c r="F212" s="4">
        <f t="shared" si="10"/>
        <v>0</v>
      </c>
    </row>
    <row r="213" spans="1:6" x14ac:dyDescent="0.2">
      <c r="A213" s="3" t="s">
        <v>84</v>
      </c>
      <c r="B213" s="3" t="s">
        <v>85</v>
      </c>
      <c r="C213" s="3" t="s">
        <v>14</v>
      </c>
      <c r="D213" s="4">
        <v>1065944159</v>
      </c>
      <c r="E213" s="4">
        <f>+Costo!F41+Costo!F43</f>
        <v>1068604159</v>
      </c>
      <c r="F213" s="17">
        <f t="shared" si="10"/>
        <v>-2660000</v>
      </c>
    </row>
    <row r="214" spans="1:6" hidden="1" x14ac:dyDescent="0.2">
      <c r="A214" s="3" t="s">
        <v>84</v>
      </c>
      <c r="B214" s="3" t="s">
        <v>85</v>
      </c>
      <c r="C214" s="3" t="s">
        <v>15</v>
      </c>
      <c r="D214" s="4">
        <v>71859800</v>
      </c>
      <c r="E214" s="4">
        <f>+Costo!F78</f>
        <v>71859800</v>
      </c>
      <c r="F214" s="4">
        <f t="shared" si="10"/>
        <v>0</v>
      </c>
    </row>
    <row r="215" spans="1:6" hidden="1" x14ac:dyDescent="0.2">
      <c r="A215" s="3" t="s">
        <v>84</v>
      </c>
      <c r="B215" s="3" t="s">
        <v>85</v>
      </c>
      <c r="C215" s="3" t="s">
        <v>16</v>
      </c>
      <c r="D215" s="4">
        <v>56543950</v>
      </c>
      <c r="E215" s="4">
        <f>+Costo!F107+Costo!F109</f>
        <v>56543950</v>
      </c>
      <c r="F215" s="4">
        <f t="shared" si="10"/>
        <v>0</v>
      </c>
    </row>
    <row r="216" spans="1:6" hidden="1" x14ac:dyDescent="0.2">
      <c r="A216" s="3" t="s">
        <v>84</v>
      </c>
      <c r="B216" s="3" t="s">
        <v>85</v>
      </c>
      <c r="C216" s="3" t="s">
        <v>42</v>
      </c>
      <c r="D216" s="4">
        <v>1550000</v>
      </c>
      <c r="E216" s="4">
        <f>+Costo!F124+Costo!F125</f>
        <v>1550000</v>
      </c>
      <c r="F216" s="4">
        <f t="shared" si="10"/>
        <v>0</v>
      </c>
    </row>
    <row r="217" spans="1:6" hidden="1" x14ac:dyDescent="0.2">
      <c r="A217" s="3" t="s">
        <v>84</v>
      </c>
      <c r="B217" s="3" t="s">
        <v>85</v>
      </c>
      <c r="C217" s="3" t="s">
        <v>43</v>
      </c>
      <c r="D217" s="4">
        <v>2467729</v>
      </c>
      <c r="E217" s="4">
        <f>+Costo!F137+Costo!F138</f>
        <v>2467729</v>
      </c>
      <c r="F217" s="4">
        <f t="shared" si="10"/>
        <v>0</v>
      </c>
    </row>
    <row r="218" spans="1:6" hidden="1" x14ac:dyDescent="0.2">
      <c r="A218" s="3" t="s">
        <v>84</v>
      </c>
      <c r="B218" s="3" t="s">
        <v>85</v>
      </c>
      <c r="C218" s="3" t="s">
        <v>44</v>
      </c>
      <c r="D218" s="4">
        <v>1870000</v>
      </c>
      <c r="E218" s="4">
        <f>+Costo!F150</f>
        <v>1870000</v>
      </c>
      <c r="F218" s="4">
        <f t="shared" si="10"/>
        <v>0</v>
      </c>
    </row>
    <row r="219" spans="1:6" hidden="1" x14ac:dyDescent="0.2">
      <c r="A219" s="3" t="s">
        <v>84</v>
      </c>
      <c r="B219" s="3" t="s">
        <v>85</v>
      </c>
      <c r="C219" s="3" t="s">
        <v>45</v>
      </c>
      <c r="D219" s="4">
        <v>1870000</v>
      </c>
      <c r="E219" s="4">
        <f>+Costo!F164</f>
        <v>1870000</v>
      </c>
      <c r="F219" s="4">
        <f t="shared" si="10"/>
        <v>0</v>
      </c>
    </row>
    <row r="220" spans="1:6" hidden="1" x14ac:dyDescent="0.2">
      <c r="A220" s="3" t="s">
        <v>84</v>
      </c>
      <c r="B220" s="3" t="s">
        <v>85</v>
      </c>
      <c r="C220" s="3" t="s">
        <v>74</v>
      </c>
      <c r="D220" s="4">
        <v>2584768</v>
      </c>
      <c r="E220" s="4">
        <f>+Costo!F177+Costo!F178</f>
        <v>2584768</v>
      </c>
      <c r="F220" s="4">
        <f t="shared" si="10"/>
        <v>0</v>
      </c>
    </row>
    <row r="221" spans="1:6" hidden="1" x14ac:dyDescent="0.2">
      <c r="A221" s="3" t="s">
        <v>84</v>
      </c>
      <c r="B221" s="3" t="s">
        <v>85</v>
      </c>
      <c r="C221" s="3" t="s">
        <v>70</v>
      </c>
      <c r="D221" s="4">
        <v>1850000</v>
      </c>
      <c r="E221" s="4">
        <f>+Costo!F188</f>
        <v>1850000</v>
      </c>
      <c r="F221" s="4">
        <f t="shared" si="10"/>
        <v>0</v>
      </c>
    </row>
    <row r="222" spans="1:6" x14ac:dyDescent="0.2">
      <c r="A222" s="3" t="s">
        <v>84</v>
      </c>
      <c r="B222" s="3" t="s">
        <v>85</v>
      </c>
      <c r="C222" s="3" t="s">
        <v>46</v>
      </c>
      <c r="D222" s="4">
        <v>4567428</v>
      </c>
      <c r="E222" s="4">
        <f>+Costo!F200</f>
        <v>1682428</v>
      </c>
      <c r="F222" s="25">
        <f t="shared" si="10"/>
        <v>2885000</v>
      </c>
    </row>
    <row r="223" spans="1:6" hidden="1" x14ac:dyDescent="0.2">
      <c r="A223" s="3" t="s">
        <v>84</v>
      </c>
      <c r="B223" s="3" t="s">
        <v>85</v>
      </c>
      <c r="C223" s="3" t="s">
        <v>75</v>
      </c>
      <c r="D223" s="4">
        <v>3435000</v>
      </c>
      <c r="E223" s="4">
        <f>+Costo!F210</f>
        <v>3435000</v>
      </c>
      <c r="F223" s="4">
        <f t="shared" si="10"/>
        <v>0</v>
      </c>
    </row>
    <row r="224" spans="1:6" hidden="1" x14ac:dyDescent="0.2">
      <c r="A224" s="3" t="s">
        <v>84</v>
      </c>
      <c r="B224" s="3" t="s">
        <v>85</v>
      </c>
      <c r="C224" s="3" t="s">
        <v>86</v>
      </c>
      <c r="D224" s="4">
        <v>499900</v>
      </c>
      <c r="E224" s="4">
        <f>+Costo!F217</f>
        <v>499900</v>
      </c>
      <c r="F224" s="4">
        <f t="shared" si="10"/>
        <v>0</v>
      </c>
    </row>
    <row r="225" spans="1:6" x14ac:dyDescent="0.2">
      <c r="A225" s="3" t="s">
        <v>84</v>
      </c>
      <c r="B225" s="3" t="s">
        <v>85</v>
      </c>
      <c r="C225" s="3" t="s">
        <v>47</v>
      </c>
      <c r="D225" s="4">
        <v>11998600</v>
      </c>
      <c r="E225" s="4">
        <f>+Costo!F234+Costo!F236</f>
        <v>12223600</v>
      </c>
      <c r="F225" s="25">
        <f t="shared" si="10"/>
        <v>-225000</v>
      </c>
    </row>
    <row r="226" spans="1:6" x14ac:dyDescent="0.2">
      <c r="A226" s="3" t="s">
        <v>84</v>
      </c>
      <c r="B226" s="3" t="s">
        <v>85</v>
      </c>
      <c r="C226" s="3" t="s">
        <v>77</v>
      </c>
      <c r="D226" s="4">
        <v>9257781</v>
      </c>
      <c r="E226" s="4">
        <f>+Costo!F247+Costo!F249</f>
        <v>9482781</v>
      </c>
      <c r="F226" s="25">
        <f t="shared" si="10"/>
        <v>-225000</v>
      </c>
    </row>
    <row r="227" spans="1:6" x14ac:dyDescent="0.2">
      <c r="A227" s="3" t="s">
        <v>84</v>
      </c>
      <c r="B227" s="3" t="s">
        <v>85</v>
      </c>
      <c r="C227" s="3" t="s">
        <v>29</v>
      </c>
      <c r="D227" s="4">
        <v>225000</v>
      </c>
      <c r="E227" s="4">
        <v>0</v>
      </c>
      <c r="F227" s="25">
        <f t="shared" si="10"/>
        <v>225000</v>
      </c>
    </row>
    <row r="228" spans="1:6" hidden="1" x14ac:dyDescent="0.2">
      <c r="A228" s="3" t="s">
        <v>84</v>
      </c>
      <c r="B228" s="3" t="s">
        <v>85</v>
      </c>
      <c r="C228" s="3" t="s">
        <v>48</v>
      </c>
      <c r="D228" s="4">
        <v>96423916</v>
      </c>
      <c r="E228" s="4">
        <f>+Costo!F267</f>
        <v>96423916</v>
      </c>
      <c r="F228" s="4">
        <f t="shared" si="10"/>
        <v>0</v>
      </c>
    </row>
    <row r="229" spans="1:6" hidden="1" x14ac:dyDescent="0.2">
      <c r="A229" s="3" t="s">
        <v>84</v>
      </c>
      <c r="B229" s="3" t="s">
        <v>85</v>
      </c>
      <c r="C229" s="3" t="s">
        <v>49</v>
      </c>
      <c r="D229" s="4">
        <v>4307000</v>
      </c>
      <c r="E229" s="4">
        <f>+Costo!F282</f>
        <v>4307000</v>
      </c>
      <c r="F229" s="4">
        <f t="shared" si="10"/>
        <v>0</v>
      </c>
    </row>
    <row r="230" spans="1:6" hidden="1" x14ac:dyDescent="0.2">
      <c r="A230" s="3" t="s">
        <v>84</v>
      </c>
      <c r="B230" s="3" t="s">
        <v>85</v>
      </c>
      <c r="C230" s="3" t="s">
        <v>50</v>
      </c>
      <c r="D230" s="4">
        <v>16431715</v>
      </c>
      <c r="E230" s="4">
        <f>+Costo!F309+Costo!F314+Costo!F311+Costo!F313</f>
        <v>16431715</v>
      </c>
      <c r="F230" s="4">
        <f t="shared" si="10"/>
        <v>0</v>
      </c>
    </row>
    <row r="231" spans="1:6" hidden="1" x14ac:dyDescent="0.2">
      <c r="A231" s="3" t="s">
        <v>84</v>
      </c>
      <c r="B231" s="3" t="s">
        <v>85</v>
      </c>
      <c r="C231" s="3" t="s">
        <v>51</v>
      </c>
      <c r="D231" s="4">
        <v>20350464</v>
      </c>
      <c r="E231" s="4">
        <f>+Costo!F346+Costo!F351+Costo!F348+Costo!F350</f>
        <v>20350464</v>
      </c>
      <c r="F231" s="4">
        <f t="shared" si="10"/>
        <v>0</v>
      </c>
    </row>
    <row r="232" spans="1:6" hidden="1" x14ac:dyDescent="0.2">
      <c r="A232" s="3" t="s">
        <v>84</v>
      </c>
      <c r="B232" s="3" t="s">
        <v>85</v>
      </c>
      <c r="C232" s="3" t="s">
        <v>52</v>
      </c>
      <c r="D232" s="4">
        <v>26866330</v>
      </c>
      <c r="E232" s="4">
        <f>+Costo!F384+Costo!F389+Costo!F386+Costo!F388</f>
        <v>26866330</v>
      </c>
      <c r="F232" s="4">
        <f t="shared" si="10"/>
        <v>0</v>
      </c>
    </row>
    <row r="233" spans="1:6" hidden="1" x14ac:dyDescent="0.2">
      <c r="A233" s="3" t="s">
        <v>84</v>
      </c>
      <c r="B233" s="3" t="s">
        <v>85</v>
      </c>
      <c r="C233" s="3" t="s">
        <v>53</v>
      </c>
      <c r="D233" s="4">
        <v>12238288</v>
      </c>
      <c r="E233" s="4">
        <f>+Costo!F411+Costo!F416+Costo!F413+Costo!F415</f>
        <v>12238288</v>
      </c>
      <c r="F233" s="4">
        <f t="shared" si="10"/>
        <v>0</v>
      </c>
    </row>
    <row r="234" spans="1:6" hidden="1" x14ac:dyDescent="0.2">
      <c r="A234" s="3" t="s">
        <v>84</v>
      </c>
      <c r="B234" s="3" t="s">
        <v>85</v>
      </c>
      <c r="C234" s="3" t="s">
        <v>54</v>
      </c>
      <c r="D234" s="4">
        <v>49143258</v>
      </c>
      <c r="E234" s="4">
        <f>+Costo!F439+Costo!F444+Costo!F441+Costo!F443</f>
        <v>49143258</v>
      </c>
      <c r="F234" s="4">
        <f t="shared" si="10"/>
        <v>0</v>
      </c>
    </row>
    <row r="235" spans="1:6" hidden="1" x14ac:dyDescent="0.2">
      <c r="A235" s="3" t="s">
        <v>84</v>
      </c>
      <c r="B235" s="3" t="s">
        <v>85</v>
      </c>
      <c r="C235" s="3" t="s">
        <v>55</v>
      </c>
      <c r="D235" s="4">
        <v>11872663</v>
      </c>
      <c r="E235" s="4">
        <f>+Costo!F465+Costo!F467</f>
        <v>11872663</v>
      </c>
      <c r="F235" s="4">
        <f t="shared" si="10"/>
        <v>0</v>
      </c>
    </row>
    <row r="236" spans="1:6" hidden="1" x14ac:dyDescent="0.2">
      <c r="A236" s="3" t="s">
        <v>84</v>
      </c>
      <c r="B236" s="3" t="s">
        <v>85</v>
      </c>
      <c r="C236" s="3" t="s">
        <v>56</v>
      </c>
      <c r="D236" s="4">
        <v>325658464</v>
      </c>
      <c r="E236" s="4">
        <f>+Costo!F493+Costo!F495+Costo!F497+Costo!F498</f>
        <v>325658464</v>
      </c>
      <c r="F236" s="4">
        <f t="shared" si="10"/>
        <v>0</v>
      </c>
    </row>
    <row r="237" spans="1:6" hidden="1" x14ac:dyDescent="0.2">
      <c r="A237" s="3" t="s">
        <v>84</v>
      </c>
      <c r="B237" s="3" t="s">
        <v>85</v>
      </c>
      <c r="C237" s="3" t="s">
        <v>57</v>
      </c>
      <c r="D237" s="4">
        <v>23040275</v>
      </c>
      <c r="E237" s="4">
        <f>+Costo!F528+Costo!F533+Costo!F530+Costo!F532</f>
        <v>23040275</v>
      </c>
      <c r="F237" s="4">
        <f t="shared" si="10"/>
        <v>0</v>
      </c>
    </row>
    <row r="238" spans="1:6" hidden="1" x14ac:dyDescent="0.2">
      <c r="A238" s="3" t="s">
        <v>84</v>
      </c>
      <c r="B238" s="3" t="s">
        <v>85</v>
      </c>
      <c r="C238" s="3" t="s">
        <v>58</v>
      </c>
      <c r="D238" s="4">
        <v>18622482</v>
      </c>
      <c r="E238" s="4">
        <f>+Costo!F566+Costo!F568</f>
        <v>18622482</v>
      </c>
      <c r="F238" s="4">
        <f t="shared" si="10"/>
        <v>0</v>
      </c>
    </row>
    <row r="239" spans="1:6" hidden="1" x14ac:dyDescent="0.2">
      <c r="A239" s="3" t="s">
        <v>84</v>
      </c>
      <c r="B239" s="3" t="s">
        <v>85</v>
      </c>
      <c r="C239" s="3" t="s">
        <v>17</v>
      </c>
      <c r="D239" s="4">
        <v>270104835</v>
      </c>
      <c r="E239" s="4">
        <f>+Costo!F618+Costo!F623+Costo!F620+Costo!F622</f>
        <v>270104835</v>
      </c>
      <c r="F239" s="4">
        <f t="shared" si="10"/>
        <v>0</v>
      </c>
    </row>
    <row r="240" spans="1:6" hidden="1" x14ac:dyDescent="0.2">
      <c r="A240" s="3" t="s">
        <v>84</v>
      </c>
      <c r="B240" s="3" t="s">
        <v>85</v>
      </c>
      <c r="C240" s="3" t="s">
        <v>30</v>
      </c>
      <c r="D240" s="4">
        <v>6205876</v>
      </c>
      <c r="E240" s="4">
        <f>+Costo!F659+Costo!F661+Costo!F663</f>
        <v>6205876</v>
      </c>
      <c r="F240" s="4">
        <f t="shared" si="10"/>
        <v>0</v>
      </c>
    </row>
    <row r="241" spans="1:6" hidden="1" x14ac:dyDescent="0.2">
      <c r="A241" s="3" t="s">
        <v>84</v>
      </c>
      <c r="B241" s="3" t="s">
        <v>85</v>
      </c>
      <c r="C241" s="3" t="s">
        <v>59</v>
      </c>
      <c r="D241" s="4">
        <v>51465387</v>
      </c>
      <c r="E241" s="4">
        <f>+Costo!F684+Costo!F689+Costo!F688+Costo!F686</f>
        <v>51465387</v>
      </c>
      <c r="F241" s="4">
        <f t="shared" si="10"/>
        <v>0</v>
      </c>
    </row>
    <row r="242" spans="1:6" hidden="1" x14ac:dyDescent="0.2">
      <c r="A242" s="3" t="s">
        <v>84</v>
      </c>
      <c r="B242" s="3" t="s">
        <v>85</v>
      </c>
      <c r="C242" s="3" t="s">
        <v>60</v>
      </c>
      <c r="D242" s="4">
        <v>12864281</v>
      </c>
      <c r="E242" s="4">
        <f>+Costo!F708+Costo!F710</f>
        <v>12864281</v>
      </c>
      <c r="F242" s="4">
        <f t="shared" si="10"/>
        <v>0</v>
      </c>
    </row>
    <row r="243" spans="1:6" hidden="1" x14ac:dyDescent="0.2">
      <c r="A243" s="3" t="s">
        <v>84</v>
      </c>
      <c r="B243" s="3" t="s">
        <v>85</v>
      </c>
      <c r="C243" s="3" t="s">
        <v>71</v>
      </c>
      <c r="D243" s="4">
        <v>10814000</v>
      </c>
      <c r="E243" s="4">
        <f>+Costo!F731+Costo!F733</f>
        <v>10814000</v>
      </c>
      <c r="F243" s="4">
        <f t="shared" si="10"/>
        <v>0</v>
      </c>
    </row>
    <row r="244" spans="1:6" hidden="1" x14ac:dyDescent="0.2">
      <c r="A244" s="3" t="s">
        <v>84</v>
      </c>
      <c r="B244" s="3" t="s">
        <v>85</v>
      </c>
      <c r="C244" s="3" t="s">
        <v>31</v>
      </c>
      <c r="D244" s="4">
        <v>300468330</v>
      </c>
      <c r="E244" s="4">
        <f>+Costo!F753+Costo!F758+Costo!F755+Costo!F757</f>
        <v>300468330</v>
      </c>
      <c r="F244" s="4">
        <f t="shared" si="10"/>
        <v>0</v>
      </c>
    </row>
    <row r="245" spans="1:6" hidden="1" x14ac:dyDescent="0.2">
      <c r="A245" s="3" t="s">
        <v>84</v>
      </c>
      <c r="B245" s="3" t="s">
        <v>85</v>
      </c>
      <c r="C245" s="3" t="s">
        <v>32</v>
      </c>
      <c r="D245" s="4">
        <v>72036063</v>
      </c>
      <c r="E245" s="4">
        <f>+Costo!F790+Costo!F792+Costo!F795+Costo!F794</f>
        <v>72036063</v>
      </c>
      <c r="F245" s="4">
        <f t="shared" si="10"/>
        <v>0</v>
      </c>
    </row>
    <row r="246" spans="1:6" hidden="1" x14ac:dyDescent="0.2">
      <c r="A246" s="3" t="s">
        <v>84</v>
      </c>
      <c r="B246" s="3" t="s">
        <v>85</v>
      </c>
      <c r="C246" s="3" t="s">
        <v>33</v>
      </c>
      <c r="D246" s="4">
        <v>74064000</v>
      </c>
      <c r="E246" s="4">
        <f>+Costo!F826+Costo!F828</f>
        <v>74064000</v>
      </c>
      <c r="F246" s="4">
        <f t="shared" si="10"/>
        <v>0</v>
      </c>
    </row>
    <row r="247" spans="1:6" hidden="1" x14ac:dyDescent="0.2">
      <c r="A247" s="3" t="s">
        <v>84</v>
      </c>
      <c r="B247" s="3" t="s">
        <v>85</v>
      </c>
      <c r="C247" s="3" t="s">
        <v>61</v>
      </c>
      <c r="D247" s="4">
        <v>75270075</v>
      </c>
      <c r="E247" s="4">
        <f>+Costo!F855+Costo!F860+Costo!F857+Costo!F859</f>
        <v>75270075</v>
      </c>
      <c r="F247" s="4">
        <f t="shared" si="10"/>
        <v>0</v>
      </c>
    </row>
    <row r="248" spans="1:6" hidden="1" x14ac:dyDescent="0.2">
      <c r="A248" s="3" t="s">
        <v>84</v>
      </c>
      <c r="B248" s="3" t="s">
        <v>85</v>
      </c>
      <c r="C248" s="3" t="s">
        <v>62</v>
      </c>
      <c r="D248" s="4">
        <v>35994260</v>
      </c>
      <c r="E248" s="4">
        <f>+Costo!F886+Costo!F888</f>
        <v>35994260</v>
      </c>
      <c r="F248" s="4">
        <f t="shared" si="10"/>
        <v>0</v>
      </c>
    </row>
    <row r="249" spans="1:6" hidden="1" x14ac:dyDescent="0.2">
      <c r="A249" s="3" t="s">
        <v>84</v>
      </c>
      <c r="B249" s="3" t="s">
        <v>85</v>
      </c>
      <c r="C249" s="3" t="s">
        <v>78</v>
      </c>
      <c r="D249" s="4">
        <v>15587330</v>
      </c>
      <c r="E249" s="4">
        <f>+Costo!F900</f>
        <v>15587330</v>
      </c>
      <c r="F249" s="4">
        <f t="shared" si="10"/>
        <v>0</v>
      </c>
    </row>
    <row r="250" spans="1:6" hidden="1" x14ac:dyDescent="0.2">
      <c r="A250" s="3" t="s">
        <v>84</v>
      </c>
      <c r="B250" s="3" t="s">
        <v>85</v>
      </c>
      <c r="C250" s="3" t="s">
        <v>18</v>
      </c>
      <c r="D250" s="4">
        <v>75995852</v>
      </c>
      <c r="E250" s="4">
        <f>+Costo!F929+Costo!F934+Costo!F931+Costo!F933</f>
        <v>75995852</v>
      </c>
      <c r="F250" s="4">
        <f t="shared" si="10"/>
        <v>0</v>
      </c>
    </row>
    <row r="251" spans="1:6" hidden="1" x14ac:dyDescent="0.2">
      <c r="A251" s="3" t="s">
        <v>84</v>
      </c>
      <c r="B251" s="3" t="s">
        <v>85</v>
      </c>
      <c r="C251" s="3" t="s">
        <v>34</v>
      </c>
      <c r="D251" s="4">
        <v>13926000</v>
      </c>
      <c r="E251" s="4">
        <f>+Costo!F969+Costo!F971</f>
        <v>13926000</v>
      </c>
      <c r="F251" s="4">
        <f t="shared" ref="F251:F274" si="12">D251-E251</f>
        <v>0</v>
      </c>
    </row>
    <row r="252" spans="1:6" hidden="1" x14ac:dyDescent="0.2">
      <c r="A252" s="3" t="s">
        <v>84</v>
      </c>
      <c r="B252" s="3" t="s">
        <v>85</v>
      </c>
      <c r="C252" s="3" t="s">
        <v>35</v>
      </c>
      <c r="D252" s="4">
        <v>3422600</v>
      </c>
      <c r="E252" s="4">
        <f>+Costo!F996+Costo!F998</f>
        <v>3422600</v>
      </c>
      <c r="F252" s="4">
        <f t="shared" si="12"/>
        <v>0</v>
      </c>
    </row>
    <row r="253" spans="1:6" hidden="1" x14ac:dyDescent="0.2">
      <c r="A253" s="3" t="s">
        <v>84</v>
      </c>
      <c r="B253" s="3" t="s">
        <v>85</v>
      </c>
      <c r="C253" s="3" t="s">
        <v>24</v>
      </c>
      <c r="D253" s="4">
        <v>20678580</v>
      </c>
      <c r="E253" s="4">
        <f>+Costo!F1033+Costo!F1038+Costo!F1035+Costo!F1037</f>
        <v>20678580</v>
      </c>
      <c r="F253" s="4">
        <f t="shared" si="12"/>
        <v>0</v>
      </c>
    </row>
    <row r="254" spans="1:6" hidden="1" x14ac:dyDescent="0.2">
      <c r="A254" s="3" t="s">
        <v>84</v>
      </c>
      <c r="B254" s="3" t="s">
        <v>85</v>
      </c>
      <c r="C254" s="3" t="s">
        <v>63</v>
      </c>
      <c r="D254" s="4">
        <v>11196920</v>
      </c>
      <c r="E254" s="4">
        <f>+Costo!F1076+Costo!F1078</f>
        <v>11196920</v>
      </c>
      <c r="F254" s="4">
        <f t="shared" si="12"/>
        <v>0</v>
      </c>
    </row>
    <row r="255" spans="1:6" hidden="1" x14ac:dyDescent="0.2">
      <c r="A255" s="3" t="s">
        <v>84</v>
      </c>
      <c r="B255" s="3" t="s">
        <v>85</v>
      </c>
      <c r="C255" s="3" t="s">
        <v>25</v>
      </c>
      <c r="D255" s="4">
        <v>54304714</v>
      </c>
      <c r="E255" s="4">
        <f>+Costo!F1117+Costo!F1122+Costo!F1119+Costo!F1121</f>
        <v>54304714</v>
      </c>
      <c r="F255" s="4">
        <f t="shared" si="12"/>
        <v>0</v>
      </c>
    </row>
    <row r="256" spans="1:6" hidden="1" x14ac:dyDescent="0.2">
      <c r="A256" s="3" t="s">
        <v>84</v>
      </c>
      <c r="B256" s="3" t="s">
        <v>85</v>
      </c>
      <c r="C256" s="3" t="s">
        <v>64</v>
      </c>
      <c r="D256" s="4">
        <v>23433529</v>
      </c>
      <c r="E256" s="4">
        <f>+Costo!F1172+Costo!F1174+Costo!F1176+Costo!F1177</f>
        <v>23433529</v>
      </c>
      <c r="F256" s="4">
        <f t="shared" si="12"/>
        <v>0</v>
      </c>
    </row>
    <row r="257" spans="1:6" hidden="1" x14ac:dyDescent="0.2">
      <c r="A257" s="3" t="s">
        <v>84</v>
      </c>
      <c r="B257" s="3" t="s">
        <v>85</v>
      </c>
      <c r="C257" s="3" t="s">
        <v>65</v>
      </c>
      <c r="D257" s="4">
        <v>40099345</v>
      </c>
      <c r="E257" s="4">
        <f>+Costo!F1208+Costo!F1213+Costo!F1210+Costo!F1212</f>
        <v>40099345</v>
      </c>
      <c r="F257" s="4">
        <f t="shared" si="12"/>
        <v>0</v>
      </c>
    </row>
    <row r="258" spans="1:6" hidden="1" x14ac:dyDescent="0.2">
      <c r="A258" s="3" t="s">
        <v>84</v>
      </c>
      <c r="B258" s="3" t="s">
        <v>85</v>
      </c>
      <c r="C258" s="3" t="s">
        <v>66</v>
      </c>
      <c r="D258" s="4">
        <v>7445000</v>
      </c>
      <c r="E258" s="4">
        <f>+Costo!F1237+Costo!F1238</f>
        <v>7445000</v>
      </c>
      <c r="F258" s="4">
        <f t="shared" si="12"/>
        <v>0</v>
      </c>
    </row>
    <row r="259" spans="1:6" hidden="1" x14ac:dyDescent="0.2">
      <c r="A259" s="3" t="s">
        <v>84</v>
      </c>
      <c r="B259" s="3" t="s">
        <v>85</v>
      </c>
      <c r="C259" s="3" t="s">
        <v>26</v>
      </c>
      <c r="D259" s="4">
        <v>3055920</v>
      </c>
      <c r="E259" s="4">
        <f>+Costo!F1255</f>
        <v>3055920</v>
      </c>
      <c r="F259" s="4">
        <f t="shared" si="12"/>
        <v>0</v>
      </c>
    </row>
    <row r="260" spans="1:6" hidden="1" x14ac:dyDescent="0.2">
      <c r="A260" s="3" t="s">
        <v>84</v>
      </c>
      <c r="B260" s="3" t="s">
        <v>85</v>
      </c>
      <c r="C260" s="3" t="s">
        <v>79</v>
      </c>
      <c r="D260" s="4">
        <v>4033316</v>
      </c>
      <c r="E260" s="4">
        <f>+Costo!F1267+Costo!F1269</f>
        <v>4033316</v>
      </c>
      <c r="F260" s="4">
        <f t="shared" si="12"/>
        <v>0</v>
      </c>
    </row>
    <row r="261" spans="1:6" hidden="1" x14ac:dyDescent="0.2">
      <c r="A261" s="3" t="s">
        <v>84</v>
      </c>
      <c r="B261" s="3" t="s">
        <v>85</v>
      </c>
      <c r="C261" s="3" t="s">
        <v>36</v>
      </c>
      <c r="D261" s="4">
        <v>15016024</v>
      </c>
      <c r="E261" s="4">
        <f>+Costo!F1286+Costo!F1291+Costo!F1290+Costo!F1288</f>
        <v>15016024</v>
      </c>
      <c r="F261" s="4">
        <f t="shared" si="12"/>
        <v>0</v>
      </c>
    </row>
    <row r="262" spans="1:6" hidden="1" x14ac:dyDescent="0.2">
      <c r="A262" s="3" t="s">
        <v>84</v>
      </c>
      <c r="B262" s="3" t="s">
        <v>85</v>
      </c>
      <c r="C262" s="3" t="s">
        <v>67</v>
      </c>
      <c r="D262" s="4">
        <v>47526064</v>
      </c>
      <c r="E262" s="4">
        <f>+Costo!F1303+Costo!F1305</f>
        <v>47526064</v>
      </c>
      <c r="F262" s="4">
        <f t="shared" si="12"/>
        <v>0</v>
      </c>
    </row>
    <row r="263" spans="1:6" hidden="1" x14ac:dyDescent="0.2">
      <c r="A263" s="8" t="s">
        <v>19</v>
      </c>
      <c r="B263" s="8" t="s">
        <v>20</v>
      </c>
      <c r="C263" s="8" t="s">
        <v>19</v>
      </c>
      <c r="D263" s="9">
        <f>SUM(D212:D262)</f>
        <v>3092290843</v>
      </c>
      <c r="E263" s="9">
        <f t="shared" ref="E263:F263" si="13">SUM(E212:E262)</f>
        <v>3092290843</v>
      </c>
      <c r="F263" s="9">
        <f t="shared" si="13"/>
        <v>0</v>
      </c>
    </row>
    <row r="264" spans="1:6" x14ac:dyDescent="0.2">
      <c r="A264" s="3" t="s">
        <v>87</v>
      </c>
      <c r="B264" s="3" t="s">
        <v>88</v>
      </c>
      <c r="C264" s="3" t="s">
        <v>14</v>
      </c>
      <c r="D264" s="4">
        <v>2330000</v>
      </c>
      <c r="E264" s="4">
        <f>+Costo!F42</f>
        <v>2340000</v>
      </c>
      <c r="F264" s="17">
        <f t="shared" si="12"/>
        <v>-10000</v>
      </c>
    </row>
    <row r="265" spans="1:6" hidden="1" x14ac:dyDescent="0.2">
      <c r="A265" s="3" t="s">
        <v>87</v>
      </c>
      <c r="B265" s="3" t="s">
        <v>88</v>
      </c>
      <c r="C265" s="3" t="s">
        <v>15</v>
      </c>
      <c r="D265" s="4">
        <v>500000</v>
      </c>
      <c r="E265" s="4">
        <f>+Costo!F79</f>
        <v>500000</v>
      </c>
      <c r="F265" s="4">
        <f t="shared" si="12"/>
        <v>0</v>
      </c>
    </row>
    <row r="266" spans="1:6" hidden="1" x14ac:dyDescent="0.2">
      <c r="A266" s="3" t="s">
        <v>87</v>
      </c>
      <c r="B266" s="3" t="s">
        <v>88</v>
      </c>
      <c r="C266" s="3" t="s">
        <v>16</v>
      </c>
      <c r="D266" s="4">
        <v>250000</v>
      </c>
      <c r="E266" s="4">
        <f>+Costo!F108</f>
        <v>250000</v>
      </c>
      <c r="F266" s="4">
        <f t="shared" si="12"/>
        <v>0</v>
      </c>
    </row>
    <row r="267" spans="1:6" hidden="1" x14ac:dyDescent="0.2">
      <c r="A267" s="3" t="s">
        <v>87</v>
      </c>
      <c r="B267" s="3" t="s">
        <v>88</v>
      </c>
      <c r="C267" s="3" t="s">
        <v>70</v>
      </c>
      <c r="D267" s="4">
        <v>30000</v>
      </c>
      <c r="E267" s="4">
        <f>+Costo!F189</f>
        <v>30000</v>
      </c>
      <c r="F267" s="4">
        <f t="shared" si="12"/>
        <v>0</v>
      </c>
    </row>
    <row r="268" spans="1:6" x14ac:dyDescent="0.2">
      <c r="A268" s="3" t="s">
        <v>87</v>
      </c>
      <c r="B268" s="3" t="s">
        <v>88</v>
      </c>
      <c r="C268" s="3" t="s">
        <v>46</v>
      </c>
      <c r="D268" s="4">
        <v>30000</v>
      </c>
      <c r="E268" s="4">
        <f>+Costo!F201</f>
        <v>10000</v>
      </c>
      <c r="F268" s="25">
        <f t="shared" si="12"/>
        <v>20000</v>
      </c>
    </row>
    <row r="269" spans="1:6" hidden="1" x14ac:dyDescent="0.2">
      <c r="A269" s="3" t="s">
        <v>87</v>
      </c>
      <c r="B269" s="3" t="s">
        <v>88</v>
      </c>
      <c r="C269" s="3" t="s">
        <v>75</v>
      </c>
      <c r="D269" s="4">
        <v>20000</v>
      </c>
      <c r="E269" s="4">
        <f>+Costo!F211</f>
        <v>20000</v>
      </c>
      <c r="F269" s="26">
        <f t="shared" si="12"/>
        <v>0</v>
      </c>
    </row>
    <row r="270" spans="1:6" x14ac:dyDescent="0.2">
      <c r="A270" s="3" t="s">
        <v>87</v>
      </c>
      <c r="B270" s="3" t="s">
        <v>88</v>
      </c>
      <c r="C270" s="3" t="s">
        <v>47</v>
      </c>
      <c r="D270" s="4">
        <v>90000</v>
      </c>
      <c r="E270" s="4">
        <f>+Costo!F235</f>
        <v>100000</v>
      </c>
      <c r="F270" s="25">
        <f t="shared" si="12"/>
        <v>-10000</v>
      </c>
    </row>
    <row r="271" spans="1:6" hidden="1" x14ac:dyDescent="0.2">
      <c r="A271" s="3" t="s">
        <v>87</v>
      </c>
      <c r="B271" s="3" t="s">
        <v>88</v>
      </c>
      <c r="C271" s="3" t="s">
        <v>77</v>
      </c>
      <c r="D271" s="4">
        <v>55000</v>
      </c>
      <c r="E271" s="4">
        <f>+Costo!F248</f>
        <v>55000</v>
      </c>
      <c r="F271" s="26">
        <f t="shared" si="12"/>
        <v>0</v>
      </c>
    </row>
    <row r="272" spans="1:6" hidden="1" x14ac:dyDescent="0.2">
      <c r="A272" s="3" t="s">
        <v>87</v>
      </c>
      <c r="B272" s="3" t="s">
        <v>88</v>
      </c>
      <c r="C272" s="3" t="s">
        <v>48</v>
      </c>
      <c r="D272" s="4">
        <v>370000</v>
      </c>
      <c r="E272" s="4">
        <f>+Costo!F268</f>
        <v>370000</v>
      </c>
      <c r="F272" s="4">
        <f t="shared" si="12"/>
        <v>0</v>
      </c>
    </row>
    <row r="273" spans="1:6" hidden="1" x14ac:dyDescent="0.2">
      <c r="A273" s="3" t="s">
        <v>87</v>
      </c>
      <c r="B273" s="3" t="s">
        <v>88</v>
      </c>
      <c r="C273" s="3" t="s">
        <v>49</v>
      </c>
      <c r="D273" s="4">
        <v>10000</v>
      </c>
      <c r="E273" s="4">
        <f>+Costo!F283</f>
        <v>10000</v>
      </c>
      <c r="F273" s="4">
        <f t="shared" si="12"/>
        <v>0</v>
      </c>
    </row>
    <row r="274" spans="1:6" hidden="1" x14ac:dyDescent="0.2">
      <c r="A274" s="3" t="s">
        <v>87</v>
      </c>
      <c r="B274" s="3" t="s">
        <v>88</v>
      </c>
      <c r="C274" s="3" t="s">
        <v>50</v>
      </c>
      <c r="D274" s="4">
        <v>60000</v>
      </c>
      <c r="E274" s="4">
        <f>+Costo!F310+Costo!F312</f>
        <v>60000</v>
      </c>
      <c r="F274" s="4">
        <f t="shared" si="12"/>
        <v>0</v>
      </c>
    </row>
    <row r="275" spans="1:6" hidden="1" x14ac:dyDescent="0.2">
      <c r="A275" s="3" t="s">
        <v>87</v>
      </c>
      <c r="B275" s="3" t="s">
        <v>88</v>
      </c>
      <c r="C275" s="3" t="s">
        <v>51</v>
      </c>
      <c r="D275" s="4">
        <v>60000</v>
      </c>
      <c r="E275" s="4">
        <f>+Costo!F347+Costo!F349</f>
        <v>60000</v>
      </c>
      <c r="F275" s="4">
        <f>D275-E275</f>
        <v>0</v>
      </c>
    </row>
    <row r="276" spans="1:6" hidden="1" x14ac:dyDescent="0.2">
      <c r="A276" s="3" t="s">
        <v>87</v>
      </c>
      <c r="B276" s="3" t="s">
        <v>88</v>
      </c>
      <c r="C276" s="3" t="s">
        <v>52</v>
      </c>
      <c r="D276" s="4">
        <v>41000</v>
      </c>
      <c r="E276" s="4">
        <f>+Costo!F385+Costo!F387</f>
        <v>41000</v>
      </c>
      <c r="F276" s="4">
        <f t="shared" ref="F276:F337" si="14">D276-E276</f>
        <v>0</v>
      </c>
    </row>
    <row r="277" spans="1:6" hidden="1" x14ac:dyDescent="0.2">
      <c r="A277" s="3" t="s">
        <v>87</v>
      </c>
      <c r="B277" s="3" t="s">
        <v>88</v>
      </c>
      <c r="C277" s="3" t="s">
        <v>53</v>
      </c>
      <c r="D277" s="4">
        <v>550000</v>
      </c>
      <c r="E277" s="4">
        <f>+Costo!F412+Costo!F414</f>
        <v>550000</v>
      </c>
      <c r="F277" s="4">
        <f t="shared" si="14"/>
        <v>0</v>
      </c>
    </row>
    <row r="278" spans="1:6" hidden="1" x14ac:dyDescent="0.2">
      <c r="A278" s="3" t="s">
        <v>87</v>
      </c>
      <c r="B278" s="3" t="s">
        <v>88</v>
      </c>
      <c r="C278" s="3" t="s">
        <v>54</v>
      </c>
      <c r="D278" s="4">
        <v>40000</v>
      </c>
      <c r="E278" s="4">
        <f>+Costo!F440+Costo!F442</f>
        <v>40000</v>
      </c>
      <c r="F278" s="4">
        <f t="shared" si="14"/>
        <v>0</v>
      </c>
    </row>
    <row r="279" spans="1:6" hidden="1" x14ac:dyDescent="0.2">
      <c r="A279" s="3" t="s">
        <v>87</v>
      </c>
      <c r="B279" s="3" t="s">
        <v>88</v>
      </c>
      <c r="C279" s="3" t="s">
        <v>55</v>
      </c>
      <c r="D279" s="4">
        <v>10000</v>
      </c>
      <c r="E279" s="4">
        <f>+Costo!F466</f>
        <v>10000</v>
      </c>
      <c r="F279" s="4">
        <f t="shared" si="14"/>
        <v>0</v>
      </c>
    </row>
    <row r="280" spans="1:6" hidden="1" x14ac:dyDescent="0.2">
      <c r="A280" s="3" t="s">
        <v>87</v>
      </c>
      <c r="B280" s="3" t="s">
        <v>88</v>
      </c>
      <c r="C280" s="3" t="s">
        <v>56</v>
      </c>
      <c r="D280" s="4">
        <v>880000</v>
      </c>
      <c r="E280" s="4">
        <f>+Costo!F494+Costo!F496</f>
        <v>880000</v>
      </c>
      <c r="F280" s="4">
        <f t="shared" si="14"/>
        <v>0</v>
      </c>
    </row>
    <row r="281" spans="1:6" hidden="1" x14ac:dyDescent="0.2">
      <c r="A281" s="3" t="s">
        <v>87</v>
      </c>
      <c r="B281" s="3" t="s">
        <v>88</v>
      </c>
      <c r="C281" s="3" t="s">
        <v>57</v>
      </c>
      <c r="D281" s="4">
        <v>90000</v>
      </c>
      <c r="E281" s="4">
        <f>+Costo!F529+Costo!F531</f>
        <v>90000</v>
      </c>
      <c r="F281" s="4">
        <f t="shared" si="14"/>
        <v>0</v>
      </c>
    </row>
    <row r="282" spans="1:6" hidden="1" x14ac:dyDescent="0.2">
      <c r="A282" s="3" t="s">
        <v>87</v>
      </c>
      <c r="B282" s="3" t="s">
        <v>88</v>
      </c>
      <c r="C282" s="3" t="s">
        <v>58</v>
      </c>
      <c r="D282" s="4">
        <v>60000</v>
      </c>
      <c r="E282" s="4">
        <f>+Costo!F567+Costo!F569</f>
        <v>60000</v>
      </c>
      <c r="F282" s="4">
        <f t="shared" si="14"/>
        <v>0</v>
      </c>
    </row>
    <row r="283" spans="1:6" hidden="1" x14ac:dyDescent="0.2">
      <c r="A283" s="3" t="s">
        <v>87</v>
      </c>
      <c r="B283" s="3" t="s">
        <v>88</v>
      </c>
      <c r="C283" s="3" t="s">
        <v>17</v>
      </c>
      <c r="D283" s="4">
        <v>1470000</v>
      </c>
      <c r="E283" s="4">
        <f>+Costo!F619+Costo!F621</f>
        <v>1470000</v>
      </c>
      <c r="F283" s="4">
        <f t="shared" si="14"/>
        <v>0</v>
      </c>
    </row>
    <row r="284" spans="1:6" hidden="1" x14ac:dyDescent="0.2">
      <c r="A284" s="3" t="s">
        <v>87</v>
      </c>
      <c r="B284" s="3" t="s">
        <v>88</v>
      </c>
      <c r="C284" s="3" t="s">
        <v>30</v>
      </c>
      <c r="D284" s="4">
        <v>10000</v>
      </c>
      <c r="E284" s="4">
        <f>+Costo!F660+Costo!F662</f>
        <v>10000</v>
      </c>
      <c r="F284" s="4">
        <f t="shared" si="14"/>
        <v>0</v>
      </c>
    </row>
    <row r="285" spans="1:6" hidden="1" x14ac:dyDescent="0.2">
      <c r="A285" s="3" t="s">
        <v>87</v>
      </c>
      <c r="B285" s="3" t="s">
        <v>88</v>
      </c>
      <c r="C285" s="3" t="s">
        <v>59</v>
      </c>
      <c r="D285" s="4">
        <v>40000</v>
      </c>
      <c r="E285" s="4">
        <f>+Costo!F685+Costo!F687</f>
        <v>40000</v>
      </c>
      <c r="F285" s="4">
        <f t="shared" si="14"/>
        <v>0</v>
      </c>
    </row>
    <row r="286" spans="1:6" hidden="1" x14ac:dyDescent="0.2">
      <c r="A286" s="3" t="s">
        <v>87</v>
      </c>
      <c r="B286" s="3" t="s">
        <v>88</v>
      </c>
      <c r="C286" s="3" t="s">
        <v>60</v>
      </c>
      <c r="D286" s="4">
        <v>90000</v>
      </c>
      <c r="E286" s="4">
        <f>+Costo!F709+Costo!F711</f>
        <v>90000</v>
      </c>
      <c r="F286" s="4">
        <f t="shared" si="14"/>
        <v>0</v>
      </c>
    </row>
    <row r="287" spans="1:6" hidden="1" x14ac:dyDescent="0.2">
      <c r="A287" s="3" t="s">
        <v>87</v>
      </c>
      <c r="B287" s="3" t="s">
        <v>88</v>
      </c>
      <c r="C287" s="3" t="s">
        <v>71</v>
      </c>
      <c r="D287" s="4">
        <v>50000</v>
      </c>
      <c r="E287" s="4">
        <f>+Costo!F732+Costo!F734</f>
        <v>50000</v>
      </c>
      <c r="F287" s="4">
        <f t="shared" si="14"/>
        <v>0</v>
      </c>
    </row>
    <row r="288" spans="1:6" hidden="1" x14ac:dyDescent="0.2">
      <c r="A288" s="3" t="s">
        <v>87</v>
      </c>
      <c r="B288" s="3" t="s">
        <v>88</v>
      </c>
      <c r="C288" s="3" t="s">
        <v>31</v>
      </c>
      <c r="D288" s="4">
        <v>1335000</v>
      </c>
      <c r="E288" s="4">
        <f>+Costo!F754+Costo!F756</f>
        <v>1335000</v>
      </c>
      <c r="F288" s="4">
        <f t="shared" si="14"/>
        <v>0</v>
      </c>
    </row>
    <row r="289" spans="1:6" hidden="1" x14ac:dyDescent="0.2">
      <c r="A289" s="3" t="s">
        <v>87</v>
      </c>
      <c r="B289" s="3" t="s">
        <v>88</v>
      </c>
      <c r="C289" s="3" t="s">
        <v>32</v>
      </c>
      <c r="D289" s="4">
        <v>360000</v>
      </c>
      <c r="E289" s="4">
        <f>+Costo!F791+Costo!F793</f>
        <v>360000</v>
      </c>
      <c r="F289" s="4">
        <f t="shared" si="14"/>
        <v>0</v>
      </c>
    </row>
    <row r="290" spans="1:6" hidden="1" x14ac:dyDescent="0.2">
      <c r="A290" s="3" t="s">
        <v>87</v>
      </c>
      <c r="B290" s="3" t="s">
        <v>88</v>
      </c>
      <c r="C290" s="3" t="s">
        <v>33</v>
      </c>
      <c r="D290" s="4">
        <v>220000</v>
      </c>
      <c r="E290" s="4">
        <f>+Costo!F827+Costo!F829</f>
        <v>220000</v>
      </c>
      <c r="F290" s="4">
        <f t="shared" si="14"/>
        <v>0</v>
      </c>
    </row>
    <row r="291" spans="1:6" hidden="1" x14ac:dyDescent="0.2">
      <c r="A291" s="3" t="s">
        <v>87</v>
      </c>
      <c r="B291" s="3" t="s">
        <v>88</v>
      </c>
      <c r="C291" s="3" t="s">
        <v>61</v>
      </c>
      <c r="D291" s="4">
        <v>140000</v>
      </c>
      <c r="E291" s="4">
        <f>+Costo!F856+Costo!F858</f>
        <v>140000</v>
      </c>
      <c r="F291" s="4">
        <f t="shared" si="14"/>
        <v>0</v>
      </c>
    </row>
    <row r="292" spans="1:6" hidden="1" x14ac:dyDescent="0.2">
      <c r="A292" s="3" t="s">
        <v>87</v>
      </c>
      <c r="B292" s="3" t="s">
        <v>88</v>
      </c>
      <c r="C292" s="3" t="s">
        <v>62</v>
      </c>
      <c r="D292" s="4">
        <v>140000</v>
      </c>
      <c r="E292" s="4">
        <f>+Costo!F887</f>
        <v>140000</v>
      </c>
      <c r="F292" s="4">
        <f t="shared" si="14"/>
        <v>0</v>
      </c>
    </row>
    <row r="293" spans="1:6" hidden="1" x14ac:dyDescent="0.2">
      <c r="A293" s="3" t="s">
        <v>87</v>
      </c>
      <c r="B293" s="3" t="s">
        <v>88</v>
      </c>
      <c r="C293" s="3" t="s">
        <v>78</v>
      </c>
      <c r="D293" s="4">
        <v>10000</v>
      </c>
      <c r="E293" s="4">
        <f>+Costo!F901</f>
        <v>10000</v>
      </c>
      <c r="F293" s="4">
        <f t="shared" si="14"/>
        <v>0</v>
      </c>
    </row>
    <row r="294" spans="1:6" hidden="1" x14ac:dyDescent="0.2">
      <c r="A294" s="3" t="s">
        <v>87</v>
      </c>
      <c r="B294" s="3" t="s">
        <v>88</v>
      </c>
      <c r="C294" s="3" t="s">
        <v>18</v>
      </c>
      <c r="D294" s="4">
        <v>190000</v>
      </c>
      <c r="E294" s="4">
        <f>+Costo!F930+Costo!F932</f>
        <v>190000</v>
      </c>
      <c r="F294" s="4">
        <f t="shared" si="14"/>
        <v>0</v>
      </c>
    </row>
    <row r="295" spans="1:6" hidden="1" x14ac:dyDescent="0.2">
      <c r="A295" s="3" t="s">
        <v>87</v>
      </c>
      <c r="B295" s="3" t="s">
        <v>88</v>
      </c>
      <c r="C295" s="3" t="s">
        <v>34</v>
      </c>
      <c r="D295" s="4">
        <v>20000</v>
      </c>
      <c r="E295" s="4">
        <f>+Costo!F970+Costo!F972</f>
        <v>20000</v>
      </c>
      <c r="F295" s="4">
        <f t="shared" si="14"/>
        <v>0</v>
      </c>
    </row>
    <row r="296" spans="1:6" hidden="1" x14ac:dyDescent="0.2">
      <c r="A296" s="3" t="s">
        <v>87</v>
      </c>
      <c r="B296" s="3" t="s">
        <v>88</v>
      </c>
      <c r="C296" s="3" t="s">
        <v>35</v>
      </c>
      <c r="D296" s="4">
        <v>40000</v>
      </c>
      <c r="E296" s="4">
        <f>+Costo!F997+Costo!F999</f>
        <v>40000</v>
      </c>
      <c r="F296" s="4">
        <f t="shared" si="14"/>
        <v>0</v>
      </c>
    </row>
    <row r="297" spans="1:6" hidden="1" x14ac:dyDescent="0.2">
      <c r="A297" s="3" t="s">
        <v>87</v>
      </c>
      <c r="B297" s="3" t="s">
        <v>88</v>
      </c>
      <c r="C297" s="3" t="s">
        <v>24</v>
      </c>
      <c r="D297" s="4">
        <v>242500</v>
      </c>
      <c r="E297" s="4">
        <f>+Costo!F1034+Costo!F1036</f>
        <v>242500</v>
      </c>
      <c r="F297" s="4">
        <f t="shared" si="14"/>
        <v>0</v>
      </c>
    </row>
    <row r="298" spans="1:6" hidden="1" x14ac:dyDescent="0.2">
      <c r="A298" s="3" t="s">
        <v>87</v>
      </c>
      <c r="B298" s="3" t="s">
        <v>88</v>
      </c>
      <c r="C298" s="3" t="s">
        <v>63</v>
      </c>
      <c r="D298" s="4">
        <v>40000</v>
      </c>
      <c r="E298" s="4">
        <f>+Costo!F1077+Costo!F1079</f>
        <v>40000</v>
      </c>
      <c r="F298" s="4">
        <f t="shared" si="14"/>
        <v>0</v>
      </c>
    </row>
    <row r="299" spans="1:6" hidden="1" x14ac:dyDescent="0.2">
      <c r="A299" s="3" t="s">
        <v>87</v>
      </c>
      <c r="B299" s="3" t="s">
        <v>88</v>
      </c>
      <c r="C299" s="3" t="s">
        <v>25</v>
      </c>
      <c r="D299" s="4">
        <v>85000</v>
      </c>
      <c r="E299" s="4">
        <f>+Costo!F1120+Costo!F1118</f>
        <v>85000</v>
      </c>
      <c r="F299" s="4">
        <f t="shared" si="14"/>
        <v>0</v>
      </c>
    </row>
    <row r="300" spans="1:6" hidden="1" x14ac:dyDescent="0.2">
      <c r="A300" s="3" t="s">
        <v>87</v>
      </c>
      <c r="B300" s="3" t="s">
        <v>88</v>
      </c>
      <c r="C300" s="3" t="s">
        <v>64</v>
      </c>
      <c r="D300" s="4">
        <v>50000</v>
      </c>
      <c r="E300" s="4">
        <f>+Costo!F1173+Costo!F1175</f>
        <v>50000</v>
      </c>
      <c r="F300" s="4">
        <f t="shared" si="14"/>
        <v>0</v>
      </c>
    </row>
    <row r="301" spans="1:6" hidden="1" x14ac:dyDescent="0.2">
      <c r="A301" s="3" t="s">
        <v>87</v>
      </c>
      <c r="B301" s="3" t="s">
        <v>88</v>
      </c>
      <c r="C301" s="3" t="s">
        <v>65</v>
      </c>
      <c r="D301" s="4">
        <v>130000</v>
      </c>
      <c r="E301" s="4">
        <f>+Costo!F1209+Costo!F1211</f>
        <v>130000</v>
      </c>
      <c r="F301" s="4">
        <f t="shared" si="14"/>
        <v>0</v>
      </c>
    </row>
    <row r="302" spans="1:6" hidden="1" x14ac:dyDescent="0.2">
      <c r="A302" s="3" t="s">
        <v>87</v>
      </c>
      <c r="B302" s="3" t="s">
        <v>88</v>
      </c>
      <c r="C302" s="3" t="s">
        <v>79</v>
      </c>
      <c r="D302" s="4">
        <v>10000</v>
      </c>
      <c r="E302" s="4">
        <f>+Costo!F1270+Costo!F1268</f>
        <v>10000</v>
      </c>
      <c r="F302" s="4">
        <f t="shared" si="14"/>
        <v>0</v>
      </c>
    </row>
    <row r="303" spans="1:6" hidden="1" x14ac:dyDescent="0.2">
      <c r="A303" s="3" t="s">
        <v>87</v>
      </c>
      <c r="B303" s="3" t="s">
        <v>88</v>
      </c>
      <c r="C303" s="3" t="s">
        <v>36</v>
      </c>
      <c r="D303" s="4">
        <v>30000</v>
      </c>
      <c r="E303" s="4">
        <f>+Costo!F1287+Costo!F1289</f>
        <v>30000</v>
      </c>
      <c r="F303" s="4">
        <f t="shared" si="14"/>
        <v>0</v>
      </c>
    </row>
    <row r="304" spans="1:6" hidden="1" x14ac:dyDescent="0.2">
      <c r="A304" s="3" t="s">
        <v>87</v>
      </c>
      <c r="B304" s="3" t="s">
        <v>88</v>
      </c>
      <c r="C304" s="3" t="s">
        <v>67</v>
      </c>
      <c r="D304" s="4">
        <v>120000</v>
      </c>
      <c r="E304" s="4">
        <f>+Costo!F1304</f>
        <v>120000</v>
      </c>
      <c r="F304" s="4">
        <f t="shared" si="14"/>
        <v>0</v>
      </c>
    </row>
    <row r="305" spans="1:6" hidden="1" x14ac:dyDescent="0.2">
      <c r="A305" s="8" t="s">
        <v>19</v>
      </c>
      <c r="B305" s="8" t="s">
        <v>20</v>
      </c>
      <c r="C305" s="8" t="s">
        <v>19</v>
      </c>
      <c r="D305" s="9">
        <f>SUM(D264:D304)</f>
        <v>10298500</v>
      </c>
      <c r="E305" s="9">
        <f>SUM(E264:E304)</f>
        <v>10298500</v>
      </c>
      <c r="F305" s="9">
        <f>SUM(F264:F304)</f>
        <v>0</v>
      </c>
    </row>
    <row r="306" spans="1:6" hidden="1" x14ac:dyDescent="0.2">
      <c r="A306" s="3" t="s">
        <v>89</v>
      </c>
      <c r="B306" s="3" t="s">
        <v>90</v>
      </c>
      <c r="C306" s="3" t="s">
        <v>41</v>
      </c>
      <c r="D306" s="4">
        <v>11860426</v>
      </c>
      <c r="E306" s="4">
        <f>+Costo!F21</f>
        <v>11860426</v>
      </c>
      <c r="F306" s="4">
        <f t="shared" si="14"/>
        <v>0</v>
      </c>
    </row>
    <row r="307" spans="1:6" x14ac:dyDescent="0.2">
      <c r="A307" s="3" t="s">
        <v>89</v>
      </c>
      <c r="B307" s="3" t="s">
        <v>90</v>
      </c>
      <c r="C307" s="3" t="s">
        <v>14</v>
      </c>
      <c r="D307" s="4">
        <v>520030105</v>
      </c>
      <c r="E307" s="4">
        <f>+Costo!F44+Costo!F46</f>
        <v>523652788</v>
      </c>
      <c r="F307" s="17">
        <f t="shared" si="14"/>
        <v>-3622683</v>
      </c>
    </row>
    <row r="308" spans="1:6" hidden="1" x14ac:dyDescent="0.2">
      <c r="A308" s="3" t="s">
        <v>89</v>
      </c>
      <c r="B308" s="3" t="s">
        <v>90</v>
      </c>
      <c r="C308" s="3" t="s">
        <v>15</v>
      </c>
      <c r="D308" s="4">
        <v>27241428</v>
      </c>
      <c r="E308" s="4">
        <f>+Costo!F80+Costo!F82</f>
        <v>27241428</v>
      </c>
      <c r="F308" s="4">
        <f t="shared" si="14"/>
        <v>0</v>
      </c>
    </row>
    <row r="309" spans="1:6" hidden="1" x14ac:dyDescent="0.2">
      <c r="A309" s="3" t="s">
        <v>89</v>
      </c>
      <c r="B309" s="3" t="s">
        <v>90</v>
      </c>
      <c r="C309" s="3" t="s">
        <v>16</v>
      </c>
      <c r="D309" s="4">
        <v>14482197</v>
      </c>
      <c r="E309" s="4">
        <f>+Costo!F110</f>
        <v>14482197</v>
      </c>
      <c r="F309" s="4">
        <f t="shared" si="14"/>
        <v>0</v>
      </c>
    </row>
    <row r="310" spans="1:6" hidden="1" x14ac:dyDescent="0.2">
      <c r="A310" s="3" t="s">
        <v>89</v>
      </c>
      <c r="B310" s="3" t="s">
        <v>90</v>
      </c>
      <c r="C310" s="3" t="s">
        <v>42</v>
      </c>
      <c r="D310" s="4">
        <v>117332</v>
      </c>
      <c r="E310" s="4">
        <f>+Costo!F126+Costo!F127</f>
        <v>117332</v>
      </c>
      <c r="F310" s="4">
        <f t="shared" si="14"/>
        <v>0</v>
      </c>
    </row>
    <row r="311" spans="1:6" hidden="1" x14ac:dyDescent="0.2">
      <c r="A311" s="3" t="s">
        <v>89</v>
      </c>
      <c r="B311" s="3" t="s">
        <v>90</v>
      </c>
      <c r="C311" s="3" t="s">
        <v>43</v>
      </c>
      <c r="D311" s="4">
        <v>337944</v>
      </c>
      <c r="E311" s="4">
        <f>+Costo!F139+Costo!F140</f>
        <v>337944</v>
      </c>
      <c r="F311" s="4">
        <f t="shared" si="14"/>
        <v>0</v>
      </c>
    </row>
    <row r="312" spans="1:6" hidden="1" x14ac:dyDescent="0.2">
      <c r="A312" s="3" t="s">
        <v>89</v>
      </c>
      <c r="B312" s="3" t="s">
        <v>90</v>
      </c>
      <c r="C312" s="3" t="s">
        <v>45</v>
      </c>
      <c r="D312" s="4">
        <v>584820</v>
      </c>
      <c r="E312" s="4">
        <f>+Costo!F165+Costo!F166</f>
        <v>584820</v>
      </c>
      <c r="F312" s="4">
        <f t="shared" si="14"/>
        <v>0</v>
      </c>
    </row>
    <row r="313" spans="1:6" x14ac:dyDescent="0.2">
      <c r="A313" s="3" t="s">
        <v>89</v>
      </c>
      <c r="B313" s="3" t="s">
        <v>90</v>
      </c>
      <c r="C313" s="3" t="s">
        <v>70</v>
      </c>
      <c r="D313" s="4">
        <v>3703784</v>
      </c>
      <c r="E313" s="4">
        <f>+Costo!F190+Costo!F192</f>
        <v>1569001</v>
      </c>
      <c r="F313" s="25">
        <f t="shared" si="14"/>
        <v>2134783</v>
      </c>
    </row>
    <row r="314" spans="1:6" hidden="1" x14ac:dyDescent="0.2">
      <c r="A314" s="3" t="s">
        <v>89</v>
      </c>
      <c r="B314" s="3" t="s">
        <v>90</v>
      </c>
      <c r="C314" s="3" t="s">
        <v>46</v>
      </c>
      <c r="D314" s="4">
        <v>20305893</v>
      </c>
      <c r="E314" s="4">
        <f>+Costo!F202</f>
        <v>20305893</v>
      </c>
      <c r="F314" s="26">
        <f t="shared" si="14"/>
        <v>0</v>
      </c>
    </row>
    <row r="315" spans="1:6" x14ac:dyDescent="0.2">
      <c r="A315" s="3" t="s">
        <v>89</v>
      </c>
      <c r="B315" s="3" t="s">
        <v>90</v>
      </c>
      <c r="C315" s="3" t="s">
        <v>86</v>
      </c>
      <c r="D315" s="4">
        <v>1487900</v>
      </c>
      <c r="E315" s="4">
        <v>0</v>
      </c>
      <c r="F315" s="25">
        <f t="shared" si="14"/>
        <v>1487900</v>
      </c>
    </row>
    <row r="316" spans="1:6" hidden="1" x14ac:dyDescent="0.2">
      <c r="A316" s="3" t="s">
        <v>89</v>
      </c>
      <c r="B316" s="3" t="s">
        <v>90</v>
      </c>
      <c r="C316" s="3" t="s">
        <v>47</v>
      </c>
      <c r="D316" s="4">
        <v>2099000</v>
      </c>
      <c r="E316" s="4">
        <f>+Costo!F237</f>
        <v>2099000</v>
      </c>
      <c r="F316" s="26">
        <f t="shared" si="14"/>
        <v>0</v>
      </c>
    </row>
    <row r="317" spans="1:6" hidden="1" x14ac:dyDescent="0.2">
      <c r="A317" s="3" t="s">
        <v>89</v>
      </c>
      <c r="B317" s="3" t="s">
        <v>90</v>
      </c>
      <c r="C317" s="3" t="s">
        <v>48</v>
      </c>
      <c r="D317" s="4">
        <v>37009145</v>
      </c>
      <c r="E317" s="4">
        <f>+Costo!F269+Costo!F271</f>
        <v>37009145</v>
      </c>
      <c r="F317" s="4">
        <f t="shared" si="14"/>
        <v>0</v>
      </c>
    </row>
    <row r="318" spans="1:6" hidden="1" x14ac:dyDescent="0.2">
      <c r="A318" s="3" t="s">
        <v>89</v>
      </c>
      <c r="B318" s="3" t="s">
        <v>90</v>
      </c>
      <c r="C318" s="3" t="s">
        <v>50</v>
      </c>
      <c r="D318" s="4">
        <v>9182543</v>
      </c>
      <c r="E318" s="4">
        <f>+Costo!F315+Costo!F320+Costo!F317+Costo!F319</f>
        <v>9182543</v>
      </c>
      <c r="F318" s="4">
        <f t="shared" si="14"/>
        <v>0</v>
      </c>
    </row>
    <row r="319" spans="1:6" hidden="1" x14ac:dyDescent="0.2">
      <c r="A319" s="3" t="s">
        <v>89</v>
      </c>
      <c r="B319" s="3" t="s">
        <v>90</v>
      </c>
      <c r="C319" s="3" t="s">
        <v>51</v>
      </c>
      <c r="D319" s="4">
        <v>12889349</v>
      </c>
      <c r="E319" s="4">
        <f>+Costo!F352+Costo!F357+Costo!F354+Costo!F356</f>
        <v>12889349</v>
      </c>
      <c r="F319" s="4">
        <f t="shared" si="14"/>
        <v>0</v>
      </c>
    </row>
    <row r="320" spans="1:6" hidden="1" x14ac:dyDescent="0.2">
      <c r="A320" s="3" t="s">
        <v>89</v>
      </c>
      <c r="B320" s="3" t="s">
        <v>90</v>
      </c>
      <c r="C320" s="3" t="s">
        <v>52</v>
      </c>
      <c r="D320" s="4">
        <v>2459386</v>
      </c>
      <c r="E320" s="4">
        <f>+Costo!F390+Costo!F392</f>
        <v>2459386</v>
      </c>
      <c r="F320" s="4">
        <f t="shared" si="14"/>
        <v>0</v>
      </c>
    </row>
    <row r="321" spans="1:6" hidden="1" x14ac:dyDescent="0.2">
      <c r="A321" s="3" t="s">
        <v>89</v>
      </c>
      <c r="B321" s="3" t="s">
        <v>90</v>
      </c>
      <c r="C321" s="3" t="s">
        <v>53</v>
      </c>
      <c r="D321" s="4">
        <v>4020196</v>
      </c>
      <c r="E321" s="4">
        <f>+Costo!F417+Costo!F418</f>
        <v>4020196</v>
      </c>
      <c r="F321" s="4">
        <f t="shared" si="14"/>
        <v>0</v>
      </c>
    </row>
    <row r="322" spans="1:6" hidden="1" x14ac:dyDescent="0.2">
      <c r="A322" s="3" t="s">
        <v>89</v>
      </c>
      <c r="B322" s="3" t="s">
        <v>90</v>
      </c>
      <c r="C322" s="3" t="s">
        <v>55</v>
      </c>
      <c r="D322" s="4">
        <v>8649077</v>
      </c>
      <c r="E322" s="4">
        <f>+Costo!F468+Costo!F471+Costo!F469+Costo!F470</f>
        <v>8649077</v>
      </c>
      <c r="F322" s="4">
        <f t="shared" si="14"/>
        <v>0</v>
      </c>
    </row>
    <row r="323" spans="1:6" hidden="1" x14ac:dyDescent="0.2">
      <c r="A323" s="3" t="s">
        <v>89</v>
      </c>
      <c r="B323" s="3" t="s">
        <v>90</v>
      </c>
      <c r="C323" s="3" t="s">
        <v>56</v>
      </c>
      <c r="D323" s="4">
        <v>40018248</v>
      </c>
      <c r="E323" s="4">
        <f>+Costo!F499+Costo!F504+Costo!F501+Costo!F503</f>
        <v>40018248</v>
      </c>
      <c r="F323" s="4">
        <f t="shared" si="14"/>
        <v>0</v>
      </c>
    </row>
    <row r="324" spans="1:6" hidden="1" x14ac:dyDescent="0.2">
      <c r="A324" s="3" t="s">
        <v>89</v>
      </c>
      <c r="B324" s="3" t="s">
        <v>90</v>
      </c>
      <c r="C324" s="3" t="s">
        <v>57</v>
      </c>
      <c r="D324" s="4">
        <v>7082014</v>
      </c>
      <c r="E324" s="4">
        <f>+Costo!F534+Costo!F539+Costo!F536+Costo!F538</f>
        <v>7082014</v>
      </c>
      <c r="F324" s="4">
        <f t="shared" si="14"/>
        <v>0</v>
      </c>
    </row>
    <row r="325" spans="1:6" hidden="1" x14ac:dyDescent="0.2">
      <c r="A325" s="3" t="s">
        <v>89</v>
      </c>
      <c r="B325" s="3" t="s">
        <v>90</v>
      </c>
      <c r="C325" s="3" t="s">
        <v>58</v>
      </c>
      <c r="D325" s="4">
        <v>3626886</v>
      </c>
      <c r="E325" s="4">
        <f>+Costo!F570+Costo!F572</f>
        <v>3626886</v>
      </c>
      <c r="F325" s="4">
        <f t="shared" si="14"/>
        <v>0</v>
      </c>
    </row>
    <row r="326" spans="1:6" hidden="1" x14ac:dyDescent="0.2">
      <c r="A326" s="3" t="s">
        <v>89</v>
      </c>
      <c r="B326" s="3" t="s">
        <v>90</v>
      </c>
      <c r="C326" s="3" t="s">
        <v>17</v>
      </c>
      <c r="D326" s="4">
        <v>106116146</v>
      </c>
      <c r="E326" s="4">
        <f>+Costo!F624+Costo!F629+Costo!F628+Costo!F626</f>
        <v>106116146</v>
      </c>
      <c r="F326" s="4">
        <f t="shared" si="14"/>
        <v>0</v>
      </c>
    </row>
    <row r="327" spans="1:6" hidden="1" x14ac:dyDescent="0.2">
      <c r="A327" s="3" t="s">
        <v>89</v>
      </c>
      <c r="B327" s="3" t="s">
        <v>90</v>
      </c>
      <c r="C327" s="3" t="s">
        <v>30</v>
      </c>
      <c r="D327" s="4">
        <v>3288150</v>
      </c>
      <c r="E327" s="4">
        <f>+Costo!F664+Costo!F666+Costo!F668</f>
        <v>3288150</v>
      </c>
      <c r="F327" s="4">
        <f t="shared" si="14"/>
        <v>0</v>
      </c>
    </row>
    <row r="328" spans="1:6" hidden="1" x14ac:dyDescent="0.2">
      <c r="A328" s="3" t="s">
        <v>89</v>
      </c>
      <c r="B328" s="3" t="s">
        <v>90</v>
      </c>
      <c r="C328" s="3" t="s">
        <v>59</v>
      </c>
      <c r="D328" s="4">
        <v>13391447</v>
      </c>
      <c r="E328" s="4">
        <f>+Costo!F690+Costo!F693+Costo!F691+Costo!F692</f>
        <v>13391447</v>
      </c>
      <c r="F328" s="4">
        <f t="shared" si="14"/>
        <v>0</v>
      </c>
    </row>
    <row r="329" spans="1:6" hidden="1" x14ac:dyDescent="0.2">
      <c r="A329" s="3" t="s">
        <v>89</v>
      </c>
      <c r="B329" s="3" t="s">
        <v>90</v>
      </c>
      <c r="C329" s="3" t="s">
        <v>60</v>
      </c>
      <c r="D329" s="4">
        <v>11495893</v>
      </c>
      <c r="E329" s="4">
        <f>+Costo!F712</f>
        <v>11495893</v>
      </c>
      <c r="F329" s="4">
        <f t="shared" si="14"/>
        <v>0</v>
      </c>
    </row>
    <row r="330" spans="1:6" hidden="1" x14ac:dyDescent="0.2">
      <c r="A330" s="3" t="s">
        <v>89</v>
      </c>
      <c r="B330" s="3" t="s">
        <v>90</v>
      </c>
      <c r="C330" s="3" t="s">
        <v>71</v>
      </c>
      <c r="D330" s="4">
        <v>1773931</v>
      </c>
      <c r="E330" s="4">
        <f>+Costo!F735+Costo!F736</f>
        <v>1773931</v>
      </c>
      <c r="F330" s="4">
        <f t="shared" si="14"/>
        <v>0</v>
      </c>
    </row>
    <row r="331" spans="1:6" hidden="1" x14ac:dyDescent="0.2">
      <c r="A331" s="3" t="s">
        <v>89</v>
      </c>
      <c r="B331" s="3" t="s">
        <v>90</v>
      </c>
      <c r="C331" s="3" t="s">
        <v>31</v>
      </c>
      <c r="D331" s="4">
        <v>61524834</v>
      </c>
      <c r="E331" s="4">
        <f>+Costo!F759+Costo!F764+Costo!F761+Costo!F763</f>
        <v>61524834</v>
      </c>
      <c r="F331" s="4">
        <f t="shared" si="14"/>
        <v>0</v>
      </c>
    </row>
    <row r="332" spans="1:6" hidden="1" x14ac:dyDescent="0.2">
      <c r="A332" s="3" t="s">
        <v>89</v>
      </c>
      <c r="B332" s="3" t="s">
        <v>90</v>
      </c>
      <c r="C332" s="3" t="s">
        <v>32</v>
      </c>
      <c r="D332" s="4">
        <v>7090001</v>
      </c>
      <c r="E332" s="4">
        <f>+Costo!F796+Costo!F798</f>
        <v>7090001</v>
      </c>
      <c r="F332" s="4">
        <f t="shared" si="14"/>
        <v>0</v>
      </c>
    </row>
    <row r="333" spans="1:6" hidden="1" x14ac:dyDescent="0.2">
      <c r="A333" s="3" t="s">
        <v>89</v>
      </c>
      <c r="B333" s="3" t="s">
        <v>90</v>
      </c>
      <c r="C333" s="3" t="s">
        <v>33</v>
      </c>
      <c r="D333" s="4">
        <v>5827567</v>
      </c>
      <c r="E333" s="4">
        <f>+Costo!F830+Costo!F833+Costo!F831+Costo!F832</f>
        <v>5827567</v>
      </c>
      <c r="F333" s="4">
        <f t="shared" si="14"/>
        <v>0</v>
      </c>
    </row>
    <row r="334" spans="1:6" hidden="1" x14ac:dyDescent="0.2">
      <c r="A334" s="3" t="s">
        <v>89</v>
      </c>
      <c r="B334" s="3" t="s">
        <v>90</v>
      </c>
      <c r="C334" s="3" t="s">
        <v>61</v>
      </c>
      <c r="D334" s="4">
        <v>88114918</v>
      </c>
      <c r="E334" s="4">
        <f>+Costo!F861+Costo!F866+Costo!F863+Costo!F865</f>
        <v>88114918</v>
      </c>
      <c r="F334" s="4">
        <f t="shared" si="14"/>
        <v>0</v>
      </c>
    </row>
    <row r="335" spans="1:6" hidden="1" x14ac:dyDescent="0.2">
      <c r="A335" s="3" t="s">
        <v>89</v>
      </c>
      <c r="B335" s="3" t="s">
        <v>90</v>
      </c>
      <c r="C335" s="3" t="s">
        <v>62</v>
      </c>
      <c r="D335" s="4">
        <v>9354200</v>
      </c>
      <c r="E335" s="4">
        <f>+Costo!F889</f>
        <v>9354200</v>
      </c>
      <c r="F335" s="4">
        <f t="shared" si="14"/>
        <v>0</v>
      </c>
    </row>
    <row r="336" spans="1:6" hidden="1" x14ac:dyDescent="0.2">
      <c r="A336" s="3" t="s">
        <v>89</v>
      </c>
      <c r="B336" s="3" t="s">
        <v>90</v>
      </c>
      <c r="C336" s="3" t="s">
        <v>78</v>
      </c>
      <c r="D336" s="4">
        <v>2650000</v>
      </c>
      <c r="E336" s="4">
        <f>+Costo!F902</f>
        <v>2650000</v>
      </c>
      <c r="F336" s="4">
        <f t="shared" si="14"/>
        <v>0</v>
      </c>
    </row>
    <row r="337" spans="1:6" hidden="1" x14ac:dyDescent="0.2">
      <c r="A337" s="3" t="s">
        <v>89</v>
      </c>
      <c r="B337" s="3" t="s">
        <v>90</v>
      </c>
      <c r="C337" s="3" t="s">
        <v>18</v>
      </c>
      <c r="D337" s="4">
        <v>193534183</v>
      </c>
      <c r="E337" s="4">
        <f>+Costo!F935+Costo!F940+Costo!F937+Costo!F939</f>
        <v>193534183</v>
      </c>
      <c r="F337" s="4">
        <f t="shared" si="14"/>
        <v>0</v>
      </c>
    </row>
    <row r="338" spans="1:6" hidden="1" x14ac:dyDescent="0.2">
      <c r="A338" s="3" t="s">
        <v>89</v>
      </c>
      <c r="B338" s="3" t="s">
        <v>90</v>
      </c>
      <c r="C338" s="3" t="s">
        <v>34</v>
      </c>
      <c r="D338" s="4">
        <v>1460000</v>
      </c>
      <c r="E338" s="4">
        <f>+Costo!F973+Costo!F978+Costo!F977+Costo!F975</f>
        <v>1460000</v>
      </c>
      <c r="F338" s="4">
        <f t="shared" ref="F338:F397" si="15">D338-E338</f>
        <v>0</v>
      </c>
    </row>
    <row r="339" spans="1:6" hidden="1" x14ac:dyDescent="0.2">
      <c r="A339" s="3" t="s">
        <v>89</v>
      </c>
      <c r="B339" s="3" t="s">
        <v>90</v>
      </c>
      <c r="C339" s="3" t="s">
        <v>35</v>
      </c>
      <c r="D339" s="4">
        <v>14645331</v>
      </c>
      <c r="E339" s="4">
        <f>+Costo!F1000+Costo!F1003+Costo!F1002+Costo!F1001</f>
        <v>14645331</v>
      </c>
      <c r="F339" s="4">
        <f t="shared" si="15"/>
        <v>0</v>
      </c>
    </row>
    <row r="340" spans="1:6" hidden="1" x14ac:dyDescent="0.2">
      <c r="A340" s="3" t="s">
        <v>89</v>
      </c>
      <c r="B340" s="3" t="s">
        <v>90</v>
      </c>
      <c r="C340" s="3" t="s">
        <v>24</v>
      </c>
      <c r="D340" s="4">
        <v>27790609</v>
      </c>
      <c r="E340" s="4">
        <f>+Costo!F1039+Costo!F1044+Costo!F1041+Costo!F1043</f>
        <v>27790609</v>
      </c>
      <c r="F340" s="4">
        <f t="shared" si="15"/>
        <v>0</v>
      </c>
    </row>
    <row r="341" spans="1:6" hidden="1" x14ac:dyDescent="0.2">
      <c r="A341" s="3" t="s">
        <v>89</v>
      </c>
      <c r="B341" s="3" t="s">
        <v>90</v>
      </c>
      <c r="C341" s="3" t="s">
        <v>63</v>
      </c>
      <c r="D341" s="4">
        <v>35111092</v>
      </c>
      <c r="E341" s="4">
        <f>+Costo!F1080+Costo!F1085+Costo!F1082+Costo!F1084</f>
        <v>35111092</v>
      </c>
      <c r="F341" s="4">
        <f t="shared" si="15"/>
        <v>0</v>
      </c>
    </row>
    <row r="342" spans="1:6" hidden="1" x14ac:dyDescent="0.2">
      <c r="A342" s="3" t="s">
        <v>89</v>
      </c>
      <c r="B342" s="3" t="s">
        <v>90</v>
      </c>
      <c r="C342" s="3" t="s">
        <v>25</v>
      </c>
      <c r="D342" s="4">
        <v>187967863</v>
      </c>
      <c r="E342" s="4">
        <f>+Costo!F1123+Costo!F1128+Costo!F1125+Costo!F1127</f>
        <v>187967863</v>
      </c>
      <c r="F342" s="4">
        <f t="shared" si="15"/>
        <v>0</v>
      </c>
    </row>
    <row r="343" spans="1:6" hidden="1" x14ac:dyDescent="0.2">
      <c r="A343" s="3" t="s">
        <v>89</v>
      </c>
      <c r="B343" s="3" t="s">
        <v>90</v>
      </c>
      <c r="C343" s="3" t="s">
        <v>64</v>
      </c>
      <c r="D343" s="4">
        <v>48646614</v>
      </c>
      <c r="E343" s="4">
        <f>+Costo!F1178+Costo!F1183+Costo!F1180+Costo!F1182</f>
        <v>48646614</v>
      </c>
      <c r="F343" s="4">
        <f t="shared" si="15"/>
        <v>0</v>
      </c>
    </row>
    <row r="344" spans="1:6" hidden="1" x14ac:dyDescent="0.2">
      <c r="A344" s="3" t="s">
        <v>89</v>
      </c>
      <c r="B344" s="3" t="s">
        <v>90</v>
      </c>
      <c r="C344" s="3" t="s">
        <v>65</v>
      </c>
      <c r="D344" s="4">
        <v>117385628</v>
      </c>
      <c r="E344" s="4">
        <f>+Costo!F1214+Costo!F1219+Costo!F1216+Costo!F1218</f>
        <v>117385628</v>
      </c>
      <c r="F344" s="4">
        <f t="shared" si="15"/>
        <v>0</v>
      </c>
    </row>
    <row r="345" spans="1:6" hidden="1" x14ac:dyDescent="0.2">
      <c r="A345" s="3" t="s">
        <v>89</v>
      </c>
      <c r="B345" s="3" t="s">
        <v>90</v>
      </c>
      <c r="C345" s="3" t="s">
        <v>66</v>
      </c>
      <c r="D345" s="4">
        <v>16497680</v>
      </c>
      <c r="E345" s="4">
        <f>+Costo!F1239+Costo!F1240</f>
        <v>16497680</v>
      </c>
      <c r="F345" s="4">
        <f t="shared" si="15"/>
        <v>0</v>
      </c>
    </row>
    <row r="346" spans="1:6" hidden="1" x14ac:dyDescent="0.2">
      <c r="A346" s="3" t="s">
        <v>89</v>
      </c>
      <c r="B346" s="3" t="s">
        <v>90</v>
      </c>
      <c r="C346" s="3" t="s">
        <v>26</v>
      </c>
      <c r="D346" s="4">
        <v>3250000</v>
      </c>
      <c r="E346" s="4">
        <f>+Costo!F1256</f>
        <v>3250000</v>
      </c>
      <c r="F346" s="4">
        <f t="shared" si="15"/>
        <v>0</v>
      </c>
    </row>
    <row r="347" spans="1:6" hidden="1" x14ac:dyDescent="0.2">
      <c r="A347" s="3" t="s">
        <v>89</v>
      </c>
      <c r="B347" s="3" t="s">
        <v>90</v>
      </c>
      <c r="C347" s="3" t="s">
        <v>36</v>
      </c>
      <c r="D347" s="4">
        <v>1679900</v>
      </c>
      <c r="E347" s="4">
        <f>+Costo!F1292+Costo!F1294</f>
        <v>1679900</v>
      </c>
      <c r="F347" s="4">
        <f t="shared" si="15"/>
        <v>0</v>
      </c>
    </row>
    <row r="348" spans="1:6" hidden="1" x14ac:dyDescent="0.2">
      <c r="A348" s="3" t="s">
        <v>89</v>
      </c>
      <c r="B348" s="3" t="s">
        <v>90</v>
      </c>
      <c r="C348" s="3" t="s">
        <v>67</v>
      </c>
      <c r="D348" s="4">
        <v>4892292</v>
      </c>
      <c r="E348" s="4">
        <f>+Costo!F1306</f>
        <v>4892292</v>
      </c>
      <c r="F348" s="4">
        <f t="shared" si="15"/>
        <v>0</v>
      </c>
    </row>
    <row r="349" spans="1:6" hidden="1" x14ac:dyDescent="0.2">
      <c r="A349" s="8" t="s">
        <v>19</v>
      </c>
      <c r="B349" s="8" t="s">
        <v>20</v>
      </c>
      <c r="C349" s="8" t="s">
        <v>19</v>
      </c>
      <c r="D349" s="9">
        <f>SUM(D306:D348)</f>
        <v>1690675952</v>
      </c>
      <c r="E349" s="9">
        <f>SUM(E306:E348)</f>
        <v>1690675952</v>
      </c>
      <c r="F349" s="9">
        <f>SUM(F306:F348)</f>
        <v>0</v>
      </c>
    </row>
    <row r="350" spans="1:6" x14ac:dyDescent="0.2">
      <c r="A350" s="3" t="s">
        <v>91</v>
      </c>
      <c r="B350" s="3" t="s">
        <v>90</v>
      </c>
      <c r="C350" s="3" t="s">
        <v>14</v>
      </c>
      <c r="D350" s="4">
        <v>682500</v>
      </c>
      <c r="E350" s="4">
        <f>+Costo!F45</f>
        <v>685000</v>
      </c>
      <c r="F350" s="17">
        <f t="shared" si="15"/>
        <v>-2500</v>
      </c>
    </row>
    <row r="351" spans="1:6" hidden="1" x14ac:dyDescent="0.2">
      <c r="A351" s="3" t="s">
        <v>91</v>
      </c>
      <c r="B351" s="3" t="s">
        <v>90</v>
      </c>
      <c r="C351" s="3" t="s">
        <v>15</v>
      </c>
      <c r="D351" s="4">
        <v>237500</v>
      </c>
      <c r="E351" s="4">
        <f>+Costo!F81</f>
        <v>237500</v>
      </c>
      <c r="F351" s="4">
        <f t="shared" si="15"/>
        <v>0</v>
      </c>
    </row>
    <row r="352" spans="1:6" hidden="1" x14ac:dyDescent="0.2">
      <c r="A352" s="3" t="s">
        <v>91</v>
      </c>
      <c r="B352" s="3" t="s">
        <v>90</v>
      </c>
      <c r="C352" s="3" t="s">
        <v>16</v>
      </c>
      <c r="D352" s="4">
        <v>75000</v>
      </c>
      <c r="E352" s="4">
        <f>+Costo!F111</f>
        <v>75000</v>
      </c>
      <c r="F352" s="4">
        <f t="shared" si="15"/>
        <v>0</v>
      </c>
    </row>
    <row r="353" spans="1:6" hidden="1" x14ac:dyDescent="0.2">
      <c r="A353" s="3" t="s">
        <v>91</v>
      </c>
      <c r="B353" s="3" t="s">
        <v>90</v>
      </c>
      <c r="C353" s="3" t="s">
        <v>70</v>
      </c>
      <c r="D353" s="4">
        <v>25000</v>
      </c>
      <c r="E353" s="4">
        <f>+Costo!F191</f>
        <v>25000</v>
      </c>
      <c r="F353" s="4">
        <f t="shared" si="15"/>
        <v>0</v>
      </c>
    </row>
    <row r="354" spans="1:6" x14ac:dyDescent="0.2">
      <c r="A354" s="3" t="s">
        <v>91</v>
      </c>
      <c r="B354" s="3" t="s">
        <v>90</v>
      </c>
      <c r="C354" s="3" t="s">
        <v>46</v>
      </c>
      <c r="D354" s="4">
        <v>12500</v>
      </c>
      <c r="E354" s="4"/>
      <c r="F354" s="25">
        <f t="shared" si="15"/>
        <v>12500</v>
      </c>
    </row>
    <row r="355" spans="1:6" hidden="1" x14ac:dyDescent="0.2">
      <c r="A355" s="3" t="s">
        <v>91</v>
      </c>
      <c r="B355" s="3" t="s">
        <v>90</v>
      </c>
      <c r="C355" s="3" t="s">
        <v>47</v>
      </c>
      <c r="D355" s="4">
        <v>12500</v>
      </c>
      <c r="E355" s="4">
        <f>+Costo!F238</f>
        <v>12500</v>
      </c>
      <c r="F355" s="26">
        <f t="shared" si="15"/>
        <v>0</v>
      </c>
    </row>
    <row r="356" spans="1:6" hidden="1" x14ac:dyDescent="0.2">
      <c r="A356" s="3" t="s">
        <v>91</v>
      </c>
      <c r="B356" s="3" t="s">
        <v>90</v>
      </c>
      <c r="C356" s="3" t="s">
        <v>77</v>
      </c>
      <c r="D356" s="4">
        <v>6250</v>
      </c>
      <c r="E356" s="4">
        <f>+Costo!F250</f>
        <v>6250</v>
      </c>
      <c r="F356" s="26">
        <f t="shared" si="15"/>
        <v>0</v>
      </c>
    </row>
    <row r="357" spans="1:6" hidden="1" x14ac:dyDescent="0.2">
      <c r="A357" s="3" t="s">
        <v>91</v>
      </c>
      <c r="B357" s="3" t="s">
        <v>90</v>
      </c>
      <c r="C357" s="3" t="s">
        <v>48</v>
      </c>
      <c r="D357" s="4">
        <v>87500</v>
      </c>
      <c r="E357" s="4">
        <f>+Costo!F270</f>
        <v>87500</v>
      </c>
      <c r="F357" s="26">
        <f t="shared" si="15"/>
        <v>0</v>
      </c>
    </row>
    <row r="358" spans="1:6" x14ac:dyDescent="0.2">
      <c r="A358" s="3" t="s">
        <v>91</v>
      </c>
      <c r="B358" s="3" t="s">
        <v>90</v>
      </c>
      <c r="C358" s="3" t="s">
        <v>49</v>
      </c>
      <c r="D358" s="4">
        <v>12500</v>
      </c>
      <c r="E358" s="4">
        <f>+Costo!F284</f>
        <v>22500</v>
      </c>
      <c r="F358" s="25">
        <f t="shared" si="15"/>
        <v>-10000</v>
      </c>
    </row>
    <row r="359" spans="1:6" hidden="1" x14ac:dyDescent="0.2">
      <c r="A359" s="3" t="s">
        <v>91</v>
      </c>
      <c r="B359" s="3" t="s">
        <v>90</v>
      </c>
      <c r="C359" s="3" t="s">
        <v>50</v>
      </c>
      <c r="D359" s="4">
        <v>25000</v>
      </c>
      <c r="E359" s="4">
        <f>+Costo!F316+Costo!F318</f>
        <v>25000</v>
      </c>
      <c r="F359" s="4">
        <f t="shared" si="15"/>
        <v>0</v>
      </c>
    </row>
    <row r="360" spans="1:6" hidden="1" x14ac:dyDescent="0.2">
      <c r="A360" s="3" t="s">
        <v>91</v>
      </c>
      <c r="B360" s="3" t="s">
        <v>90</v>
      </c>
      <c r="C360" s="3" t="s">
        <v>51</v>
      </c>
      <c r="D360" s="4">
        <v>22500</v>
      </c>
      <c r="E360" s="4">
        <f>+Costo!F353+Costo!F355</f>
        <v>22500</v>
      </c>
      <c r="F360" s="4">
        <f t="shared" si="15"/>
        <v>0</v>
      </c>
    </row>
    <row r="361" spans="1:6" hidden="1" x14ac:dyDescent="0.2">
      <c r="A361" s="3" t="s">
        <v>91</v>
      </c>
      <c r="B361" s="3" t="s">
        <v>90</v>
      </c>
      <c r="C361" s="3" t="s">
        <v>54</v>
      </c>
      <c r="D361" s="4">
        <v>25000</v>
      </c>
      <c r="E361" s="4">
        <f>+Costo!F446+Costo!F448</f>
        <v>25000</v>
      </c>
      <c r="F361" s="4">
        <f t="shared" si="15"/>
        <v>0</v>
      </c>
    </row>
    <row r="362" spans="1:6" hidden="1" x14ac:dyDescent="0.2">
      <c r="A362" s="3" t="s">
        <v>91</v>
      </c>
      <c r="B362" s="3" t="s">
        <v>90</v>
      </c>
      <c r="C362" s="3" t="s">
        <v>56</v>
      </c>
      <c r="D362" s="4">
        <v>25000</v>
      </c>
      <c r="E362" s="4">
        <f>+Costo!F500+Costo!F502</f>
        <v>25000</v>
      </c>
      <c r="F362" s="4">
        <f t="shared" si="15"/>
        <v>0</v>
      </c>
    </row>
    <row r="363" spans="1:6" hidden="1" x14ac:dyDescent="0.2">
      <c r="A363" s="3" t="s">
        <v>91</v>
      </c>
      <c r="B363" s="3" t="s">
        <v>90</v>
      </c>
      <c r="C363" s="3" t="s">
        <v>57</v>
      </c>
      <c r="D363" s="4">
        <v>12500</v>
      </c>
      <c r="E363" s="4">
        <f>+Costo!F535+Costo!F537</f>
        <v>12500</v>
      </c>
      <c r="F363" s="4">
        <f t="shared" si="15"/>
        <v>0</v>
      </c>
    </row>
    <row r="364" spans="1:6" hidden="1" x14ac:dyDescent="0.2">
      <c r="A364" s="3" t="s">
        <v>91</v>
      </c>
      <c r="B364" s="3" t="s">
        <v>90</v>
      </c>
      <c r="C364" s="3" t="s">
        <v>58</v>
      </c>
      <c r="D364" s="4">
        <v>10000</v>
      </c>
      <c r="E364" s="4">
        <f>+Costo!F573+Costo!F571</f>
        <v>10000</v>
      </c>
      <c r="F364" s="4">
        <f t="shared" si="15"/>
        <v>0</v>
      </c>
    </row>
    <row r="365" spans="1:6" hidden="1" x14ac:dyDescent="0.2">
      <c r="A365" s="3" t="s">
        <v>91</v>
      </c>
      <c r="B365" s="3" t="s">
        <v>90</v>
      </c>
      <c r="C365" s="3" t="s">
        <v>17</v>
      </c>
      <c r="D365" s="4">
        <v>400000</v>
      </c>
      <c r="E365" s="4">
        <f>+Costo!F625+Costo!F627</f>
        <v>400000</v>
      </c>
      <c r="F365" s="4">
        <f t="shared" si="15"/>
        <v>0</v>
      </c>
    </row>
    <row r="366" spans="1:6" hidden="1" x14ac:dyDescent="0.2">
      <c r="A366" s="3" t="s">
        <v>91</v>
      </c>
      <c r="B366" s="3" t="s">
        <v>90</v>
      </c>
      <c r="C366" s="3" t="s">
        <v>30</v>
      </c>
      <c r="D366" s="4">
        <v>12500</v>
      </c>
      <c r="E366" s="4">
        <f>+Costo!F667+Costo!F665</f>
        <v>12500</v>
      </c>
      <c r="F366" s="4">
        <f t="shared" si="15"/>
        <v>0</v>
      </c>
    </row>
    <row r="367" spans="1:6" hidden="1" x14ac:dyDescent="0.2">
      <c r="A367" s="3" t="s">
        <v>91</v>
      </c>
      <c r="B367" s="3" t="s">
        <v>90</v>
      </c>
      <c r="C367" s="3" t="s">
        <v>31</v>
      </c>
      <c r="D367" s="4">
        <v>50000</v>
      </c>
      <c r="E367" s="4">
        <f>+Costo!F760+Costo!F762</f>
        <v>50000</v>
      </c>
      <c r="F367" s="4">
        <f t="shared" si="15"/>
        <v>0</v>
      </c>
    </row>
    <row r="368" spans="1:6" hidden="1" x14ac:dyDescent="0.2">
      <c r="A368" s="3" t="s">
        <v>91</v>
      </c>
      <c r="B368" s="3" t="s">
        <v>90</v>
      </c>
      <c r="C368" s="3" t="s">
        <v>32</v>
      </c>
      <c r="D368" s="4">
        <v>200000</v>
      </c>
      <c r="E368" s="4">
        <f>+Costo!F797+Costo!F799</f>
        <v>200000</v>
      </c>
      <c r="F368" s="4">
        <f t="shared" si="15"/>
        <v>0</v>
      </c>
    </row>
    <row r="369" spans="1:6" hidden="1" x14ac:dyDescent="0.2">
      <c r="A369" s="3" t="s">
        <v>91</v>
      </c>
      <c r="B369" s="3" t="s">
        <v>90</v>
      </c>
      <c r="C369" s="3" t="s">
        <v>61</v>
      </c>
      <c r="D369" s="4">
        <v>112500</v>
      </c>
      <c r="E369" s="4">
        <f>+Costo!F862+Costo!F864</f>
        <v>112500</v>
      </c>
      <c r="F369" s="4">
        <f t="shared" si="15"/>
        <v>0</v>
      </c>
    </row>
    <row r="370" spans="1:6" hidden="1" x14ac:dyDescent="0.2">
      <c r="A370" s="3" t="s">
        <v>91</v>
      </c>
      <c r="B370" s="3" t="s">
        <v>90</v>
      </c>
      <c r="C370" s="3" t="s">
        <v>62</v>
      </c>
      <c r="D370" s="4">
        <v>22500</v>
      </c>
      <c r="E370" s="4">
        <f>+Costo!F890</f>
        <v>22500</v>
      </c>
      <c r="F370" s="4">
        <f t="shared" si="15"/>
        <v>0</v>
      </c>
    </row>
    <row r="371" spans="1:6" hidden="1" x14ac:dyDescent="0.2">
      <c r="A371" s="3" t="s">
        <v>91</v>
      </c>
      <c r="B371" s="3" t="s">
        <v>90</v>
      </c>
      <c r="C371" s="3" t="s">
        <v>78</v>
      </c>
      <c r="D371" s="4">
        <v>12500</v>
      </c>
      <c r="E371" s="4">
        <f>+Costo!F903</f>
        <v>12500</v>
      </c>
      <c r="F371" s="4">
        <f t="shared" si="15"/>
        <v>0</v>
      </c>
    </row>
    <row r="372" spans="1:6" hidden="1" x14ac:dyDescent="0.2">
      <c r="A372" s="3" t="s">
        <v>91</v>
      </c>
      <c r="B372" s="3" t="s">
        <v>90</v>
      </c>
      <c r="C372" s="3" t="s">
        <v>18</v>
      </c>
      <c r="D372" s="4">
        <v>262500</v>
      </c>
      <c r="E372" s="4">
        <f>+Costo!F938+Costo!F936</f>
        <v>262500</v>
      </c>
      <c r="F372" s="4">
        <f t="shared" si="15"/>
        <v>0</v>
      </c>
    </row>
    <row r="373" spans="1:6" hidden="1" x14ac:dyDescent="0.2">
      <c r="A373" s="3" t="s">
        <v>91</v>
      </c>
      <c r="B373" s="3" t="s">
        <v>90</v>
      </c>
      <c r="C373" s="3" t="s">
        <v>34</v>
      </c>
      <c r="D373" s="4">
        <v>162500</v>
      </c>
      <c r="E373" s="4">
        <f>+Costo!F974+Costo!F976</f>
        <v>162500</v>
      </c>
      <c r="F373" s="4">
        <f t="shared" si="15"/>
        <v>0</v>
      </c>
    </row>
    <row r="374" spans="1:6" hidden="1" x14ac:dyDescent="0.2">
      <c r="A374" s="3" t="s">
        <v>91</v>
      </c>
      <c r="B374" s="3" t="s">
        <v>90</v>
      </c>
      <c r="C374" s="3" t="s">
        <v>63</v>
      </c>
      <c r="D374" s="4">
        <v>12500</v>
      </c>
      <c r="E374" s="4">
        <f>+Costo!F1081+Costo!F1083</f>
        <v>12500</v>
      </c>
      <c r="F374" s="4">
        <f t="shared" si="15"/>
        <v>0</v>
      </c>
    </row>
    <row r="375" spans="1:6" hidden="1" x14ac:dyDescent="0.2">
      <c r="A375" s="3" t="s">
        <v>91</v>
      </c>
      <c r="B375" s="3" t="s">
        <v>90</v>
      </c>
      <c r="C375" s="3" t="s">
        <v>25</v>
      </c>
      <c r="D375" s="4">
        <v>47500</v>
      </c>
      <c r="E375" s="4">
        <f>+Costo!F1124+Costo!F1126</f>
        <v>47500</v>
      </c>
      <c r="F375" s="4">
        <f t="shared" si="15"/>
        <v>0</v>
      </c>
    </row>
    <row r="376" spans="1:6" hidden="1" x14ac:dyDescent="0.2">
      <c r="A376" s="3" t="s">
        <v>91</v>
      </c>
      <c r="B376" s="3" t="s">
        <v>90</v>
      </c>
      <c r="C376" s="3" t="s">
        <v>64</v>
      </c>
      <c r="D376" s="4">
        <v>12500</v>
      </c>
      <c r="E376" s="4">
        <f>+Costo!F1181+Costo!F1179</f>
        <v>12500</v>
      </c>
      <c r="F376" s="4">
        <f t="shared" si="15"/>
        <v>0</v>
      </c>
    </row>
    <row r="377" spans="1:6" hidden="1" x14ac:dyDescent="0.2">
      <c r="A377" s="3" t="s">
        <v>91</v>
      </c>
      <c r="B377" s="3" t="s">
        <v>90</v>
      </c>
      <c r="C377" s="3" t="s">
        <v>65</v>
      </c>
      <c r="D377" s="4">
        <v>10000</v>
      </c>
      <c r="E377" s="4">
        <f>+Costo!F1215+Costo!F1217</f>
        <v>10000</v>
      </c>
      <c r="F377" s="4">
        <f t="shared" si="15"/>
        <v>0</v>
      </c>
    </row>
    <row r="378" spans="1:6" hidden="1" x14ac:dyDescent="0.2">
      <c r="A378" s="3" t="s">
        <v>91</v>
      </c>
      <c r="B378" s="3" t="s">
        <v>90</v>
      </c>
      <c r="C378" s="3" t="s">
        <v>36</v>
      </c>
      <c r="D378" s="4">
        <v>12500</v>
      </c>
      <c r="E378" s="4">
        <f>+Costo!F1293</f>
        <v>12500</v>
      </c>
      <c r="F378" s="4">
        <f t="shared" si="15"/>
        <v>0</v>
      </c>
    </row>
    <row r="379" spans="1:6" hidden="1" x14ac:dyDescent="0.2">
      <c r="A379" s="3" t="s">
        <v>91</v>
      </c>
      <c r="B379" s="3" t="s">
        <v>90</v>
      </c>
      <c r="C379" s="3" t="s">
        <v>67</v>
      </c>
      <c r="D379" s="4">
        <v>6250</v>
      </c>
      <c r="E379" s="4">
        <f>+Costo!F1307</f>
        <v>6250</v>
      </c>
      <c r="F379" s="4">
        <f t="shared" si="15"/>
        <v>0</v>
      </c>
    </row>
    <row r="380" spans="1:6" hidden="1" x14ac:dyDescent="0.2">
      <c r="A380" s="8" t="s">
        <v>19</v>
      </c>
      <c r="B380" s="8" t="s">
        <v>20</v>
      </c>
      <c r="C380" s="8" t="s">
        <v>19</v>
      </c>
      <c r="D380" s="9">
        <f>SUM(D350:D379)</f>
        <v>2607500</v>
      </c>
      <c r="E380" s="9">
        <f t="shared" ref="E380:F380" si="16">SUM(E350:E379)</f>
        <v>2607500</v>
      </c>
      <c r="F380" s="9">
        <f t="shared" si="16"/>
        <v>0</v>
      </c>
    </row>
    <row r="381" spans="1:6" hidden="1" x14ac:dyDescent="0.2">
      <c r="A381" s="3" t="s">
        <v>92</v>
      </c>
      <c r="B381" s="3" t="s">
        <v>93</v>
      </c>
      <c r="C381" s="3" t="s">
        <v>14</v>
      </c>
      <c r="D381" s="4">
        <v>430389</v>
      </c>
      <c r="E381" s="4">
        <f>+Costo!F47</f>
        <v>430389</v>
      </c>
      <c r="F381" s="4">
        <f t="shared" si="15"/>
        <v>0</v>
      </c>
    </row>
    <row r="382" spans="1:6" hidden="1" x14ac:dyDescent="0.2">
      <c r="A382" s="3" t="s">
        <v>92</v>
      </c>
      <c r="B382" s="3" t="s">
        <v>93</v>
      </c>
      <c r="C382" s="3" t="s">
        <v>15</v>
      </c>
      <c r="D382" s="4">
        <v>220000</v>
      </c>
      <c r="E382" s="4">
        <f>+Costo!F83</f>
        <v>220000</v>
      </c>
      <c r="F382" s="4">
        <f t="shared" si="15"/>
        <v>0</v>
      </c>
    </row>
    <row r="383" spans="1:6" hidden="1" x14ac:dyDescent="0.2">
      <c r="A383" s="3" t="s">
        <v>92</v>
      </c>
      <c r="B383" s="3" t="s">
        <v>93</v>
      </c>
      <c r="C383" s="3" t="s">
        <v>48</v>
      </c>
      <c r="D383" s="4">
        <v>110000</v>
      </c>
      <c r="E383" s="4">
        <f>+Costo!F272</f>
        <v>110000</v>
      </c>
      <c r="F383" s="4">
        <f t="shared" si="15"/>
        <v>0</v>
      </c>
    </row>
    <row r="384" spans="1:6" hidden="1" x14ac:dyDescent="0.2">
      <c r="A384" s="3" t="s">
        <v>92</v>
      </c>
      <c r="B384" s="3" t="s">
        <v>93</v>
      </c>
      <c r="C384" s="3" t="s">
        <v>50</v>
      </c>
      <c r="D384" s="4">
        <v>542605</v>
      </c>
      <c r="E384" s="4">
        <f>+Costo!F321+Costo!F323</f>
        <v>542605</v>
      </c>
      <c r="F384" s="4">
        <f t="shared" si="15"/>
        <v>0</v>
      </c>
    </row>
    <row r="385" spans="1:6" hidden="1" x14ac:dyDescent="0.2">
      <c r="A385" s="3" t="s">
        <v>92</v>
      </c>
      <c r="B385" s="3" t="s">
        <v>93</v>
      </c>
      <c r="C385" s="3" t="s">
        <v>51</v>
      </c>
      <c r="D385" s="4">
        <v>110000</v>
      </c>
      <c r="E385" s="4">
        <f>+Costo!F358</f>
        <v>110000</v>
      </c>
      <c r="F385" s="4">
        <f t="shared" si="15"/>
        <v>0</v>
      </c>
    </row>
    <row r="386" spans="1:6" hidden="1" x14ac:dyDescent="0.2">
      <c r="A386" s="3" t="s">
        <v>92</v>
      </c>
      <c r="B386" s="3" t="s">
        <v>93</v>
      </c>
      <c r="C386" s="3" t="s">
        <v>52</v>
      </c>
      <c r="D386" s="4">
        <v>595000</v>
      </c>
      <c r="E386" s="4">
        <f>+Costo!F394</f>
        <v>595000</v>
      </c>
      <c r="F386" s="4">
        <f t="shared" si="15"/>
        <v>0</v>
      </c>
    </row>
    <row r="387" spans="1:6" hidden="1" x14ac:dyDescent="0.2">
      <c r="A387" s="3" t="s">
        <v>92</v>
      </c>
      <c r="B387" s="3" t="s">
        <v>93</v>
      </c>
      <c r="C387" s="3" t="s">
        <v>57</v>
      </c>
      <c r="D387" s="4">
        <v>50530892</v>
      </c>
      <c r="E387" s="4">
        <f>+Costo!F540+Costo!F541+Costo!F543+Costo!F542</f>
        <v>50530892</v>
      </c>
      <c r="F387" s="4">
        <f t="shared" si="15"/>
        <v>0</v>
      </c>
    </row>
    <row r="388" spans="1:6" hidden="1" x14ac:dyDescent="0.2">
      <c r="A388" s="3" t="s">
        <v>92</v>
      </c>
      <c r="B388" s="3" t="s">
        <v>93</v>
      </c>
      <c r="C388" s="3" t="s">
        <v>58</v>
      </c>
      <c r="D388" s="4">
        <v>53136417</v>
      </c>
      <c r="E388" s="4">
        <f>+Costo!F574+Costo!F577+Costo!F575+Costo!F576</f>
        <v>53136417</v>
      </c>
      <c r="F388" s="4">
        <f t="shared" si="15"/>
        <v>0</v>
      </c>
    </row>
    <row r="389" spans="1:6" hidden="1" x14ac:dyDescent="0.2">
      <c r="A389" s="3" t="s">
        <v>92</v>
      </c>
      <c r="B389" s="3" t="s">
        <v>93</v>
      </c>
      <c r="C389" s="3" t="s">
        <v>17</v>
      </c>
      <c r="D389" s="4">
        <v>25017250</v>
      </c>
      <c r="E389" s="4">
        <f>+Costo!F630+Costo!F632+Costo!F634+Costo!F635</f>
        <v>25017250</v>
      </c>
      <c r="F389" s="4">
        <f t="shared" si="15"/>
        <v>0</v>
      </c>
    </row>
    <row r="390" spans="1:6" hidden="1" x14ac:dyDescent="0.2">
      <c r="A390" s="3" t="s">
        <v>92</v>
      </c>
      <c r="B390" s="3" t="s">
        <v>93</v>
      </c>
      <c r="C390" s="3" t="s">
        <v>59</v>
      </c>
      <c r="D390" s="4">
        <v>3473110</v>
      </c>
      <c r="E390" s="4">
        <f>+Costo!F694+Costo!F695</f>
        <v>3473110</v>
      </c>
      <c r="F390" s="4">
        <f t="shared" si="15"/>
        <v>0</v>
      </c>
    </row>
    <row r="391" spans="1:6" hidden="1" x14ac:dyDescent="0.2">
      <c r="A391" s="3" t="s">
        <v>92</v>
      </c>
      <c r="B391" s="3" t="s">
        <v>93</v>
      </c>
      <c r="C391" s="3" t="s">
        <v>60</v>
      </c>
      <c r="D391" s="4">
        <v>1115000</v>
      </c>
      <c r="E391" s="4">
        <f>+Costo!F713+Costo!F716+Costo!F715+Costo!F714</f>
        <v>1115000</v>
      </c>
      <c r="F391" s="4">
        <f t="shared" si="15"/>
        <v>0</v>
      </c>
    </row>
    <row r="392" spans="1:6" hidden="1" x14ac:dyDescent="0.2">
      <c r="A392" s="3" t="s">
        <v>92</v>
      </c>
      <c r="B392" s="3" t="s">
        <v>93</v>
      </c>
      <c r="C392" s="3" t="s">
        <v>31</v>
      </c>
      <c r="D392" s="4">
        <v>1082000</v>
      </c>
      <c r="E392" s="4">
        <f>+Costo!F765+Costo!F766</f>
        <v>1082000</v>
      </c>
      <c r="F392" s="4">
        <f t="shared" si="15"/>
        <v>0</v>
      </c>
    </row>
    <row r="393" spans="1:6" hidden="1" x14ac:dyDescent="0.2">
      <c r="A393" s="3" t="s">
        <v>92</v>
      </c>
      <c r="B393" s="3" t="s">
        <v>93</v>
      </c>
      <c r="C393" s="3" t="s">
        <v>32</v>
      </c>
      <c r="D393" s="4">
        <v>661200</v>
      </c>
      <c r="E393" s="4">
        <f>+Costo!F800+Costo!F801</f>
        <v>661200</v>
      </c>
      <c r="F393" s="4">
        <f t="shared" si="15"/>
        <v>0</v>
      </c>
    </row>
    <row r="394" spans="1:6" hidden="1" x14ac:dyDescent="0.2">
      <c r="A394" s="3" t="s">
        <v>92</v>
      </c>
      <c r="B394" s="3" t="s">
        <v>93</v>
      </c>
      <c r="C394" s="3" t="s">
        <v>33</v>
      </c>
      <c r="D394" s="4">
        <v>2522316</v>
      </c>
      <c r="E394" s="4">
        <f>+Costo!F834+Costo!F837+Costo!F835+Costo!F836</f>
        <v>2522316</v>
      </c>
      <c r="F394" s="4">
        <f t="shared" si="15"/>
        <v>0</v>
      </c>
    </row>
    <row r="395" spans="1:6" hidden="1" x14ac:dyDescent="0.2">
      <c r="A395" s="3" t="s">
        <v>92</v>
      </c>
      <c r="B395" s="3" t="s">
        <v>93</v>
      </c>
      <c r="C395" s="3" t="s">
        <v>61</v>
      </c>
      <c r="D395" s="4">
        <v>281251</v>
      </c>
      <c r="E395" s="4">
        <f>+Costo!F867</f>
        <v>281251</v>
      </c>
      <c r="F395" s="4">
        <f t="shared" si="15"/>
        <v>0</v>
      </c>
    </row>
    <row r="396" spans="1:6" hidden="1" x14ac:dyDescent="0.2">
      <c r="A396" s="3" t="s">
        <v>92</v>
      </c>
      <c r="B396" s="3" t="s">
        <v>93</v>
      </c>
      <c r="C396" s="3" t="s">
        <v>18</v>
      </c>
      <c r="D396" s="4">
        <v>1113175</v>
      </c>
      <c r="E396" s="4">
        <f>+Costo!F941+Costo!F942</f>
        <v>1113175</v>
      </c>
      <c r="F396" s="4">
        <f t="shared" si="15"/>
        <v>0</v>
      </c>
    </row>
    <row r="397" spans="1:6" hidden="1" x14ac:dyDescent="0.2">
      <c r="A397" s="3" t="s">
        <v>92</v>
      </c>
      <c r="B397" s="3" t="s">
        <v>93</v>
      </c>
      <c r="C397" s="3" t="s">
        <v>35</v>
      </c>
      <c r="D397" s="4">
        <v>77620</v>
      </c>
      <c r="E397" s="4">
        <f>+Costo!F1004+Costo!F1007+Costo!F1005+Costo!F1006</f>
        <v>77620</v>
      </c>
      <c r="F397" s="4">
        <f t="shared" si="15"/>
        <v>0</v>
      </c>
    </row>
    <row r="398" spans="1:6" hidden="1" x14ac:dyDescent="0.2">
      <c r="A398" s="3" t="s">
        <v>92</v>
      </c>
      <c r="B398" s="3" t="s">
        <v>93</v>
      </c>
      <c r="C398" s="3" t="s">
        <v>24</v>
      </c>
      <c r="D398" s="4">
        <v>2250930</v>
      </c>
      <c r="E398" s="4">
        <f>+Costo!F1045+Costo!F1046</f>
        <v>2250930</v>
      </c>
      <c r="F398" s="4">
        <f t="shared" ref="F398:F447" si="17">D398-E398</f>
        <v>0</v>
      </c>
    </row>
    <row r="399" spans="1:6" hidden="1" x14ac:dyDescent="0.2">
      <c r="A399" s="3" t="s">
        <v>92</v>
      </c>
      <c r="B399" s="3" t="s">
        <v>93</v>
      </c>
      <c r="C399" s="3" t="s">
        <v>63</v>
      </c>
      <c r="D399" s="4">
        <v>1025600</v>
      </c>
      <c r="E399" s="4">
        <f>+Costo!F1086+Costo!F1089+Costo!F1087+Costo!F1088</f>
        <v>1025600</v>
      </c>
      <c r="F399" s="4">
        <f t="shared" si="17"/>
        <v>0</v>
      </c>
    </row>
    <row r="400" spans="1:6" hidden="1" x14ac:dyDescent="0.2">
      <c r="A400" s="3" t="s">
        <v>92</v>
      </c>
      <c r="B400" s="3" t="s">
        <v>93</v>
      </c>
      <c r="C400" s="3" t="s">
        <v>25</v>
      </c>
      <c r="D400" s="4">
        <v>22836368</v>
      </c>
      <c r="E400" s="4">
        <f>+Costo!F1129+Costo!F1132+Costo!F1130+Costo!F1131</f>
        <v>22836368</v>
      </c>
      <c r="F400" s="4">
        <f t="shared" si="17"/>
        <v>0</v>
      </c>
    </row>
    <row r="401" spans="1:6" hidden="1" x14ac:dyDescent="0.2">
      <c r="A401" s="3" t="s">
        <v>92</v>
      </c>
      <c r="B401" s="3" t="s">
        <v>93</v>
      </c>
      <c r="C401" s="3" t="s">
        <v>64</v>
      </c>
      <c r="D401" s="4">
        <v>2268730</v>
      </c>
      <c r="E401" s="4">
        <f>+Costo!F1185+Costo!F1187+Costo!F1184+Costo!F1186</f>
        <v>2268730</v>
      </c>
      <c r="F401" s="4">
        <f t="shared" si="17"/>
        <v>0</v>
      </c>
    </row>
    <row r="402" spans="1:6" hidden="1" x14ac:dyDescent="0.2">
      <c r="A402" s="3" t="s">
        <v>92</v>
      </c>
      <c r="B402" s="3" t="s">
        <v>93</v>
      </c>
      <c r="C402" s="3" t="s">
        <v>65</v>
      </c>
      <c r="D402" s="4">
        <v>2823800</v>
      </c>
      <c r="E402" s="4">
        <f>+Costo!F1220+Costo!F1221</f>
        <v>2823800</v>
      </c>
      <c r="F402" s="4">
        <f t="shared" si="17"/>
        <v>0</v>
      </c>
    </row>
    <row r="403" spans="1:6" hidden="1" x14ac:dyDescent="0.2">
      <c r="A403" s="3" t="s">
        <v>92</v>
      </c>
      <c r="B403" s="3" t="s">
        <v>93</v>
      </c>
      <c r="C403" s="3" t="s">
        <v>66</v>
      </c>
      <c r="D403" s="4">
        <v>754579</v>
      </c>
      <c r="E403" s="4">
        <f>+Costo!F1241+Costo!F1242</f>
        <v>754579</v>
      </c>
      <c r="F403" s="4">
        <f t="shared" si="17"/>
        <v>0</v>
      </c>
    </row>
    <row r="404" spans="1:6" hidden="1" x14ac:dyDescent="0.2">
      <c r="A404" s="3" t="s">
        <v>92</v>
      </c>
      <c r="B404" s="3" t="s">
        <v>93</v>
      </c>
      <c r="C404" s="3" t="s">
        <v>26</v>
      </c>
      <c r="D404" s="4">
        <v>1230000</v>
      </c>
      <c r="E404" s="4">
        <f>+Costo!F1257</f>
        <v>1230000</v>
      </c>
      <c r="F404" s="4">
        <f t="shared" si="17"/>
        <v>0</v>
      </c>
    </row>
    <row r="405" spans="1:6" hidden="1" x14ac:dyDescent="0.2">
      <c r="A405" s="8" t="s">
        <v>19</v>
      </c>
      <c r="B405" s="8" t="s">
        <v>20</v>
      </c>
      <c r="C405" s="8" t="s">
        <v>19</v>
      </c>
      <c r="D405" s="9">
        <f>SUM(D381:D404)</f>
        <v>174208232</v>
      </c>
      <c r="E405" s="9">
        <f t="shared" ref="E405:F405" si="18">SUM(E381:E404)</f>
        <v>174208232</v>
      </c>
      <c r="F405" s="9">
        <f t="shared" si="18"/>
        <v>0</v>
      </c>
    </row>
    <row r="406" spans="1:6" hidden="1" x14ac:dyDescent="0.2">
      <c r="A406" s="3" t="s">
        <v>94</v>
      </c>
      <c r="B406" s="3" t="s">
        <v>95</v>
      </c>
      <c r="C406" s="3" t="s">
        <v>50</v>
      </c>
      <c r="D406" s="4">
        <v>100000</v>
      </c>
      <c r="E406" s="4">
        <f>+Costo!F322</f>
        <v>100000</v>
      </c>
      <c r="F406" s="4">
        <f t="shared" si="17"/>
        <v>0</v>
      </c>
    </row>
    <row r="407" spans="1:6" hidden="1" x14ac:dyDescent="0.2">
      <c r="A407" s="3" t="s">
        <v>94</v>
      </c>
      <c r="B407" s="3" t="s">
        <v>95</v>
      </c>
      <c r="C407" s="3" t="s">
        <v>17</v>
      </c>
      <c r="D407" s="4">
        <v>25000</v>
      </c>
      <c r="E407" s="4">
        <f>+Costo!F633+Costo!F631</f>
        <v>25000</v>
      </c>
      <c r="F407" s="4">
        <f t="shared" si="17"/>
        <v>0</v>
      </c>
    </row>
    <row r="408" spans="1:6" hidden="1" x14ac:dyDescent="0.2">
      <c r="A408" s="8" t="s">
        <v>19</v>
      </c>
      <c r="B408" s="8" t="s">
        <v>20</v>
      </c>
      <c r="C408" s="8" t="s">
        <v>19</v>
      </c>
      <c r="D408" s="9">
        <f>SUM(D406:D407)</f>
        <v>125000</v>
      </c>
      <c r="E408" s="9">
        <f t="shared" ref="E408:F408" si="19">SUM(E406:E407)</f>
        <v>125000</v>
      </c>
      <c r="F408" s="9">
        <f t="shared" si="19"/>
        <v>0</v>
      </c>
    </row>
    <row r="409" spans="1:6" hidden="1" x14ac:dyDescent="0.2">
      <c r="A409" s="3" t="s">
        <v>96</v>
      </c>
      <c r="B409" s="3" t="s">
        <v>97</v>
      </c>
      <c r="C409" s="3" t="s">
        <v>57</v>
      </c>
      <c r="D409" s="4">
        <v>45952786</v>
      </c>
      <c r="E409" s="4">
        <f>+Costo!F544+Costo!F546+Costo!F549+Costo!F548</f>
        <v>45952786</v>
      </c>
      <c r="F409" s="4">
        <f t="shared" si="17"/>
        <v>0</v>
      </c>
    </row>
    <row r="410" spans="1:6" hidden="1" x14ac:dyDescent="0.2">
      <c r="A410" s="3" t="s">
        <v>96</v>
      </c>
      <c r="B410" s="3" t="s">
        <v>97</v>
      </c>
      <c r="C410" s="3" t="s">
        <v>58</v>
      </c>
      <c r="D410" s="4">
        <v>21689772</v>
      </c>
      <c r="E410" s="4">
        <f>+Costo!F578+Costo!F581+Costo!F579+Costo!F580</f>
        <v>21689772</v>
      </c>
      <c r="F410" s="4">
        <f t="shared" si="17"/>
        <v>0</v>
      </c>
    </row>
    <row r="411" spans="1:6" hidden="1" x14ac:dyDescent="0.2">
      <c r="A411" s="3" t="s">
        <v>96</v>
      </c>
      <c r="B411" s="3" t="s">
        <v>97</v>
      </c>
      <c r="C411" s="3" t="s">
        <v>32</v>
      </c>
      <c r="D411" s="4">
        <v>1730000</v>
      </c>
      <c r="E411" s="4">
        <f>+Costo!F802</f>
        <v>1730000</v>
      </c>
      <c r="F411" s="4">
        <f t="shared" si="17"/>
        <v>0</v>
      </c>
    </row>
    <row r="412" spans="1:6" hidden="1" x14ac:dyDescent="0.2">
      <c r="A412" s="3" t="s">
        <v>96</v>
      </c>
      <c r="B412" s="3" t="s">
        <v>97</v>
      </c>
      <c r="C412" s="3" t="s">
        <v>79</v>
      </c>
      <c r="D412" s="4">
        <v>14886</v>
      </c>
      <c r="E412" s="4">
        <f>+Costo!F1271</f>
        <v>14886</v>
      </c>
      <c r="F412" s="4">
        <f t="shared" si="17"/>
        <v>0</v>
      </c>
    </row>
    <row r="413" spans="1:6" hidden="1" x14ac:dyDescent="0.2">
      <c r="A413" s="8" t="s">
        <v>19</v>
      </c>
      <c r="B413" s="8" t="s">
        <v>20</v>
      </c>
      <c r="C413" s="8" t="s">
        <v>19</v>
      </c>
      <c r="D413" s="9">
        <f>SUM(D409:D412)</f>
        <v>69387444</v>
      </c>
      <c r="E413" s="9">
        <f t="shared" ref="E413:F413" si="20">SUM(E409:E412)</f>
        <v>69387444</v>
      </c>
      <c r="F413" s="9">
        <f t="shared" si="20"/>
        <v>0</v>
      </c>
    </row>
    <row r="414" spans="1:6" hidden="1" x14ac:dyDescent="0.2">
      <c r="A414" s="3" t="s">
        <v>98</v>
      </c>
      <c r="B414" s="3" t="s">
        <v>99</v>
      </c>
      <c r="C414" s="3" t="s">
        <v>57</v>
      </c>
      <c r="D414" s="4">
        <v>774850</v>
      </c>
      <c r="E414" s="4">
        <f>+Costo!F545+Costo!F547</f>
        <v>774850</v>
      </c>
      <c r="F414" s="4">
        <f t="shared" si="17"/>
        <v>0</v>
      </c>
    </row>
    <row r="415" spans="1:6" hidden="1" x14ac:dyDescent="0.2">
      <c r="A415" s="8" t="s">
        <v>19</v>
      </c>
      <c r="B415" s="8" t="s">
        <v>20</v>
      </c>
      <c r="C415" s="8" t="s">
        <v>19</v>
      </c>
      <c r="D415" s="9">
        <f>SUM(D414)</f>
        <v>774850</v>
      </c>
      <c r="E415" s="9">
        <f t="shared" ref="E415:F415" si="21">SUM(E414)</f>
        <v>774850</v>
      </c>
      <c r="F415" s="9">
        <f t="shared" si="21"/>
        <v>0</v>
      </c>
    </row>
    <row r="416" spans="1:6" hidden="1" x14ac:dyDescent="0.2">
      <c r="A416" s="3" t="s">
        <v>100</v>
      </c>
      <c r="B416" s="3" t="s">
        <v>101</v>
      </c>
      <c r="C416" s="3" t="s">
        <v>58</v>
      </c>
      <c r="D416" s="4">
        <v>1568450</v>
      </c>
      <c r="E416" s="4">
        <f>+Costo!F582+Costo!F583</f>
        <v>1568450</v>
      </c>
      <c r="F416" s="4">
        <f t="shared" si="17"/>
        <v>0</v>
      </c>
    </row>
    <row r="417" spans="1:6" hidden="1" x14ac:dyDescent="0.2">
      <c r="A417" s="8" t="s">
        <v>19</v>
      </c>
      <c r="B417" s="8" t="s">
        <v>20</v>
      </c>
      <c r="C417" s="8" t="s">
        <v>19</v>
      </c>
      <c r="D417" s="9">
        <f>SUM(D416)</f>
        <v>1568450</v>
      </c>
      <c r="E417" s="9">
        <f t="shared" ref="E417:F417" si="22">SUM(E416)</f>
        <v>1568450</v>
      </c>
      <c r="F417" s="9">
        <f t="shared" si="22"/>
        <v>0</v>
      </c>
    </row>
    <row r="418" spans="1:6" hidden="1" x14ac:dyDescent="0.2">
      <c r="A418" s="3" t="s">
        <v>102</v>
      </c>
      <c r="B418" s="3" t="s">
        <v>103</v>
      </c>
      <c r="C418" s="3" t="s">
        <v>14</v>
      </c>
      <c r="D418" s="4">
        <v>38713</v>
      </c>
      <c r="E418" s="4">
        <f>+Costo!F48</f>
        <v>38713</v>
      </c>
      <c r="F418" s="4">
        <f t="shared" si="17"/>
        <v>0</v>
      </c>
    </row>
    <row r="419" spans="1:6" hidden="1" x14ac:dyDescent="0.2">
      <c r="A419" s="3" t="s">
        <v>102</v>
      </c>
      <c r="B419" s="3" t="s">
        <v>103</v>
      </c>
      <c r="C419" s="3" t="s">
        <v>48</v>
      </c>
      <c r="D419" s="4">
        <v>136988</v>
      </c>
      <c r="E419" s="4">
        <f>+Costo!F273</f>
        <v>136988</v>
      </c>
      <c r="F419" s="4">
        <f t="shared" si="17"/>
        <v>0</v>
      </c>
    </row>
    <row r="420" spans="1:6" hidden="1" x14ac:dyDescent="0.2">
      <c r="A420" s="3" t="s">
        <v>102</v>
      </c>
      <c r="B420" s="3" t="s">
        <v>103</v>
      </c>
      <c r="C420" s="3" t="s">
        <v>18</v>
      </c>
      <c r="D420" s="4">
        <v>158182562</v>
      </c>
      <c r="E420" s="4">
        <f>+Costo!F943+Costo!F945</f>
        <v>158182562</v>
      </c>
      <c r="F420" s="4">
        <f t="shared" si="17"/>
        <v>0</v>
      </c>
    </row>
    <row r="421" spans="1:6" hidden="1" x14ac:dyDescent="0.2">
      <c r="A421" s="3" t="s">
        <v>102</v>
      </c>
      <c r="B421" s="3" t="s">
        <v>103</v>
      </c>
      <c r="C421" s="3" t="s">
        <v>24</v>
      </c>
      <c r="D421" s="4">
        <v>16176873</v>
      </c>
      <c r="E421" s="4">
        <f>+Costo!F1047+Costo!F1052+Costo!F1049+Costo!F1051</f>
        <v>16176873</v>
      </c>
      <c r="F421" s="4">
        <f t="shared" si="17"/>
        <v>0</v>
      </c>
    </row>
    <row r="422" spans="1:6" hidden="1" x14ac:dyDescent="0.2">
      <c r="A422" s="3" t="s">
        <v>102</v>
      </c>
      <c r="B422" s="3" t="s">
        <v>103</v>
      </c>
      <c r="C422" s="3" t="s">
        <v>25</v>
      </c>
      <c r="D422" s="4">
        <v>167299206</v>
      </c>
      <c r="E422" s="4">
        <f>+Costo!F1133+Costo!F1138+Costo!F1135+Costo!F1137</f>
        <v>167299206</v>
      </c>
      <c r="F422" s="4">
        <f t="shared" si="17"/>
        <v>0</v>
      </c>
    </row>
    <row r="423" spans="1:6" hidden="1" x14ac:dyDescent="0.2">
      <c r="A423" s="8" t="s">
        <v>19</v>
      </c>
      <c r="B423" s="8" t="s">
        <v>20</v>
      </c>
      <c r="C423" s="8" t="s">
        <v>19</v>
      </c>
      <c r="D423" s="9">
        <f>SUM(D418:D422)</f>
        <v>341834342</v>
      </c>
      <c r="E423" s="9">
        <f t="shared" ref="E423:F423" si="23">SUM(E418:E422)</f>
        <v>341834342</v>
      </c>
      <c r="F423" s="9">
        <f t="shared" si="23"/>
        <v>0</v>
      </c>
    </row>
    <row r="424" spans="1:6" hidden="1" x14ac:dyDescent="0.2">
      <c r="A424" s="3" t="s">
        <v>104</v>
      </c>
      <c r="B424" s="3" t="s">
        <v>105</v>
      </c>
      <c r="C424" s="3" t="s">
        <v>18</v>
      </c>
      <c r="D424" s="4">
        <v>1105000</v>
      </c>
      <c r="E424" s="4">
        <f>+Costo!F944+Costo!F946</f>
        <v>1105000</v>
      </c>
      <c r="F424" s="4">
        <f t="shared" si="17"/>
        <v>0</v>
      </c>
    </row>
    <row r="425" spans="1:6" hidden="1" x14ac:dyDescent="0.2">
      <c r="A425" s="3" t="s">
        <v>104</v>
      </c>
      <c r="B425" s="3" t="s">
        <v>105</v>
      </c>
      <c r="C425" s="3" t="s">
        <v>24</v>
      </c>
      <c r="D425" s="4">
        <v>10000</v>
      </c>
      <c r="E425" s="4">
        <f>+Costo!F1048+Costo!F1050</f>
        <v>10000</v>
      </c>
      <c r="F425" s="4">
        <f t="shared" si="17"/>
        <v>0</v>
      </c>
    </row>
    <row r="426" spans="1:6" hidden="1" x14ac:dyDescent="0.2">
      <c r="A426" s="3" t="s">
        <v>104</v>
      </c>
      <c r="B426" s="3" t="s">
        <v>105</v>
      </c>
      <c r="C426" s="3" t="s">
        <v>25</v>
      </c>
      <c r="D426" s="4">
        <v>30000</v>
      </c>
      <c r="E426" s="4">
        <f>+Costo!F1136+Costo!F1134</f>
        <v>30000</v>
      </c>
      <c r="F426" s="4">
        <f t="shared" si="17"/>
        <v>0</v>
      </c>
    </row>
    <row r="427" spans="1:6" hidden="1" x14ac:dyDescent="0.2">
      <c r="A427" s="8" t="s">
        <v>19</v>
      </c>
      <c r="B427" s="8" t="s">
        <v>20</v>
      </c>
      <c r="C427" s="8" t="s">
        <v>19</v>
      </c>
      <c r="D427" s="9">
        <f>SUM(D424:D426)</f>
        <v>1145000</v>
      </c>
      <c r="E427" s="9">
        <f t="shared" ref="E427:F427" si="24">SUM(E424:E426)</f>
        <v>1145000</v>
      </c>
      <c r="F427" s="9">
        <f t="shared" si="24"/>
        <v>0</v>
      </c>
    </row>
    <row r="428" spans="1:6" hidden="1" x14ac:dyDescent="0.2">
      <c r="A428" s="3" t="s">
        <v>106</v>
      </c>
      <c r="B428" s="3" t="s">
        <v>107</v>
      </c>
      <c r="C428" s="3" t="s">
        <v>14</v>
      </c>
      <c r="D428" s="4">
        <v>3614611</v>
      </c>
      <c r="E428" s="4">
        <f>+Costo!F49+Costo!F50</f>
        <v>3614611</v>
      </c>
      <c r="F428" s="4">
        <f t="shared" si="17"/>
        <v>0</v>
      </c>
    </row>
    <row r="429" spans="1:6" hidden="1" x14ac:dyDescent="0.2">
      <c r="A429" s="3" t="s">
        <v>106</v>
      </c>
      <c r="B429" s="3" t="s">
        <v>107</v>
      </c>
      <c r="C429" s="3" t="s">
        <v>15</v>
      </c>
      <c r="D429" s="4">
        <v>1265518</v>
      </c>
      <c r="E429" s="4">
        <f>+Costo!F84</f>
        <v>1265518</v>
      </c>
      <c r="F429" s="4">
        <f t="shared" si="17"/>
        <v>0</v>
      </c>
    </row>
    <row r="430" spans="1:6" hidden="1" x14ac:dyDescent="0.2">
      <c r="A430" s="3" t="s">
        <v>106</v>
      </c>
      <c r="B430" s="3" t="s">
        <v>107</v>
      </c>
      <c r="C430" s="3" t="s">
        <v>16</v>
      </c>
      <c r="D430" s="4">
        <v>1367901</v>
      </c>
      <c r="E430" s="4">
        <f>+Costo!F112</f>
        <v>1367901</v>
      </c>
      <c r="F430" s="4">
        <f t="shared" si="17"/>
        <v>0</v>
      </c>
    </row>
    <row r="431" spans="1:6" hidden="1" x14ac:dyDescent="0.2">
      <c r="A431" s="3" t="s">
        <v>106</v>
      </c>
      <c r="B431" s="3" t="s">
        <v>107</v>
      </c>
      <c r="C431" s="3" t="s">
        <v>44</v>
      </c>
      <c r="D431" s="4">
        <v>57953</v>
      </c>
      <c r="E431" s="4">
        <f>+Costo!F151+Costo!F152</f>
        <v>57953</v>
      </c>
      <c r="F431" s="4">
        <f t="shared" si="17"/>
        <v>0</v>
      </c>
    </row>
    <row r="432" spans="1:6" hidden="1" x14ac:dyDescent="0.2">
      <c r="A432" s="3" t="s">
        <v>106</v>
      </c>
      <c r="B432" s="3" t="s">
        <v>107</v>
      </c>
      <c r="C432" s="3" t="s">
        <v>45</v>
      </c>
      <c r="D432" s="4">
        <v>65209</v>
      </c>
      <c r="E432" s="4">
        <f>+Costo!F167+Costo!F168</f>
        <v>65209</v>
      </c>
      <c r="F432" s="4">
        <f t="shared" si="17"/>
        <v>0</v>
      </c>
    </row>
    <row r="433" spans="1:6" hidden="1" x14ac:dyDescent="0.2">
      <c r="A433" s="3" t="s">
        <v>106</v>
      </c>
      <c r="B433" s="3" t="s">
        <v>107</v>
      </c>
      <c r="C433" s="3" t="s">
        <v>46</v>
      </c>
      <c r="D433" s="4">
        <v>39000</v>
      </c>
      <c r="E433" s="4">
        <f>+Costo!F203</f>
        <v>39000</v>
      </c>
      <c r="F433" s="4">
        <f t="shared" si="17"/>
        <v>0</v>
      </c>
    </row>
    <row r="434" spans="1:6" hidden="1" x14ac:dyDescent="0.2">
      <c r="A434" s="3" t="s">
        <v>106</v>
      </c>
      <c r="B434" s="3" t="s">
        <v>107</v>
      </c>
      <c r="C434" s="3" t="s">
        <v>48</v>
      </c>
      <c r="D434" s="4">
        <v>460000</v>
      </c>
      <c r="E434" s="4">
        <f>+Costo!F274</f>
        <v>460000</v>
      </c>
      <c r="F434" s="4">
        <f t="shared" si="17"/>
        <v>0</v>
      </c>
    </row>
    <row r="435" spans="1:6" hidden="1" x14ac:dyDescent="0.2">
      <c r="A435" s="3" t="s">
        <v>106</v>
      </c>
      <c r="B435" s="3" t="s">
        <v>107</v>
      </c>
      <c r="C435" s="3" t="s">
        <v>50</v>
      </c>
      <c r="D435" s="4">
        <v>759900</v>
      </c>
      <c r="E435" s="4">
        <f>+Costo!F324</f>
        <v>759900</v>
      </c>
      <c r="F435" s="4">
        <f t="shared" si="17"/>
        <v>0</v>
      </c>
    </row>
    <row r="436" spans="1:6" hidden="1" x14ac:dyDescent="0.2">
      <c r="A436" s="3" t="s">
        <v>106</v>
      </c>
      <c r="B436" s="3" t="s">
        <v>107</v>
      </c>
      <c r="C436" s="3" t="s">
        <v>51</v>
      </c>
      <c r="D436" s="4">
        <v>69209</v>
      </c>
      <c r="E436" s="4">
        <f>+Costo!F359+Costo!F362+Costo!F360+Costo!F361</f>
        <v>69209</v>
      </c>
      <c r="F436" s="4">
        <f t="shared" si="17"/>
        <v>0</v>
      </c>
    </row>
    <row r="437" spans="1:6" hidden="1" x14ac:dyDescent="0.2">
      <c r="A437" s="3" t="s">
        <v>106</v>
      </c>
      <c r="B437" s="3" t="s">
        <v>107</v>
      </c>
      <c r="C437" s="3" t="s">
        <v>52</v>
      </c>
      <c r="D437" s="4">
        <v>1199900</v>
      </c>
      <c r="E437" s="4">
        <f>+Costo!F395</f>
        <v>1199900</v>
      </c>
      <c r="F437" s="4">
        <f t="shared" si="17"/>
        <v>0</v>
      </c>
    </row>
    <row r="438" spans="1:6" hidden="1" x14ac:dyDescent="0.2">
      <c r="A438" s="3" t="s">
        <v>106</v>
      </c>
      <c r="B438" s="3" t="s">
        <v>107</v>
      </c>
      <c r="C438" s="3" t="s">
        <v>56</v>
      </c>
      <c r="D438" s="4">
        <v>71600</v>
      </c>
      <c r="E438" s="4">
        <f>+Costo!F505+Costo!F506</f>
        <v>71600</v>
      </c>
      <c r="F438" s="4">
        <f t="shared" si="17"/>
        <v>0</v>
      </c>
    </row>
    <row r="439" spans="1:6" hidden="1" x14ac:dyDescent="0.2">
      <c r="A439" s="3" t="s">
        <v>106</v>
      </c>
      <c r="B439" s="3" t="s">
        <v>107</v>
      </c>
      <c r="C439" s="3" t="s">
        <v>57</v>
      </c>
      <c r="D439" s="4">
        <v>609000</v>
      </c>
      <c r="E439" s="4">
        <f>+Costo!F550</f>
        <v>609000</v>
      </c>
      <c r="F439" s="4">
        <f t="shared" si="17"/>
        <v>0</v>
      </c>
    </row>
    <row r="440" spans="1:6" hidden="1" x14ac:dyDescent="0.2">
      <c r="A440" s="3" t="s">
        <v>106</v>
      </c>
      <c r="B440" s="3" t="s">
        <v>107</v>
      </c>
      <c r="C440" s="3" t="s">
        <v>58</v>
      </c>
      <c r="D440" s="4">
        <v>618877</v>
      </c>
      <c r="E440" s="4">
        <f>+Costo!F584+Costo!F585+Costo!F586+Costo!F587</f>
        <v>618877</v>
      </c>
      <c r="F440" s="4">
        <f t="shared" si="17"/>
        <v>0</v>
      </c>
    </row>
    <row r="441" spans="1:6" hidden="1" x14ac:dyDescent="0.2">
      <c r="A441" s="3" t="s">
        <v>106</v>
      </c>
      <c r="B441" s="3" t="s">
        <v>107</v>
      </c>
      <c r="C441" s="3" t="s">
        <v>17</v>
      </c>
      <c r="D441" s="4">
        <v>64700459</v>
      </c>
      <c r="E441" s="4">
        <f>+Costo!F636+Costo!F637</f>
        <v>64700459</v>
      </c>
      <c r="F441" s="4">
        <f t="shared" si="17"/>
        <v>0</v>
      </c>
    </row>
    <row r="442" spans="1:6" hidden="1" x14ac:dyDescent="0.2">
      <c r="A442" s="3" t="s">
        <v>106</v>
      </c>
      <c r="B442" s="3" t="s">
        <v>107</v>
      </c>
      <c r="C442" s="3" t="s">
        <v>59</v>
      </c>
      <c r="D442" s="4">
        <v>27334746</v>
      </c>
      <c r="E442" s="4">
        <f>+Costo!F696</f>
        <v>27334746</v>
      </c>
      <c r="F442" s="4">
        <f t="shared" si="17"/>
        <v>0</v>
      </c>
    </row>
    <row r="443" spans="1:6" hidden="1" x14ac:dyDescent="0.2">
      <c r="A443" s="3" t="s">
        <v>106</v>
      </c>
      <c r="B443" s="3" t="s">
        <v>107</v>
      </c>
      <c r="C443" s="3" t="s">
        <v>60</v>
      </c>
      <c r="D443" s="4">
        <v>2486760</v>
      </c>
      <c r="E443" s="4">
        <f>+Costo!F717+Costo!F718</f>
        <v>2486760</v>
      </c>
      <c r="F443" s="4">
        <f t="shared" si="17"/>
        <v>0</v>
      </c>
    </row>
    <row r="444" spans="1:6" hidden="1" x14ac:dyDescent="0.2">
      <c r="A444" s="3" t="s">
        <v>106</v>
      </c>
      <c r="B444" s="3" t="s">
        <v>107</v>
      </c>
      <c r="C444" s="3" t="s">
        <v>31</v>
      </c>
      <c r="D444" s="4">
        <v>25356793</v>
      </c>
      <c r="E444" s="4">
        <f>+Costo!F768+Costo!F767+Costo!F769+Costo!F770</f>
        <v>25356793</v>
      </c>
      <c r="F444" s="4">
        <f t="shared" si="17"/>
        <v>0</v>
      </c>
    </row>
    <row r="445" spans="1:6" hidden="1" x14ac:dyDescent="0.2">
      <c r="A445" s="3" t="s">
        <v>106</v>
      </c>
      <c r="B445" s="3" t="s">
        <v>107</v>
      </c>
      <c r="C445" s="3" t="s">
        <v>32</v>
      </c>
      <c r="D445" s="4">
        <v>5112262</v>
      </c>
      <c r="E445" s="4">
        <f>+Costo!F803+Costo!F805</f>
        <v>5112262</v>
      </c>
      <c r="F445" s="4">
        <f t="shared" si="17"/>
        <v>0</v>
      </c>
    </row>
    <row r="446" spans="1:6" hidden="1" x14ac:dyDescent="0.2">
      <c r="A446" s="3" t="s">
        <v>106</v>
      </c>
      <c r="B446" s="3" t="s">
        <v>107</v>
      </c>
      <c r="C446" s="3" t="s">
        <v>61</v>
      </c>
      <c r="D446" s="4">
        <v>997800</v>
      </c>
      <c r="E446" s="4">
        <f>+Costo!F868+Costo!F869</f>
        <v>997800</v>
      </c>
      <c r="F446" s="4">
        <f t="shared" si="17"/>
        <v>0</v>
      </c>
    </row>
    <row r="447" spans="1:6" hidden="1" x14ac:dyDescent="0.2">
      <c r="A447" s="3" t="s">
        <v>106</v>
      </c>
      <c r="B447" s="3" t="s">
        <v>107</v>
      </c>
      <c r="C447" s="3" t="s">
        <v>62</v>
      </c>
      <c r="D447" s="4">
        <v>66000</v>
      </c>
      <c r="E447" s="4">
        <f>+Costo!F891</f>
        <v>66000</v>
      </c>
      <c r="F447" s="4">
        <f t="shared" si="17"/>
        <v>0</v>
      </c>
    </row>
    <row r="448" spans="1:6" hidden="1" x14ac:dyDescent="0.2">
      <c r="A448" s="3" t="s">
        <v>106</v>
      </c>
      <c r="B448" s="3" t="s">
        <v>107</v>
      </c>
      <c r="C448" s="3" t="s">
        <v>18</v>
      </c>
      <c r="D448" s="4">
        <v>260858331</v>
      </c>
      <c r="E448" s="4">
        <f>+Costo!F949+Costo!F954+Costo!F953+Costo!F951</f>
        <v>260858331</v>
      </c>
      <c r="F448" s="4">
        <f t="shared" ref="F448:F490" si="25">D448-E448</f>
        <v>0</v>
      </c>
    </row>
    <row r="449" spans="1:6" hidden="1" x14ac:dyDescent="0.2">
      <c r="A449" s="3" t="s">
        <v>106</v>
      </c>
      <c r="B449" s="3" t="s">
        <v>107</v>
      </c>
      <c r="C449" s="3" t="s">
        <v>24</v>
      </c>
      <c r="D449" s="4">
        <v>7826804</v>
      </c>
      <c r="E449" s="4">
        <f>+Costo!F1053+Costo!F1055</f>
        <v>7826804</v>
      </c>
      <c r="F449" s="4">
        <f t="shared" si="25"/>
        <v>0</v>
      </c>
    </row>
    <row r="450" spans="1:6" hidden="1" x14ac:dyDescent="0.2">
      <c r="A450" s="3" t="s">
        <v>106</v>
      </c>
      <c r="B450" s="3" t="s">
        <v>107</v>
      </c>
      <c r="C450" s="3" t="s">
        <v>63</v>
      </c>
      <c r="D450" s="4">
        <v>275300</v>
      </c>
      <c r="E450" s="4">
        <f>+Costo!F1090+Costo!F1091</f>
        <v>275300</v>
      </c>
      <c r="F450" s="4">
        <f t="shared" si="25"/>
        <v>0</v>
      </c>
    </row>
    <row r="451" spans="1:6" hidden="1" x14ac:dyDescent="0.2">
      <c r="A451" s="3" t="s">
        <v>106</v>
      </c>
      <c r="B451" s="3" t="s">
        <v>107</v>
      </c>
      <c r="C451" s="3" t="s">
        <v>25</v>
      </c>
      <c r="D451" s="4">
        <v>43266533</v>
      </c>
      <c r="E451" s="4">
        <f>+Costo!F1139+Costo!F1144+Costo!F1141+Costo!F1143</f>
        <v>43266533</v>
      </c>
      <c r="F451" s="4">
        <f t="shared" si="25"/>
        <v>0</v>
      </c>
    </row>
    <row r="452" spans="1:6" hidden="1" x14ac:dyDescent="0.2">
      <c r="A452" s="3" t="s">
        <v>106</v>
      </c>
      <c r="B452" s="3" t="s">
        <v>107</v>
      </c>
      <c r="C452" s="3" t="s">
        <v>64</v>
      </c>
      <c r="D452" s="4">
        <v>305516</v>
      </c>
      <c r="E452" s="4">
        <f>+Costo!F1188+Costo!F1191+Costo!F1189+Costo!F1190</f>
        <v>305516</v>
      </c>
      <c r="F452" s="4">
        <f t="shared" si="25"/>
        <v>0</v>
      </c>
    </row>
    <row r="453" spans="1:6" hidden="1" x14ac:dyDescent="0.2">
      <c r="A453" s="3" t="s">
        <v>106</v>
      </c>
      <c r="B453" s="3" t="s">
        <v>107</v>
      </c>
      <c r="C453" s="3" t="s">
        <v>65</v>
      </c>
      <c r="D453" s="4">
        <v>3542310</v>
      </c>
      <c r="E453" s="4">
        <f>+Costo!F1222+Costo!F1223</f>
        <v>3542310</v>
      </c>
      <c r="F453" s="4">
        <f t="shared" si="25"/>
        <v>0</v>
      </c>
    </row>
    <row r="454" spans="1:6" hidden="1" x14ac:dyDescent="0.2">
      <c r="A454" s="3" t="s">
        <v>106</v>
      </c>
      <c r="B454" s="3" t="s">
        <v>107</v>
      </c>
      <c r="C454" s="3" t="s">
        <v>66</v>
      </c>
      <c r="D454" s="4">
        <v>957962</v>
      </c>
      <c r="E454" s="4">
        <f>+Costo!F1243+Costo!F1244</f>
        <v>957962</v>
      </c>
      <c r="F454" s="4">
        <f t="shared" si="25"/>
        <v>0</v>
      </c>
    </row>
    <row r="455" spans="1:6" hidden="1" x14ac:dyDescent="0.2">
      <c r="A455" s="3" t="s">
        <v>106</v>
      </c>
      <c r="B455" s="3" t="s">
        <v>107</v>
      </c>
      <c r="C455" s="3" t="s">
        <v>67</v>
      </c>
      <c r="D455" s="4">
        <v>64900</v>
      </c>
      <c r="E455" s="4">
        <f>+Costo!F1308</f>
        <v>64900</v>
      </c>
      <c r="F455" s="4">
        <f t="shared" si="25"/>
        <v>0</v>
      </c>
    </row>
    <row r="456" spans="1:6" hidden="1" x14ac:dyDescent="0.2">
      <c r="A456" s="8" t="s">
        <v>19</v>
      </c>
      <c r="B456" s="8" t="s">
        <v>20</v>
      </c>
      <c r="C456" s="8" t="s">
        <v>19</v>
      </c>
      <c r="D456" s="9">
        <f>SUM(D428:D455)</f>
        <v>453351154</v>
      </c>
      <c r="E456" s="9">
        <f t="shared" ref="E456:F456" si="26">SUM(E428:E455)</f>
        <v>453351154</v>
      </c>
      <c r="F456" s="9">
        <f t="shared" si="26"/>
        <v>0</v>
      </c>
    </row>
    <row r="457" spans="1:6" hidden="1" x14ac:dyDescent="0.2">
      <c r="A457" s="3" t="s">
        <v>108</v>
      </c>
      <c r="B457" s="3" t="s">
        <v>109</v>
      </c>
      <c r="C457" s="3" t="s">
        <v>15</v>
      </c>
      <c r="D457" s="4">
        <v>40000</v>
      </c>
      <c r="E457" s="4">
        <f>+Costo!F85</f>
        <v>40000</v>
      </c>
      <c r="F457" s="4">
        <f t="shared" si="25"/>
        <v>0</v>
      </c>
    </row>
    <row r="458" spans="1:6" hidden="1" x14ac:dyDescent="0.2">
      <c r="A458" s="3" t="s">
        <v>108</v>
      </c>
      <c r="B458" s="3" t="s">
        <v>109</v>
      </c>
      <c r="C458" s="3" t="s">
        <v>18</v>
      </c>
      <c r="D458" s="4">
        <v>65000</v>
      </c>
      <c r="E458" s="4">
        <f>+Costo!F950+Costo!F952</f>
        <v>65000</v>
      </c>
      <c r="F458" s="4">
        <f t="shared" si="25"/>
        <v>0</v>
      </c>
    </row>
    <row r="459" spans="1:6" hidden="1" x14ac:dyDescent="0.2">
      <c r="A459" s="3" t="s">
        <v>108</v>
      </c>
      <c r="B459" s="3" t="s">
        <v>109</v>
      </c>
      <c r="C459" s="3" t="s">
        <v>24</v>
      </c>
      <c r="D459" s="4">
        <v>520000</v>
      </c>
      <c r="E459" s="4">
        <f>+Costo!F1054+Costo!F1056</f>
        <v>520000</v>
      </c>
      <c r="F459" s="4">
        <f t="shared" si="25"/>
        <v>0</v>
      </c>
    </row>
    <row r="460" spans="1:6" hidden="1" x14ac:dyDescent="0.2">
      <c r="A460" s="3" t="s">
        <v>108</v>
      </c>
      <c r="B460" s="3" t="s">
        <v>109</v>
      </c>
      <c r="C460" s="3" t="s">
        <v>25</v>
      </c>
      <c r="D460" s="4">
        <v>40000</v>
      </c>
      <c r="E460" s="4">
        <f>+Costo!F1140+Costo!F1142</f>
        <v>40000</v>
      </c>
      <c r="F460" s="4">
        <f t="shared" si="25"/>
        <v>0</v>
      </c>
    </row>
    <row r="461" spans="1:6" hidden="1" x14ac:dyDescent="0.2">
      <c r="A461" s="8" t="s">
        <v>19</v>
      </c>
      <c r="B461" s="8" t="s">
        <v>20</v>
      </c>
      <c r="C461" s="8" t="s">
        <v>19</v>
      </c>
      <c r="D461" s="9">
        <f>SUM(D457:D460)</f>
        <v>665000</v>
      </c>
      <c r="E461" s="9">
        <f t="shared" ref="E461:F461" si="27">SUM(E457:E460)</f>
        <v>665000</v>
      </c>
      <c r="F461" s="9">
        <f t="shared" si="27"/>
        <v>0</v>
      </c>
    </row>
    <row r="462" spans="1:6" hidden="1" x14ac:dyDescent="0.2">
      <c r="A462" s="3" t="s">
        <v>110</v>
      </c>
      <c r="B462" s="3" t="s">
        <v>111</v>
      </c>
      <c r="C462" s="3" t="s">
        <v>14</v>
      </c>
      <c r="D462" s="4">
        <v>726012000</v>
      </c>
      <c r="E462" s="4">
        <f>+Costo!F51</f>
        <v>726012000</v>
      </c>
      <c r="F462" s="4">
        <f t="shared" si="25"/>
        <v>0</v>
      </c>
    </row>
    <row r="463" spans="1:6" hidden="1" x14ac:dyDescent="0.2">
      <c r="A463" s="3" t="s">
        <v>110</v>
      </c>
      <c r="B463" s="3" t="s">
        <v>111</v>
      </c>
      <c r="C463" s="3" t="s">
        <v>15</v>
      </c>
      <c r="D463" s="4">
        <v>57990000</v>
      </c>
      <c r="E463" s="4">
        <f>+Costo!F86</f>
        <v>57990000</v>
      </c>
      <c r="F463" s="4">
        <f t="shared" si="25"/>
        <v>0</v>
      </c>
    </row>
    <row r="464" spans="1:6" hidden="1" x14ac:dyDescent="0.2">
      <c r="A464" s="3" t="s">
        <v>110</v>
      </c>
      <c r="B464" s="3" t="s">
        <v>111</v>
      </c>
      <c r="C464" s="3" t="s">
        <v>16</v>
      </c>
      <c r="D464" s="4">
        <v>35800000</v>
      </c>
      <c r="E464" s="4">
        <f>+Costo!F113</f>
        <v>35800000</v>
      </c>
      <c r="F464" s="4">
        <f t="shared" si="25"/>
        <v>0</v>
      </c>
    </row>
    <row r="465" spans="1:6" hidden="1" x14ac:dyDescent="0.2">
      <c r="A465" s="3" t="s">
        <v>110</v>
      </c>
      <c r="B465" s="3" t="s">
        <v>111</v>
      </c>
      <c r="C465" s="3" t="s">
        <v>25</v>
      </c>
      <c r="D465" s="4">
        <v>84421154</v>
      </c>
      <c r="E465" s="4">
        <f>+Costo!F1145+Costo!F1148+Costo!F1146+Costo!F1147</f>
        <v>84421154</v>
      </c>
      <c r="F465" s="4">
        <f t="shared" si="25"/>
        <v>0</v>
      </c>
    </row>
    <row r="466" spans="1:6" hidden="1" x14ac:dyDescent="0.2">
      <c r="A466" s="8" t="s">
        <v>19</v>
      </c>
      <c r="B466" s="8" t="s">
        <v>20</v>
      </c>
      <c r="C466" s="8" t="s">
        <v>19</v>
      </c>
      <c r="D466" s="9">
        <f>SUM(D462:D465)</f>
        <v>904223154</v>
      </c>
      <c r="E466" s="9">
        <f t="shared" ref="E466:F466" si="28">SUM(E462:E465)</f>
        <v>904223154</v>
      </c>
      <c r="F466" s="9">
        <f t="shared" si="28"/>
        <v>0</v>
      </c>
    </row>
    <row r="467" spans="1:6" hidden="1" x14ac:dyDescent="0.2">
      <c r="A467" s="3" t="s">
        <v>112</v>
      </c>
      <c r="B467" s="3" t="s">
        <v>113</v>
      </c>
      <c r="C467" s="3" t="s">
        <v>14</v>
      </c>
      <c r="D467" s="4">
        <v>139000000</v>
      </c>
      <c r="E467" s="4">
        <f>+Costo!F52+Costo!F53</f>
        <v>139000000</v>
      </c>
      <c r="F467" s="4">
        <f t="shared" si="25"/>
        <v>0</v>
      </c>
    </row>
    <row r="468" spans="1:6" hidden="1" x14ac:dyDescent="0.2">
      <c r="A468" s="3" t="s">
        <v>112</v>
      </c>
      <c r="B468" s="3" t="s">
        <v>113</v>
      </c>
      <c r="C468" s="3" t="s">
        <v>25</v>
      </c>
      <c r="D468" s="4">
        <v>205000000</v>
      </c>
      <c r="E468" s="4">
        <f>+Costo!F1149</f>
        <v>205000000</v>
      </c>
      <c r="F468" s="4">
        <f t="shared" si="25"/>
        <v>0</v>
      </c>
    </row>
    <row r="469" spans="1:6" hidden="1" x14ac:dyDescent="0.2">
      <c r="A469" s="8" t="s">
        <v>19</v>
      </c>
      <c r="B469" s="8" t="s">
        <v>20</v>
      </c>
      <c r="C469" s="8" t="s">
        <v>19</v>
      </c>
      <c r="D469" s="9">
        <f>SUM(D467:D468)</f>
        <v>344000000</v>
      </c>
      <c r="E469" s="9">
        <f t="shared" ref="E469:F469" si="29">SUM(E467:E468)</f>
        <v>344000000</v>
      </c>
      <c r="F469" s="9">
        <f t="shared" si="29"/>
        <v>0</v>
      </c>
    </row>
    <row r="470" spans="1:6" hidden="1" x14ac:dyDescent="0.2">
      <c r="A470" s="3" t="s">
        <v>114</v>
      </c>
      <c r="B470" s="3" t="s">
        <v>115</v>
      </c>
      <c r="C470" s="3" t="s">
        <v>14</v>
      </c>
      <c r="D470" s="4">
        <v>74861000</v>
      </c>
      <c r="E470" s="4">
        <f>+Costo!F54</f>
        <v>74861000</v>
      </c>
      <c r="F470" s="4">
        <f t="shared" si="25"/>
        <v>0</v>
      </c>
    </row>
    <row r="471" spans="1:6" hidden="1" x14ac:dyDescent="0.2">
      <c r="A471" s="3" t="s">
        <v>114</v>
      </c>
      <c r="B471" s="3" t="s">
        <v>115</v>
      </c>
      <c r="C471" s="3" t="s">
        <v>17</v>
      </c>
      <c r="D471" s="4">
        <v>520999998</v>
      </c>
      <c r="E471" s="4">
        <f>+Costo!F638+Costo!F640+Costo!F639</f>
        <v>520999998</v>
      </c>
      <c r="F471" s="4">
        <f t="shared" si="25"/>
        <v>0</v>
      </c>
    </row>
    <row r="472" spans="1:6" hidden="1" x14ac:dyDescent="0.2">
      <c r="A472" s="3" t="s">
        <v>114</v>
      </c>
      <c r="B472" s="3" t="s">
        <v>115</v>
      </c>
      <c r="C472" s="3" t="s">
        <v>61</v>
      </c>
      <c r="D472" s="4">
        <v>300000000</v>
      </c>
      <c r="E472" s="4">
        <f>+Costo!F870</f>
        <v>300000000</v>
      </c>
      <c r="F472" s="4">
        <f t="shared" si="25"/>
        <v>0</v>
      </c>
    </row>
    <row r="473" spans="1:6" hidden="1" x14ac:dyDescent="0.2">
      <c r="A473" s="8" t="s">
        <v>19</v>
      </c>
      <c r="B473" s="8" t="s">
        <v>20</v>
      </c>
      <c r="C473" s="8" t="s">
        <v>19</v>
      </c>
      <c r="D473" s="9">
        <f>SUM(D470:D472)</f>
        <v>895860998</v>
      </c>
      <c r="E473" s="9">
        <f t="shared" ref="E473:F473" si="30">SUM(E470:E472)</f>
        <v>895860998</v>
      </c>
      <c r="F473" s="9">
        <f t="shared" si="30"/>
        <v>0</v>
      </c>
    </row>
    <row r="474" spans="1:6" hidden="1" x14ac:dyDescent="0.2">
      <c r="A474" s="3" t="s">
        <v>116</v>
      </c>
      <c r="B474" s="3" t="s">
        <v>117</v>
      </c>
      <c r="C474" s="3" t="s">
        <v>14</v>
      </c>
      <c r="D474" s="4">
        <v>5989600</v>
      </c>
      <c r="E474" s="4">
        <f>+Costo!F55+Costo!F56</f>
        <v>5989600</v>
      </c>
      <c r="F474" s="4">
        <f t="shared" si="25"/>
        <v>0</v>
      </c>
    </row>
    <row r="475" spans="1:6" hidden="1" x14ac:dyDescent="0.2">
      <c r="A475" s="3" t="s">
        <v>116</v>
      </c>
      <c r="B475" s="3" t="s">
        <v>117</v>
      </c>
      <c r="C475" s="3" t="s">
        <v>15</v>
      </c>
      <c r="D475" s="4">
        <v>4680000</v>
      </c>
      <c r="E475" s="4">
        <f>+Costo!F87+Costo!F88</f>
        <v>4680000</v>
      </c>
      <c r="F475" s="4">
        <f t="shared" si="25"/>
        <v>0</v>
      </c>
    </row>
    <row r="476" spans="1:6" hidden="1" x14ac:dyDescent="0.2">
      <c r="A476" s="3" t="s">
        <v>116</v>
      </c>
      <c r="B476" s="3" t="s">
        <v>117</v>
      </c>
      <c r="C476" s="3" t="s">
        <v>16</v>
      </c>
      <c r="D476" s="4">
        <v>5020000</v>
      </c>
      <c r="E476" s="4">
        <f>+Costo!F114+Costo!F115</f>
        <v>5020000</v>
      </c>
      <c r="F476" s="4">
        <f t="shared" si="25"/>
        <v>0</v>
      </c>
    </row>
    <row r="477" spans="1:6" hidden="1" x14ac:dyDescent="0.2">
      <c r="A477" s="3" t="s">
        <v>116</v>
      </c>
      <c r="B477" s="3" t="s">
        <v>117</v>
      </c>
      <c r="C477" s="3" t="s">
        <v>25</v>
      </c>
      <c r="D477" s="4">
        <v>7635000</v>
      </c>
      <c r="E477" s="4">
        <f>+Costo!F1150+Costo!F1151+Costo!F1152</f>
        <v>7635000</v>
      </c>
      <c r="F477" s="4">
        <f t="shared" si="25"/>
        <v>0</v>
      </c>
    </row>
    <row r="478" spans="1:6" hidden="1" x14ac:dyDescent="0.2">
      <c r="A478" s="3" t="s">
        <v>116</v>
      </c>
      <c r="B478" s="3" t="s">
        <v>117</v>
      </c>
      <c r="C478" s="3" t="s">
        <v>66</v>
      </c>
      <c r="D478" s="4">
        <v>7790000</v>
      </c>
      <c r="E478" s="4">
        <f>+Costo!F1245</f>
        <v>7790000</v>
      </c>
      <c r="F478" s="4">
        <f t="shared" si="25"/>
        <v>0</v>
      </c>
    </row>
    <row r="479" spans="1:6" hidden="1" x14ac:dyDescent="0.2">
      <c r="A479" s="8" t="s">
        <v>19</v>
      </c>
      <c r="B479" s="8" t="s">
        <v>20</v>
      </c>
      <c r="C479" s="8" t="s">
        <v>19</v>
      </c>
      <c r="D479" s="9">
        <f>SUM(D474:D478)</f>
        <v>31114600</v>
      </c>
      <c r="E479" s="9">
        <f t="shared" ref="E479:F479" si="31">SUM(E474:E478)</f>
        <v>31114600</v>
      </c>
      <c r="F479" s="9">
        <f t="shared" si="31"/>
        <v>0</v>
      </c>
    </row>
    <row r="480" spans="1:6" hidden="1" x14ac:dyDescent="0.2">
      <c r="A480" s="3" t="s">
        <v>118</v>
      </c>
      <c r="B480" s="3" t="s">
        <v>119</v>
      </c>
      <c r="C480" s="3" t="s">
        <v>14</v>
      </c>
      <c r="D480" s="4">
        <v>4677621</v>
      </c>
      <c r="E480" s="4">
        <f>+Costo!F57+Costo!F58</f>
        <v>4677621</v>
      </c>
      <c r="F480" s="4">
        <f t="shared" si="25"/>
        <v>0</v>
      </c>
    </row>
    <row r="481" spans="1:6" hidden="1" x14ac:dyDescent="0.2">
      <c r="A481" s="3" t="s">
        <v>118</v>
      </c>
      <c r="B481" s="3" t="s">
        <v>119</v>
      </c>
      <c r="C481" s="3" t="s">
        <v>50</v>
      </c>
      <c r="D481" s="4">
        <v>488864</v>
      </c>
      <c r="E481" s="4">
        <f>+Costo!F325+Costo!F326</f>
        <v>488864</v>
      </c>
      <c r="F481" s="4">
        <f t="shared" si="25"/>
        <v>0</v>
      </c>
    </row>
    <row r="482" spans="1:6" hidden="1" x14ac:dyDescent="0.2">
      <c r="A482" s="3" t="s">
        <v>118</v>
      </c>
      <c r="B482" s="3" t="s">
        <v>119</v>
      </c>
      <c r="C482" s="3" t="s">
        <v>51</v>
      </c>
      <c r="D482" s="4">
        <v>1385512</v>
      </c>
      <c r="E482" s="4">
        <f>+Costo!F363+Costo!F364</f>
        <v>1385512</v>
      </c>
      <c r="F482" s="4">
        <f t="shared" si="25"/>
        <v>0</v>
      </c>
    </row>
    <row r="483" spans="1:6" hidden="1" x14ac:dyDescent="0.2">
      <c r="A483" s="3" t="s">
        <v>118</v>
      </c>
      <c r="B483" s="3" t="s">
        <v>119</v>
      </c>
      <c r="C483" s="3" t="s">
        <v>52</v>
      </c>
      <c r="D483" s="4">
        <v>488864</v>
      </c>
      <c r="E483" s="4">
        <f>+Costo!F396+Costo!F397</f>
        <v>488864</v>
      </c>
      <c r="F483" s="4">
        <f t="shared" si="25"/>
        <v>0</v>
      </c>
    </row>
    <row r="484" spans="1:6" hidden="1" x14ac:dyDescent="0.2">
      <c r="A484" s="3" t="s">
        <v>118</v>
      </c>
      <c r="B484" s="3" t="s">
        <v>119</v>
      </c>
      <c r="C484" s="3" t="s">
        <v>53</v>
      </c>
      <c r="D484" s="4">
        <v>599432</v>
      </c>
      <c r="E484" s="4">
        <f>+Costo!F419+Costo!F420</f>
        <v>599432</v>
      </c>
      <c r="F484" s="4">
        <f t="shared" si="25"/>
        <v>0</v>
      </c>
    </row>
    <row r="485" spans="1:6" hidden="1" x14ac:dyDescent="0.2">
      <c r="A485" s="3" t="s">
        <v>118</v>
      </c>
      <c r="B485" s="3" t="s">
        <v>119</v>
      </c>
      <c r="C485" s="3" t="s">
        <v>17</v>
      </c>
      <c r="D485" s="4">
        <v>292930</v>
      </c>
      <c r="E485" s="4">
        <f>+Costo!F641+Costo!F642+Costo!F643+Costo!F644</f>
        <v>292930</v>
      </c>
      <c r="F485" s="4">
        <f t="shared" si="25"/>
        <v>0</v>
      </c>
    </row>
    <row r="486" spans="1:6" hidden="1" x14ac:dyDescent="0.2">
      <c r="A486" s="3" t="s">
        <v>118</v>
      </c>
      <c r="B486" s="3" t="s">
        <v>119</v>
      </c>
      <c r="C486" s="3" t="s">
        <v>61</v>
      </c>
      <c r="D486" s="4">
        <v>1341730</v>
      </c>
      <c r="E486" s="4">
        <f>+Costo!F871+Costo!F874+Costo!F872+Costo!F873</f>
        <v>1341730</v>
      </c>
      <c r="F486" s="4">
        <f t="shared" si="25"/>
        <v>0</v>
      </c>
    </row>
    <row r="487" spans="1:6" hidden="1" x14ac:dyDescent="0.2">
      <c r="A487" s="8" t="s">
        <v>19</v>
      </c>
      <c r="B487" s="8" t="s">
        <v>20</v>
      </c>
      <c r="C487" s="8" t="s">
        <v>19</v>
      </c>
      <c r="D487" s="9">
        <f>SUM(D480:D486)</f>
        <v>9274953</v>
      </c>
      <c r="E487" s="9">
        <f>SUM(E480:E486)</f>
        <v>9274953</v>
      </c>
      <c r="F487" s="9">
        <f>SUM(F480:F486)</f>
        <v>0</v>
      </c>
    </row>
    <row r="488" spans="1:6" hidden="1" x14ac:dyDescent="0.2">
      <c r="A488" s="3" t="s">
        <v>120</v>
      </c>
      <c r="B488" s="3" t="s">
        <v>121</v>
      </c>
      <c r="C488" s="3" t="s">
        <v>25</v>
      </c>
      <c r="D488" s="4">
        <v>7826700</v>
      </c>
      <c r="E488" s="4">
        <f>+Costo!F1153+Costo!F1154+Costo!F1155+Costo!F1156</f>
        <v>7826700</v>
      </c>
      <c r="F488" s="4">
        <f t="shared" si="25"/>
        <v>0</v>
      </c>
    </row>
    <row r="489" spans="1:6" hidden="1" x14ac:dyDescent="0.2">
      <c r="A489" s="8" t="s">
        <v>19</v>
      </c>
      <c r="B489" s="8" t="s">
        <v>20</v>
      </c>
      <c r="C489" s="8" t="s">
        <v>19</v>
      </c>
      <c r="D489" s="9">
        <f>SUM(D488)</f>
        <v>7826700</v>
      </c>
      <c r="E489" s="9">
        <f t="shared" ref="E489:F489" si="32">SUM(E488)</f>
        <v>7826700</v>
      </c>
      <c r="F489" s="9">
        <f t="shared" si="32"/>
        <v>0</v>
      </c>
    </row>
    <row r="490" spans="1:6" hidden="1" x14ac:dyDescent="0.2">
      <c r="A490" s="3" t="s">
        <v>19</v>
      </c>
      <c r="B490" s="3" t="s">
        <v>19</v>
      </c>
      <c r="C490" s="3" t="s">
        <v>122</v>
      </c>
      <c r="D490" s="4">
        <f>+D489+D487+D479+D473+D469+D466+D461+D456+D427+D423+D417+D415+D413+D408+D405+D380+D349+D305+D263+D211+D169+D152+D100+D81+D40+D38+D21+D16</f>
        <v>79870886846</v>
      </c>
      <c r="E490" s="4"/>
      <c r="F490" s="4">
        <f t="shared" si="25"/>
        <v>79870886846</v>
      </c>
    </row>
    <row r="491" spans="1:6" hidden="1" x14ac:dyDescent="0.2">
      <c r="A491" s="14"/>
      <c r="B491" s="14"/>
      <c r="C491" s="14"/>
      <c r="D491" s="14"/>
      <c r="E491" s="14"/>
      <c r="F491" s="14"/>
    </row>
    <row r="492" spans="1:6" hidden="1" x14ac:dyDescent="0.2">
      <c r="D492" s="12"/>
    </row>
    <row r="493" spans="1:6" hidden="1" x14ac:dyDescent="0.2">
      <c r="D493" s="12"/>
    </row>
    <row r="494" spans="1:6" hidden="1" x14ac:dyDescent="0.2">
      <c r="D494" s="12"/>
    </row>
    <row r="495" spans="1:6" hidden="1" x14ac:dyDescent="0.2">
      <c r="D495" s="12"/>
    </row>
    <row r="496" spans="1:6" hidden="1" x14ac:dyDescent="0.2">
      <c r="D496" s="12"/>
    </row>
    <row r="497" spans="4:4" hidden="1" x14ac:dyDescent="0.2">
      <c r="D497" s="12"/>
    </row>
    <row r="498" spans="4:4" hidden="1" x14ac:dyDescent="0.2">
      <c r="D498" s="12"/>
    </row>
    <row r="499" spans="4:4" hidden="1" x14ac:dyDescent="0.2">
      <c r="D499" s="12"/>
    </row>
    <row r="500" spans="4:4" hidden="1" x14ac:dyDescent="0.2">
      <c r="D500" s="12"/>
    </row>
    <row r="501" spans="4:4" hidden="1" x14ac:dyDescent="0.2">
      <c r="D501" s="12"/>
    </row>
    <row r="502" spans="4:4" hidden="1" x14ac:dyDescent="0.2">
      <c r="D502" s="12"/>
    </row>
    <row r="503" spans="4:4" hidden="1" x14ac:dyDescent="0.2">
      <c r="D503" s="12"/>
    </row>
  </sheetData>
  <autoFilter ref="F2:F503">
    <filterColumn colId="0">
      <colorFilter dxfId="0"/>
    </filterColumn>
  </autoFilter>
  <mergeCells count="8">
    <mergeCell ref="A8:F8"/>
    <mergeCell ref="A9:F9"/>
    <mergeCell ref="A2:F2"/>
    <mergeCell ref="A3:F3"/>
    <mergeCell ref="A4:F4"/>
    <mergeCell ref="A5:F5"/>
    <mergeCell ref="A6:F6"/>
    <mergeCell ref="A7:F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45"/>
  <sheetViews>
    <sheetView topLeftCell="A75" workbookViewId="0">
      <selection activeCell="F84" activeCellId="1" sqref="F82 F84"/>
    </sheetView>
  </sheetViews>
  <sheetFormatPr baseColWidth="10" defaultRowHeight="15" x14ac:dyDescent="0.25"/>
  <cols>
    <col min="1" max="1" width="13.28515625" style="1" customWidth="1"/>
    <col min="2" max="2" width="60.7109375" style="1" customWidth="1"/>
    <col min="3" max="3" width="22" style="1" hidden="1" customWidth="1"/>
    <col min="4" max="4" width="9.7109375" style="1" hidden="1" customWidth="1"/>
    <col min="5" max="5" width="11.28515625" style="1" hidden="1" customWidth="1"/>
    <col min="6" max="6" width="22" style="1" customWidth="1"/>
    <col min="7" max="7" width="17.85546875" style="40" bestFit="1" customWidth="1"/>
    <col min="8" max="8" width="17.140625" style="40" bestFit="1" customWidth="1"/>
    <col min="9" max="9" width="18.140625" style="40" customWidth="1"/>
    <col min="10" max="256" width="9.140625" style="1" customWidth="1"/>
    <col min="257" max="257" width="13.28515625" style="1" customWidth="1"/>
    <col min="258" max="258" width="60.7109375" style="1" customWidth="1"/>
    <col min="259" max="259" width="22" style="1" customWidth="1"/>
    <col min="260" max="260" width="9.7109375" style="1" customWidth="1"/>
    <col min="261" max="261" width="11.28515625" style="1" customWidth="1"/>
    <col min="262" max="262" width="22" style="1" customWidth="1"/>
    <col min="263" max="512" width="9.140625" style="1" customWidth="1"/>
    <col min="513" max="513" width="13.28515625" style="1" customWidth="1"/>
    <col min="514" max="514" width="60.7109375" style="1" customWidth="1"/>
    <col min="515" max="515" width="22" style="1" customWidth="1"/>
    <col min="516" max="516" width="9.7109375" style="1" customWidth="1"/>
    <col min="517" max="517" width="11.28515625" style="1" customWidth="1"/>
    <col min="518" max="518" width="22" style="1" customWidth="1"/>
    <col min="519" max="768" width="9.140625" style="1" customWidth="1"/>
    <col min="769" max="769" width="13.28515625" style="1" customWidth="1"/>
    <col min="770" max="770" width="60.7109375" style="1" customWidth="1"/>
    <col min="771" max="771" width="22" style="1" customWidth="1"/>
    <col min="772" max="772" width="9.7109375" style="1" customWidth="1"/>
    <col min="773" max="773" width="11.28515625" style="1" customWidth="1"/>
    <col min="774" max="774" width="22" style="1" customWidth="1"/>
    <col min="775" max="1024" width="9.140625" style="1" customWidth="1"/>
    <col min="1025" max="1025" width="13.28515625" style="1" customWidth="1"/>
    <col min="1026" max="1026" width="60.7109375" style="1" customWidth="1"/>
    <col min="1027" max="1027" width="22" style="1" customWidth="1"/>
    <col min="1028" max="1028" width="9.7109375" style="1" customWidth="1"/>
    <col min="1029" max="1029" width="11.28515625" style="1" customWidth="1"/>
    <col min="1030" max="1030" width="22" style="1" customWidth="1"/>
    <col min="1031" max="1280" width="9.140625" style="1" customWidth="1"/>
    <col min="1281" max="1281" width="13.28515625" style="1" customWidth="1"/>
    <col min="1282" max="1282" width="60.7109375" style="1" customWidth="1"/>
    <col min="1283" max="1283" width="22" style="1" customWidth="1"/>
    <col min="1284" max="1284" width="9.7109375" style="1" customWidth="1"/>
    <col min="1285" max="1285" width="11.28515625" style="1" customWidth="1"/>
    <col min="1286" max="1286" width="22" style="1" customWidth="1"/>
    <col min="1287" max="1536" width="9.140625" style="1" customWidth="1"/>
    <col min="1537" max="1537" width="13.28515625" style="1" customWidth="1"/>
    <col min="1538" max="1538" width="60.7109375" style="1" customWidth="1"/>
    <col min="1539" max="1539" width="22" style="1" customWidth="1"/>
    <col min="1540" max="1540" width="9.7109375" style="1" customWidth="1"/>
    <col min="1541" max="1541" width="11.28515625" style="1" customWidth="1"/>
    <col min="1542" max="1542" width="22" style="1" customWidth="1"/>
    <col min="1543" max="1792" width="9.140625" style="1" customWidth="1"/>
    <col min="1793" max="1793" width="13.28515625" style="1" customWidth="1"/>
    <col min="1794" max="1794" width="60.7109375" style="1" customWidth="1"/>
    <col min="1795" max="1795" width="22" style="1" customWidth="1"/>
    <col min="1796" max="1796" width="9.7109375" style="1" customWidth="1"/>
    <col min="1797" max="1797" width="11.28515625" style="1" customWidth="1"/>
    <col min="1798" max="1798" width="22" style="1" customWidth="1"/>
    <col min="1799" max="2048" width="9.140625" style="1" customWidth="1"/>
    <col min="2049" max="2049" width="13.28515625" style="1" customWidth="1"/>
    <col min="2050" max="2050" width="60.7109375" style="1" customWidth="1"/>
    <col min="2051" max="2051" width="22" style="1" customWidth="1"/>
    <col min="2052" max="2052" width="9.7109375" style="1" customWidth="1"/>
    <col min="2053" max="2053" width="11.28515625" style="1" customWidth="1"/>
    <col min="2054" max="2054" width="22" style="1" customWidth="1"/>
    <col min="2055" max="2304" width="9.140625" style="1" customWidth="1"/>
    <col min="2305" max="2305" width="13.28515625" style="1" customWidth="1"/>
    <col min="2306" max="2306" width="60.7109375" style="1" customWidth="1"/>
    <col min="2307" max="2307" width="22" style="1" customWidth="1"/>
    <col min="2308" max="2308" width="9.7109375" style="1" customWidth="1"/>
    <col min="2309" max="2309" width="11.28515625" style="1" customWidth="1"/>
    <col min="2310" max="2310" width="22" style="1" customWidth="1"/>
    <col min="2311" max="2560" width="9.140625" style="1" customWidth="1"/>
    <col min="2561" max="2561" width="13.28515625" style="1" customWidth="1"/>
    <col min="2562" max="2562" width="60.7109375" style="1" customWidth="1"/>
    <col min="2563" max="2563" width="22" style="1" customWidth="1"/>
    <col min="2564" max="2564" width="9.7109375" style="1" customWidth="1"/>
    <col min="2565" max="2565" width="11.28515625" style="1" customWidth="1"/>
    <col min="2566" max="2566" width="22" style="1" customWidth="1"/>
    <col min="2567" max="2816" width="9.140625" style="1" customWidth="1"/>
    <col min="2817" max="2817" width="13.28515625" style="1" customWidth="1"/>
    <col min="2818" max="2818" width="60.7109375" style="1" customWidth="1"/>
    <col min="2819" max="2819" width="22" style="1" customWidth="1"/>
    <col min="2820" max="2820" width="9.7109375" style="1" customWidth="1"/>
    <col min="2821" max="2821" width="11.28515625" style="1" customWidth="1"/>
    <col min="2822" max="2822" width="22" style="1" customWidth="1"/>
    <col min="2823" max="3072" width="9.140625" style="1" customWidth="1"/>
    <col min="3073" max="3073" width="13.28515625" style="1" customWidth="1"/>
    <col min="3074" max="3074" width="60.7109375" style="1" customWidth="1"/>
    <col min="3075" max="3075" width="22" style="1" customWidth="1"/>
    <col min="3076" max="3076" width="9.7109375" style="1" customWidth="1"/>
    <col min="3077" max="3077" width="11.28515625" style="1" customWidth="1"/>
    <col min="3078" max="3078" width="22" style="1" customWidth="1"/>
    <col min="3079" max="3328" width="9.140625" style="1" customWidth="1"/>
    <col min="3329" max="3329" width="13.28515625" style="1" customWidth="1"/>
    <col min="3330" max="3330" width="60.7109375" style="1" customWidth="1"/>
    <col min="3331" max="3331" width="22" style="1" customWidth="1"/>
    <col min="3332" max="3332" width="9.7109375" style="1" customWidth="1"/>
    <col min="3333" max="3333" width="11.28515625" style="1" customWidth="1"/>
    <col min="3334" max="3334" width="22" style="1" customWidth="1"/>
    <col min="3335" max="3584" width="9.140625" style="1" customWidth="1"/>
    <col min="3585" max="3585" width="13.28515625" style="1" customWidth="1"/>
    <col min="3586" max="3586" width="60.7109375" style="1" customWidth="1"/>
    <col min="3587" max="3587" width="22" style="1" customWidth="1"/>
    <col min="3588" max="3588" width="9.7109375" style="1" customWidth="1"/>
    <col min="3589" max="3589" width="11.28515625" style="1" customWidth="1"/>
    <col min="3590" max="3590" width="22" style="1" customWidth="1"/>
    <col min="3591" max="3840" width="9.140625" style="1" customWidth="1"/>
    <col min="3841" max="3841" width="13.28515625" style="1" customWidth="1"/>
    <col min="3842" max="3842" width="60.7109375" style="1" customWidth="1"/>
    <col min="3843" max="3843" width="22" style="1" customWidth="1"/>
    <col min="3844" max="3844" width="9.7109375" style="1" customWidth="1"/>
    <col min="3845" max="3845" width="11.28515625" style="1" customWidth="1"/>
    <col min="3846" max="3846" width="22" style="1" customWidth="1"/>
    <col min="3847" max="4096" width="9.140625" style="1" customWidth="1"/>
    <col min="4097" max="4097" width="13.28515625" style="1" customWidth="1"/>
    <col min="4098" max="4098" width="60.7109375" style="1" customWidth="1"/>
    <col min="4099" max="4099" width="22" style="1" customWidth="1"/>
    <col min="4100" max="4100" width="9.7109375" style="1" customWidth="1"/>
    <col min="4101" max="4101" width="11.28515625" style="1" customWidth="1"/>
    <col min="4102" max="4102" width="22" style="1" customWidth="1"/>
    <col min="4103" max="4352" width="9.140625" style="1" customWidth="1"/>
    <col min="4353" max="4353" width="13.28515625" style="1" customWidth="1"/>
    <col min="4354" max="4354" width="60.7109375" style="1" customWidth="1"/>
    <col min="4355" max="4355" width="22" style="1" customWidth="1"/>
    <col min="4356" max="4356" width="9.7109375" style="1" customWidth="1"/>
    <col min="4357" max="4357" width="11.28515625" style="1" customWidth="1"/>
    <col min="4358" max="4358" width="22" style="1" customWidth="1"/>
    <col min="4359" max="4608" width="9.140625" style="1" customWidth="1"/>
    <col min="4609" max="4609" width="13.28515625" style="1" customWidth="1"/>
    <col min="4610" max="4610" width="60.7109375" style="1" customWidth="1"/>
    <col min="4611" max="4611" width="22" style="1" customWidth="1"/>
    <col min="4612" max="4612" width="9.7109375" style="1" customWidth="1"/>
    <col min="4613" max="4613" width="11.28515625" style="1" customWidth="1"/>
    <col min="4614" max="4614" width="22" style="1" customWidth="1"/>
    <col min="4615" max="4864" width="9.140625" style="1" customWidth="1"/>
    <col min="4865" max="4865" width="13.28515625" style="1" customWidth="1"/>
    <col min="4866" max="4866" width="60.7109375" style="1" customWidth="1"/>
    <col min="4867" max="4867" width="22" style="1" customWidth="1"/>
    <col min="4868" max="4868" width="9.7109375" style="1" customWidth="1"/>
    <col min="4869" max="4869" width="11.28515625" style="1" customWidth="1"/>
    <col min="4870" max="4870" width="22" style="1" customWidth="1"/>
    <col min="4871" max="5120" width="9.140625" style="1" customWidth="1"/>
    <col min="5121" max="5121" width="13.28515625" style="1" customWidth="1"/>
    <col min="5122" max="5122" width="60.7109375" style="1" customWidth="1"/>
    <col min="5123" max="5123" width="22" style="1" customWidth="1"/>
    <col min="5124" max="5124" width="9.7109375" style="1" customWidth="1"/>
    <col min="5125" max="5125" width="11.28515625" style="1" customWidth="1"/>
    <col min="5126" max="5126" width="22" style="1" customWidth="1"/>
    <col min="5127" max="5376" width="9.140625" style="1" customWidth="1"/>
    <col min="5377" max="5377" width="13.28515625" style="1" customWidth="1"/>
    <col min="5378" max="5378" width="60.7109375" style="1" customWidth="1"/>
    <col min="5379" max="5379" width="22" style="1" customWidth="1"/>
    <col min="5380" max="5380" width="9.7109375" style="1" customWidth="1"/>
    <col min="5381" max="5381" width="11.28515625" style="1" customWidth="1"/>
    <col min="5382" max="5382" width="22" style="1" customWidth="1"/>
    <col min="5383" max="5632" width="9.140625" style="1" customWidth="1"/>
    <col min="5633" max="5633" width="13.28515625" style="1" customWidth="1"/>
    <col min="5634" max="5634" width="60.7109375" style="1" customWidth="1"/>
    <col min="5635" max="5635" width="22" style="1" customWidth="1"/>
    <col min="5636" max="5636" width="9.7109375" style="1" customWidth="1"/>
    <col min="5637" max="5637" width="11.28515625" style="1" customWidth="1"/>
    <col min="5638" max="5638" width="22" style="1" customWidth="1"/>
    <col min="5639" max="5888" width="9.140625" style="1" customWidth="1"/>
    <col min="5889" max="5889" width="13.28515625" style="1" customWidth="1"/>
    <col min="5890" max="5890" width="60.7109375" style="1" customWidth="1"/>
    <col min="5891" max="5891" width="22" style="1" customWidth="1"/>
    <col min="5892" max="5892" width="9.7109375" style="1" customWidth="1"/>
    <col min="5893" max="5893" width="11.28515625" style="1" customWidth="1"/>
    <col min="5894" max="5894" width="22" style="1" customWidth="1"/>
    <col min="5895" max="6144" width="9.140625" style="1" customWidth="1"/>
    <col min="6145" max="6145" width="13.28515625" style="1" customWidth="1"/>
    <col min="6146" max="6146" width="60.7109375" style="1" customWidth="1"/>
    <col min="6147" max="6147" width="22" style="1" customWidth="1"/>
    <col min="6148" max="6148" width="9.7109375" style="1" customWidth="1"/>
    <col min="6149" max="6149" width="11.28515625" style="1" customWidth="1"/>
    <col min="6150" max="6150" width="22" style="1" customWidth="1"/>
    <col min="6151" max="6400" width="9.140625" style="1" customWidth="1"/>
    <col min="6401" max="6401" width="13.28515625" style="1" customWidth="1"/>
    <col min="6402" max="6402" width="60.7109375" style="1" customWidth="1"/>
    <col min="6403" max="6403" width="22" style="1" customWidth="1"/>
    <col min="6404" max="6404" width="9.7109375" style="1" customWidth="1"/>
    <col min="6405" max="6405" width="11.28515625" style="1" customWidth="1"/>
    <col min="6406" max="6406" width="22" style="1" customWidth="1"/>
    <col min="6407" max="6656" width="9.140625" style="1" customWidth="1"/>
    <col min="6657" max="6657" width="13.28515625" style="1" customWidth="1"/>
    <col min="6658" max="6658" width="60.7109375" style="1" customWidth="1"/>
    <col min="6659" max="6659" width="22" style="1" customWidth="1"/>
    <col min="6660" max="6660" width="9.7109375" style="1" customWidth="1"/>
    <col min="6661" max="6661" width="11.28515625" style="1" customWidth="1"/>
    <col min="6662" max="6662" width="22" style="1" customWidth="1"/>
    <col min="6663" max="6912" width="9.140625" style="1" customWidth="1"/>
    <col min="6913" max="6913" width="13.28515625" style="1" customWidth="1"/>
    <col min="6914" max="6914" width="60.7109375" style="1" customWidth="1"/>
    <col min="6915" max="6915" width="22" style="1" customWidth="1"/>
    <col min="6916" max="6916" width="9.7109375" style="1" customWidth="1"/>
    <col min="6917" max="6917" width="11.28515625" style="1" customWidth="1"/>
    <col min="6918" max="6918" width="22" style="1" customWidth="1"/>
    <col min="6919" max="7168" width="9.140625" style="1" customWidth="1"/>
    <col min="7169" max="7169" width="13.28515625" style="1" customWidth="1"/>
    <col min="7170" max="7170" width="60.7109375" style="1" customWidth="1"/>
    <col min="7171" max="7171" width="22" style="1" customWidth="1"/>
    <col min="7172" max="7172" width="9.7109375" style="1" customWidth="1"/>
    <col min="7173" max="7173" width="11.28515625" style="1" customWidth="1"/>
    <col min="7174" max="7174" width="22" style="1" customWidth="1"/>
    <col min="7175" max="7424" width="9.140625" style="1" customWidth="1"/>
    <col min="7425" max="7425" width="13.28515625" style="1" customWidth="1"/>
    <col min="7426" max="7426" width="60.7109375" style="1" customWidth="1"/>
    <col min="7427" max="7427" width="22" style="1" customWidth="1"/>
    <col min="7428" max="7428" width="9.7109375" style="1" customWidth="1"/>
    <col min="7429" max="7429" width="11.28515625" style="1" customWidth="1"/>
    <col min="7430" max="7430" width="22" style="1" customWidth="1"/>
    <col min="7431" max="7680" width="9.140625" style="1" customWidth="1"/>
    <col min="7681" max="7681" width="13.28515625" style="1" customWidth="1"/>
    <col min="7682" max="7682" width="60.7109375" style="1" customWidth="1"/>
    <col min="7683" max="7683" width="22" style="1" customWidth="1"/>
    <col min="7684" max="7684" width="9.7109375" style="1" customWidth="1"/>
    <col min="7685" max="7685" width="11.28515625" style="1" customWidth="1"/>
    <col min="7686" max="7686" width="22" style="1" customWidth="1"/>
    <col min="7687" max="7936" width="9.140625" style="1" customWidth="1"/>
    <col min="7937" max="7937" width="13.28515625" style="1" customWidth="1"/>
    <col min="7938" max="7938" width="60.7109375" style="1" customWidth="1"/>
    <col min="7939" max="7939" width="22" style="1" customWidth="1"/>
    <col min="7940" max="7940" width="9.7109375" style="1" customWidth="1"/>
    <col min="7941" max="7941" width="11.28515625" style="1" customWidth="1"/>
    <col min="7942" max="7942" width="22" style="1" customWidth="1"/>
    <col min="7943" max="8192" width="9.140625" style="1" customWidth="1"/>
    <col min="8193" max="8193" width="13.28515625" style="1" customWidth="1"/>
    <col min="8194" max="8194" width="60.7109375" style="1" customWidth="1"/>
    <col min="8195" max="8195" width="22" style="1" customWidth="1"/>
    <col min="8196" max="8196" width="9.7109375" style="1" customWidth="1"/>
    <col min="8197" max="8197" width="11.28515625" style="1" customWidth="1"/>
    <col min="8198" max="8198" width="22" style="1" customWidth="1"/>
    <col min="8199" max="8448" width="9.140625" style="1" customWidth="1"/>
    <col min="8449" max="8449" width="13.28515625" style="1" customWidth="1"/>
    <col min="8450" max="8450" width="60.7109375" style="1" customWidth="1"/>
    <col min="8451" max="8451" width="22" style="1" customWidth="1"/>
    <col min="8452" max="8452" width="9.7109375" style="1" customWidth="1"/>
    <col min="8453" max="8453" width="11.28515625" style="1" customWidth="1"/>
    <col min="8454" max="8454" width="22" style="1" customWidth="1"/>
    <col min="8455" max="8704" width="9.140625" style="1" customWidth="1"/>
    <col min="8705" max="8705" width="13.28515625" style="1" customWidth="1"/>
    <col min="8706" max="8706" width="60.7109375" style="1" customWidth="1"/>
    <col min="8707" max="8707" width="22" style="1" customWidth="1"/>
    <col min="8708" max="8708" width="9.7109375" style="1" customWidth="1"/>
    <col min="8709" max="8709" width="11.28515625" style="1" customWidth="1"/>
    <col min="8710" max="8710" width="22" style="1" customWidth="1"/>
    <col min="8711" max="8960" width="9.140625" style="1" customWidth="1"/>
    <col min="8961" max="8961" width="13.28515625" style="1" customWidth="1"/>
    <col min="8962" max="8962" width="60.7109375" style="1" customWidth="1"/>
    <col min="8963" max="8963" width="22" style="1" customWidth="1"/>
    <col min="8964" max="8964" width="9.7109375" style="1" customWidth="1"/>
    <col min="8965" max="8965" width="11.28515625" style="1" customWidth="1"/>
    <col min="8966" max="8966" width="22" style="1" customWidth="1"/>
    <col min="8967" max="9216" width="9.140625" style="1" customWidth="1"/>
    <col min="9217" max="9217" width="13.28515625" style="1" customWidth="1"/>
    <col min="9218" max="9218" width="60.7109375" style="1" customWidth="1"/>
    <col min="9219" max="9219" width="22" style="1" customWidth="1"/>
    <col min="9220" max="9220" width="9.7109375" style="1" customWidth="1"/>
    <col min="9221" max="9221" width="11.28515625" style="1" customWidth="1"/>
    <col min="9222" max="9222" width="22" style="1" customWidth="1"/>
    <col min="9223" max="9472" width="9.140625" style="1" customWidth="1"/>
    <col min="9473" max="9473" width="13.28515625" style="1" customWidth="1"/>
    <col min="9474" max="9474" width="60.7109375" style="1" customWidth="1"/>
    <col min="9475" max="9475" width="22" style="1" customWidth="1"/>
    <col min="9476" max="9476" width="9.7109375" style="1" customWidth="1"/>
    <col min="9477" max="9477" width="11.28515625" style="1" customWidth="1"/>
    <col min="9478" max="9478" width="22" style="1" customWidth="1"/>
    <col min="9479" max="9728" width="9.140625" style="1" customWidth="1"/>
    <col min="9729" max="9729" width="13.28515625" style="1" customWidth="1"/>
    <col min="9730" max="9730" width="60.7109375" style="1" customWidth="1"/>
    <col min="9731" max="9731" width="22" style="1" customWidth="1"/>
    <col min="9732" max="9732" width="9.7109375" style="1" customWidth="1"/>
    <col min="9733" max="9733" width="11.28515625" style="1" customWidth="1"/>
    <col min="9734" max="9734" width="22" style="1" customWidth="1"/>
    <col min="9735" max="9984" width="9.140625" style="1" customWidth="1"/>
    <col min="9985" max="9985" width="13.28515625" style="1" customWidth="1"/>
    <col min="9986" max="9986" width="60.7109375" style="1" customWidth="1"/>
    <col min="9987" max="9987" width="22" style="1" customWidth="1"/>
    <col min="9988" max="9988" width="9.7109375" style="1" customWidth="1"/>
    <col min="9989" max="9989" width="11.28515625" style="1" customWidth="1"/>
    <col min="9990" max="9990" width="22" style="1" customWidth="1"/>
    <col min="9991" max="10240" width="9.140625" style="1" customWidth="1"/>
    <col min="10241" max="10241" width="13.28515625" style="1" customWidth="1"/>
    <col min="10242" max="10242" width="60.7109375" style="1" customWidth="1"/>
    <col min="10243" max="10243" width="22" style="1" customWidth="1"/>
    <col min="10244" max="10244" width="9.7109375" style="1" customWidth="1"/>
    <col min="10245" max="10245" width="11.28515625" style="1" customWidth="1"/>
    <col min="10246" max="10246" width="22" style="1" customWidth="1"/>
    <col min="10247" max="10496" width="9.140625" style="1" customWidth="1"/>
    <col min="10497" max="10497" width="13.28515625" style="1" customWidth="1"/>
    <col min="10498" max="10498" width="60.7109375" style="1" customWidth="1"/>
    <col min="10499" max="10499" width="22" style="1" customWidth="1"/>
    <col min="10500" max="10500" width="9.7109375" style="1" customWidth="1"/>
    <col min="10501" max="10501" width="11.28515625" style="1" customWidth="1"/>
    <col min="10502" max="10502" width="22" style="1" customWidth="1"/>
    <col min="10503" max="10752" width="9.140625" style="1" customWidth="1"/>
    <col min="10753" max="10753" width="13.28515625" style="1" customWidth="1"/>
    <col min="10754" max="10754" width="60.7109375" style="1" customWidth="1"/>
    <col min="10755" max="10755" width="22" style="1" customWidth="1"/>
    <col min="10756" max="10756" width="9.7109375" style="1" customWidth="1"/>
    <col min="10757" max="10757" width="11.28515625" style="1" customWidth="1"/>
    <col min="10758" max="10758" width="22" style="1" customWidth="1"/>
    <col min="10759" max="11008" width="9.140625" style="1" customWidth="1"/>
    <col min="11009" max="11009" width="13.28515625" style="1" customWidth="1"/>
    <col min="11010" max="11010" width="60.7109375" style="1" customWidth="1"/>
    <col min="11011" max="11011" width="22" style="1" customWidth="1"/>
    <col min="11012" max="11012" width="9.7109375" style="1" customWidth="1"/>
    <col min="11013" max="11013" width="11.28515625" style="1" customWidth="1"/>
    <col min="11014" max="11014" width="22" style="1" customWidth="1"/>
    <col min="11015" max="11264" width="9.140625" style="1" customWidth="1"/>
    <col min="11265" max="11265" width="13.28515625" style="1" customWidth="1"/>
    <col min="11266" max="11266" width="60.7109375" style="1" customWidth="1"/>
    <col min="11267" max="11267" width="22" style="1" customWidth="1"/>
    <col min="11268" max="11268" width="9.7109375" style="1" customWidth="1"/>
    <col min="11269" max="11269" width="11.28515625" style="1" customWidth="1"/>
    <col min="11270" max="11270" width="22" style="1" customWidth="1"/>
    <col min="11271" max="11520" width="9.140625" style="1" customWidth="1"/>
    <col min="11521" max="11521" width="13.28515625" style="1" customWidth="1"/>
    <col min="11522" max="11522" width="60.7109375" style="1" customWidth="1"/>
    <col min="11523" max="11523" width="22" style="1" customWidth="1"/>
    <col min="11524" max="11524" width="9.7109375" style="1" customWidth="1"/>
    <col min="11525" max="11525" width="11.28515625" style="1" customWidth="1"/>
    <col min="11526" max="11526" width="22" style="1" customWidth="1"/>
    <col min="11527" max="11776" width="9.140625" style="1" customWidth="1"/>
    <col min="11777" max="11777" width="13.28515625" style="1" customWidth="1"/>
    <col min="11778" max="11778" width="60.7109375" style="1" customWidth="1"/>
    <col min="11779" max="11779" width="22" style="1" customWidth="1"/>
    <col min="11780" max="11780" width="9.7109375" style="1" customWidth="1"/>
    <col min="11781" max="11781" width="11.28515625" style="1" customWidth="1"/>
    <col min="11782" max="11782" width="22" style="1" customWidth="1"/>
    <col min="11783" max="12032" width="9.140625" style="1" customWidth="1"/>
    <col min="12033" max="12033" width="13.28515625" style="1" customWidth="1"/>
    <col min="12034" max="12034" width="60.7109375" style="1" customWidth="1"/>
    <col min="12035" max="12035" width="22" style="1" customWidth="1"/>
    <col min="12036" max="12036" width="9.7109375" style="1" customWidth="1"/>
    <col min="12037" max="12037" width="11.28515625" style="1" customWidth="1"/>
    <col min="12038" max="12038" width="22" style="1" customWidth="1"/>
    <col min="12039" max="12288" width="9.140625" style="1" customWidth="1"/>
    <col min="12289" max="12289" width="13.28515625" style="1" customWidth="1"/>
    <col min="12290" max="12290" width="60.7109375" style="1" customWidth="1"/>
    <col min="12291" max="12291" width="22" style="1" customWidth="1"/>
    <col min="12292" max="12292" width="9.7109375" style="1" customWidth="1"/>
    <col min="12293" max="12293" width="11.28515625" style="1" customWidth="1"/>
    <col min="12294" max="12294" width="22" style="1" customWidth="1"/>
    <col min="12295" max="12544" width="9.140625" style="1" customWidth="1"/>
    <col min="12545" max="12545" width="13.28515625" style="1" customWidth="1"/>
    <col min="12546" max="12546" width="60.7109375" style="1" customWidth="1"/>
    <col min="12547" max="12547" width="22" style="1" customWidth="1"/>
    <col min="12548" max="12548" width="9.7109375" style="1" customWidth="1"/>
    <col min="12549" max="12549" width="11.28515625" style="1" customWidth="1"/>
    <col min="12550" max="12550" width="22" style="1" customWidth="1"/>
    <col min="12551" max="12800" width="9.140625" style="1" customWidth="1"/>
    <col min="12801" max="12801" width="13.28515625" style="1" customWidth="1"/>
    <col min="12802" max="12802" width="60.7109375" style="1" customWidth="1"/>
    <col min="12803" max="12803" width="22" style="1" customWidth="1"/>
    <col min="12804" max="12804" width="9.7109375" style="1" customWidth="1"/>
    <col min="12805" max="12805" width="11.28515625" style="1" customWidth="1"/>
    <col min="12806" max="12806" width="22" style="1" customWidth="1"/>
    <col min="12807" max="13056" width="9.140625" style="1" customWidth="1"/>
    <col min="13057" max="13057" width="13.28515625" style="1" customWidth="1"/>
    <col min="13058" max="13058" width="60.7109375" style="1" customWidth="1"/>
    <col min="13059" max="13059" width="22" style="1" customWidth="1"/>
    <col min="13060" max="13060" width="9.7109375" style="1" customWidth="1"/>
    <col min="13061" max="13061" width="11.28515625" style="1" customWidth="1"/>
    <col min="13062" max="13062" width="22" style="1" customWidth="1"/>
    <col min="13063" max="13312" width="9.140625" style="1" customWidth="1"/>
    <col min="13313" max="13313" width="13.28515625" style="1" customWidth="1"/>
    <col min="13314" max="13314" width="60.7109375" style="1" customWidth="1"/>
    <col min="13315" max="13315" width="22" style="1" customWidth="1"/>
    <col min="13316" max="13316" width="9.7109375" style="1" customWidth="1"/>
    <col min="13317" max="13317" width="11.28515625" style="1" customWidth="1"/>
    <col min="13318" max="13318" width="22" style="1" customWidth="1"/>
    <col min="13319" max="13568" width="9.140625" style="1" customWidth="1"/>
    <col min="13569" max="13569" width="13.28515625" style="1" customWidth="1"/>
    <col min="13570" max="13570" width="60.7109375" style="1" customWidth="1"/>
    <col min="13571" max="13571" width="22" style="1" customWidth="1"/>
    <col min="13572" max="13572" width="9.7109375" style="1" customWidth="1"/>
    <col min="13573" max="13573" width="11.28515625" style="1" customWidth="1"/>
    <col min="13574" max="13574" width="22" style="1" customWidth="1"/>
    <col min="13575" max="13824" width="9.140625" style="1" customWidth="1"/>
    <col min="13825" max="13825" width="13.28515625" style="1" customWidth="1"/>
    <col min="13826" max="13826" width="60.7109375" style="1" customWidth="1"/>
    <col min="13827" max="13827" width="22" style="1" customWidth="1"/>
    <col min="13828" max="13828" width="9.7109375" style="1" customWidth="1"/>
    <col min="13829" max="13829" width="11.28515625" style="1" customWidth="1"/>
    <col min="13830" max="13830" width="22" style="1" customWidth="1"/>
    <col min="13831" max="14080" width="9.140625" style="1" customWidth="1"/>
    <col min="14081" max="14081" width="13.28515625" style="1" customWidth="1"/>
    <col min="14082" max="14082" width="60.7109375" style="1" customWidth="1"/>
    <col min="14083" max="14083" width="22" style="1" customWidth="1"/>
    <col min="14084" max="14084" width="9.7109375" style="1" customWidth="1"/>
    <col min="14085" max="14085" width="11.28515625" style="1" customWidth="1"/>
    <col min="14086" max="14086" width="22" style="1" customWidth="1"/>
    <col min="14087" max="14336" width="9.140625" style="1" customWidth="1"/>
    <col min="14337" max="14337" width="13.28515625" style="1" customWidth="1"/>
    <col min="14338" max="14338" width="60.7109375" style="1" customWidth="1"/>
    <col min="14339" max="14339" width="22" style="1" customWidth="1"/>
    <col min="14340" max="14340" width="9.7109375" style="1" customWidth="1"/>
    <col min="14341" max="14341" width="11.28515625" style="1" customWidth="1"/>
    <col min="14342" max="14342" width="22" style="1" customWidth="1"/>
    <col min="14343" max="14592" width="9.140625" style="1" customWidth="1"/>
    <col min="14593" max="14593" width="13.28515625" style="1" customWidth="1"/>
    <col min="14594" max="14594" width="60.7109375" style="1" customWidth="1"/>
    <col min="14595" max="14595" width="22" style="1" customWidth="1"/>
    <col min="14596" max="14596" width="9.7109375" style="1" customWidth="1"/>
    <col min="14597" max="14597" width="11.28515625" style="1" customWidth="1"/>
    <col min="14598" max="14598" width="22" style="1" customWidth="1"/>
    <col min="14599" max="14848" width="9.140625" style="1" customWidth="1"/>
    <col min="14849" max="14849" width="13.28515625" style="1" customWidth="1"/>
    <col min="14850" max="14850" width="60.7109375" style="1" customWidth="1"/>
    <col min="14851" max="14851" width="22" style="1" customWidth="1"/>
    <col min="14852" max="14852" width="9.7109375" style="1" customWidth="1"/>
    <col min="14853" max="14853" width="11.28515625" style="1" customWidth="1"/>
    <col min="14854" max="14854" width="22" style="1" customWidth="1"/>
    <col min="14855" max="15104" width="9.140625" style="1" customWidth="1"/>
    <col min="15105" max="15105" width="13.28515625" style="1" customWidth="1"/>
    <col min="15106" max="15106" width="60.7109375" style="1" customWidth="1"/>
    <col min="15107" max="15107" width="22" style="1" customWidth="1"/>
    <col min="15108" max="15108" width="9.7109375" style="1" customWidth="1"/>
    <col min="15109" max="15109" width="11.28515625" style="1" customWidth="1"/>
    <col min="15110" max="15110" width="22" style="1" customWidth="1"/>
    <col min="15111" max="15360" width="9.140625" style="1" customWidth="1"/>
    <col min="15361" max="15361" width="13.28515625" style="1" customWidth="1"/>
    <col min="15362" max="15362" width="60.7109375" style="1" customWidth="1"/>
    <col min="15363" max="15363" width="22" style="1" customWidth="1"/>
    <col min="15364" max="15364" width="9.7109375" style="1" customWidth="1"/>
    <col min="15365" max="15365" width="11.28515625" style="1" customWidth="1"/>
    <col min="15366" max="15366" width="22" style="1" customWidth="1"/>
    <col min="15367" max="15616" width="9.140625" style="1" customWidth="1"/>
    <col min="15617" max="15617" width="13.28515625" style="1" customWidth="1"/>
    <col min="15618" max="15618" width="60.7109375" style="1" customWidth="1"/>
    <col min="15619" max="15619" width="22" style="1" customWidth="1"/>
    <col min="15620" max="15620" width="9.7109375" style="1" customWidth="1"/>
    <col min="15621" max="15621" width="11.28515625" style="1" customWidth="1"/>
    <col min="15622" max="15622" width="22" style="1" customWidth="1"/>
    <col min="15623" max="15872" width="9.140625" style="1" customWidth="1"/>
    <col min="15873" max="15873" width="13.28515625" style="1" customWidth="1"/>
    <col min="15874" max="15874" width="60.7109375" style="1" customWidth="1"/>
    <col min="15875" max="15875" width="22" style="1" customWidth="1"/>
    <col min="15876" max="15876" width="9.7109375" style="1" customWidth="1"/>
    <col min="15877" max="15877" width="11.28515625" style="1" customWidth="1"/>
    <col min="15878" max="15878" width="22" style="1" customWidth="1"/>
    <col min="15879" max="16128" width="9.140625" style="1" customWidth="1"/>
    <col min="16129" max="16129" width="13.28515625" style="1" customWidth="1"/>
    <col min="16130" max="16130" width="60.7109375" style="1" customWidth="1"/>
    <col min="16131" max="16131" width="22" style="1" customWidth="1"/>
    <col min="16132" max="16132" width="9.7109375" style="1" customWidth="1"/>
    <col min="16133" max="16133" width="11.28515625" style="1" customWidth="1"/>
    <col min="16134" max="16134" width="22" style="1" customWidth="1"/>
    <col min="16135" max="16384" width="9.140625" style="1" customWidth="1"/>
  </cols>
  <sheetData>
    <row r="2" spans="1:6" x14ac:dyDescent="0.25">
      <c r="A2" s="35" t="s">
        <v>457</v>
      </c>
      <c r="B2" s="35"/>
      <c r="C2" s="35"/>
      <c r="D2" s="35"/>
      <c r="E2" s="35"/>
      <c r="F2" s="35"/>
    </row>
    <row r="3" spans="1:6" x14ac:dyDescent="0.25">
      <c r="A3" s="35" t="s">
        <v>124</v>
      </c>
      <c r="B3" s="35"/>
      <c r="C3" s="35"/>
      <c r="D3" s="35"/>
      <c r="E3" s="35"/>
      <c r="F3" s="35"/>
    </row>
    <row r="4" spans="1:6" x14ac:dyDescent="0.25">
      <c r="A4" s="35" t="s">
        <v>2</v>
      </c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ht="19.5" x14ac:dyDescent="0.3">
      <c r="A6" s="34" t="s">
        <v>125</v>
      </c>
      <c r="B6" s="35"/>
      <c r="C6" s="35"/>
      <c r="D6" s="35"/>
      <c r="E6" s="35"/>
      <c r="F6" s="35"/>
    </row>
    <row r="7" spans="1:6" x14ac:dyDescent="0.25">
      <c r="A7" s="37" t="s">
        <v>6</v>
      </c>
      <c r="B7" s="35"/>
      <c r="C7" s="35"/>
      <c r="D7" s="35"/>
      <c r="E7" s="35"/>
      <c r="F7" s="35"/>
    </row>
    <row r="9" spans="1:6" ht="15.75" x14ac:dyDescent="0.25">
      <c r="A9" s="5" t="s">
        <v>126</v>
      </c>
      <c r="B9" s="5" t="s">
        <v>127</v>
      </c>
      <c r="C9" s="5" t="s">
        <v>128</v>
      </c>
      <c r="D9" s="5" t="s">
        <v>129</v>
      </c>
      <c r="E9" s="5" t="s">
        <v>130</v>
      </c>
      <c r="F9" s="5" t="s">
        <v>131</v>
      </c>
    </row>
    <row r="10" spans="1:6" x14ac:dyDescent="0.25">
      <c r="A10" s="6" t="s">
        <v>132</v>
      </c>
      <c r="B10" s="6" t="s">
        <v>133</v>
      </c>
      <c r="C10" s="6" t="s">
        <v>19</v>
      </c>
      <c r="D10" s="6" t="s">
        <v>19</v>
      </c>
      <c r="E10" s="6" t="s">
        <v>19</v>
      </c>
      <c r="F10" s="6" t="s">
        <v>19</v>
      </c>
    </row>
    <row r="11" spans="1:6" ht="15.75" x14ac:dyDescent="0.25">
      <c r="A11" s="6" t="s">
        <v>19</v>
      </c>
      <c r="B11" s="6" t="s">
        <v>134</v>
      </c>
      <c r="C11" s="7">
        <v>0</v>
      </c>
      <c r="D11" s="7">
        <v>0</v>
      </c>
      <c r="E11" s="7">
        <v>0</v>
      </c>
      <c r="F11" s="7">
        <v>0</v>
      </c>
    </row>
    <row r="15" spans="1:6" x14ac:dyDescent="0.25">
      <c r="A15" s="6" t="s">
        <v>41</v>
      </c>
      <c r="B15" s="6" t="s">
        <v>135</v>
      </c>
      <c r="C15" s="6" t="s">
        <v>19</v>
      </c>
      <c r="D15" s="6" t="s">
        <v>19</v>
      </c>
      <c r="E15" s="6" t="s">
        <v>19</v>
      </c>
      <c r="F15" s="6" t="s">
        <v>19</v>
      </c>
    </row>
    <row r="16" spans="1:6" ht="15.75" x14ac:dyDescent="0.25">
      <c r="A16" s="6" t="s">
        <v>458</v>
      </c>
      <c r="B16" s="6" t="s">
        <v>459</v>
      </c>
      <c r="C16" s="7">
        <v>-1139873</v>
      </c>
      <c r="D16" s="7">
        <v>0</v>
      </c>
      <c r="E16" s="7">
        <v>0</v>
      </c>
      <c r="F16" s="7">
        <v>-1139873</v>
      </c>
    </row>
    <row r="17" spans="1:9" ht="15.75" x14ac:dyDescent="0.25">
      <c r="A17" s="38" t="s">
        <v>460</v>
      </c>
      <c r="B17" s="38" t="s">
        <v>461</v>
      </c>
      <c r="C17" s="7">
        <v>272952</v>
      </c>
      <c r="D17" s="7">
        <v>0</v>
      </c>
      <c r="E17" s="7">
        <v>0</v>
      </c>
      <c r="F17" s="39">
        <v>272952</v>
      </c>
    </row>
    <row r="18" spans="1:9" ht="15.75" x14ac:dyDescent="0.25">
      <c r="A18" s="6" t="s">
        <v>462</v>
      </c>
      <c r="B18" s="6" t="s">
        <v>463</v>
      </c>
      <c r="C18" s="7">
        <v>-17173083.879999999</v>
      </c>
      <c r="D18" s="7">
        <v>0</v>
      </c>
      <c r="E18" s="7">
        <v>0</v>
      </c>
      <c r="F18" s="7">
        <v>-17173083.879999999</v>
      </c>
    </row>
    <row r="19" spans="1:9" ht="15.75" x14ac:dyDescent="0.25">
      <c r="A19" s="38" t="s">
        <v>464</v>
      </c>
      <c r="B19" s="38" t="s">
        <v>465</v>
      </c>
      <c r="C19" s="7">
        <v>2074821.88</v>
      </c>
      <c r="D19" s="7">
        <v>0</v>
      </c>
      <c r="E19" s="7">
        <v>0</v>
      </c>
      <c r="F19" s="39">
        <v>2074821.88</v>
      </c>
    </row>
    <row r="20" spans="1:9" ht="15.75" x14ac:dyDescent="0.25">
      <c r="A20" s="6" t="s">
        <v>466</v>
      </c>
      <c r="B20" s="6" t="s">
        <v>467</v>
      </c>
      <c r="C20" s="7">
        <v>-88980</v>
      </c>
      <c r="D20" s="7">
        <v>0</v>
      </c>
      <c r="E20" s="7">
        <v>0</v>
      </c>
      <c r="F20" s="7">
        <v>-88980</v>
      </c>
    </row>
    <row r="21" spans="1:9" ht="15.75" x14ac:dyDescent="0.25">
      <c r="A21" s="6" t="s">
        <v>468</v>
      </c>
      <c r="B21" s="6" t="s">
        <v>469</v>
      </c>
      <c r="C21" s="7">
        <v>-9870298.2699999996</v>
      </c>
      <c r="D21" s="7">
        <v>0</v>
      </c>
      <c r="E21" s="7">
        <v>0</v>
      </c>
      <c r="F21" s="7">
        <v>-9870298.2699999996</v>
      </c>
    </row>
    <row r="22" spans="1:9" ht="15.75" x14ac:dyDescent="0.25">
      <c r="A22" s="38" t="s">
        <v>470</v>
      </c>
      <c r="B22" s="38" t="s">
        <v>471</v>
      </c>
      <c r="C22" s="7">
        <v>-390674.73</v>
      </c>
      <c r="D22" s="7">
        <v>0</v>
      </c>
      <c r="E22" s="7">
        <v>0</v>
      </c>
      <c r="F22" s="39">
        <v>-390674.73</v>
      </c>
    </row>
    <row r="23" spans="1:9" ht="15.75" x14ac:dyDescent="0.25">
      <c r="A23" s="6" t="s">
        <v>19</v>
      </c>
      <c r="B23" s="6" t="s">
        <v>143</v>
      </c>
      <c r="C23" s="7">
        <v>-26315136</v>
      </c>
      <c r="D23" s="7">
        <v>0</v>
      </c>
      <c r="E23" s="7">
        <v>0</v>
      </c>
      <c r="F23" s="13">
        <v>-26315136</v>
      </c>
      <c r="G23" s="41"/>
      <c r="H23" s="41">
        <v>26685825</v>
      </c>
      <c r="I23" s="41">
        <f>F23+H23</f>
        <v>370689</v>
      </c>
    </row>
    <row r="27" spans="1:9" x14ac:dyDescent="0.25">
      <c r="A27" s="6" t="s">
        <v>14</v>
      </c>
      <c r="B27" s="6" t="s">
        <v>144</v>
      </c>
      <c r="C27" s="6" t="s">
        <v>19</v>
      </c>
      <c r="D27" s="6" t="s">
        <v>19</v>
      </c>
      <c r="E27" s="6" t="s">
        <v>19</v>
      </c>
      <c r="F27" s="6" t="s">
        <v>19</v>
      </c>
    </row>
    <row r="28" spans="1:9" ht="15.75" x14ac:dyDescent="0.25">
      <c r="A28" s="6" t="s">
        <v>472</v>
      </c>
      <c r="B28" s="6" t="s">
        <v>473</v>
      </c>
      <c r="C28" s="7">
        <v>-3334973282.6700001</v>
      </c>
      <c r="D28" s="7">
        <v>0</v>
      </c>
      <c r="E28" s="7">
        <v>0</v>
      </c>
      <c r="F28" s="7">
        <v>-3334973282.6700001</v>
      </c>
    </row>
    <row r="29" spans="1:9" ht="15.75" x14ac:dyDescent="0.25">
      <c r="A29" s="38" t="s">
        <v>474</v>
      </c>
      <c r="B29" s="38" t="s">
        <v>475</v>
      </c>
      <c r="C29" s="7">
        <v>3334973282.6700001</v>
      </c>
      <c r="D29" s="7">
        <v>0</v>
      </c>
      <c r="E29" s="7">
        <v>0</v>
      </c>
      <c r="F29" s="39">
        <v>3334973282.6700001</v>
      </c>
    </row>
    <row r="30" spans="1:9" ht="15.75" x14ac:dyDescent="0.25">
      <c r="A30" s="38" t="s">
        <v>476</v>
      </c>
      <c r="B30" s="38" t="s">
        <v>477</v>
      </c>
      <c r="C30" s="7">
        <v>154120676</v>
      </c>
      <c r="D30" s="7">
        <v>0</v>
      </c>
      <c r="E30" s="7">
        <v>0</v>
      </c>
      <c r="F30" s="39">
        <v>154120676</v>
      </c>
    </row>
    <row r="31" spans="1:9" ht="15.75" x14ac:dyDescent="0.25">
      <c r="A31" s="6" t="s">
        <v>478</v>
      </c>
      <c r="B31" s="6" t="s">
        <v>479</v>
      </c>
      <c r="C31" s="7">
        <v>-154120676</v>
      </c>
      <c r="D31" s="7">
        <v>0</v>
      </c>
      <c r="E31" s="7">
        <v>0</v>
      </c>
      <c r="F31" s="7">
        <v>-154120676</v>
      </c>
    </row>
    <row r="32" spans="1:9" ht="15.75" x14ac:dyDescent="0.25">
      <c r="A32" s="6" t="s">
        <v>458</v>
      </c>
      <c r="B32" s="6" t="s">
        <v>459</v>
      </c>
      <c r="C32" s="7">
        <v>-414797094.49000001</v>
      </c>
      <c r="D32" s="7">
        <v>0</v>
      </c>
      <c r="E32" s="7">
        <v>0</v>
      </c>
      <c r="F32" s="7">
        <v>-414797094.49000001</v>
      </c>
    </row>
    <row r="33" spans="1:6" ht="15.75" x14ac:dyDescent="0.25">
      <c r="A33" s="38" t="s">
        <v>460</v>
      </c>
      <c r="B33" s="38" t="s">
        <v>461</v>
      </c>
      <c r="C33" s="7">
        <v>13950437.76</v>
      </c>
      <c r="D33" s="7">
        <v>0</v>
      </c>
      <c r="E33" s="7">
        <v>0</v>
      </c>
      <c r="F33" s="39">
        <v>13950437.76</v>
      </c>
    </row>
    <row r="34" spans="1:6" ht="15.75" x14ac:dyDescent="0.25">
      <c r="A34" s="6" t="s">
        <v>480</v>
      </c>
      <c r="B34" s="6" t="s">
        <v>481</v>
      </c>
      <c r="C34" s="7">
        <v>-21224363</v>
      </c>
      <c r="D34" s="7">
        <v>0</v>
      </c>
      <c r="E34" s="7">
        <v>0</v>
      </c>
      <c r="F34" s="7">
        <v>-21224363</v>
      </c>
    </row>
    <row r="35" spans="1:6" ht="15.75" x14ac:dyDescent="0.25">
      <c r="A35" s="6" t="s">
        <v>462</v>
      </c>
      <c r="B35" s="6" t="s">
        <v>463</v>
      </c>
      <c r="C35" s="7">
        <v>-489139626.74000001</v>
      </c>
      <c r="D35" s="7">
        <v>0</v>
      </c>
      <c r="E35" s="7">
        <v>0</v>
      </c>
      <c r="F35" s="7">
        <v>-489139626.74000001</v>
      </c>
    </row>
    <row r="36" spans="1:6" ht="15.75" x14ac:dyDescent="0.25">
      <c r="A36" s="6" t="s">
        <v>482</v>
      </c>
      <c r="B36" s="6" t="s">
        <v>483</v>
      </c>
      <c r="C36" s="7">
        <v>1671750</v>
      </c>
      <c r="D36" s="7">
        <v>0</v>
      </c>
      <c r="E36" s="7">
        <v>0</v>
      </c>
      <c r="F36" s="7">
        <v>1671750</v>
      </c>
    </row>
    <row r="37" spans="1:6" ht="15.75" x14ac:dyDescent="0.25">
      <c r="A37" s="38" t="s">
        <v>464</v>
      </c>
      <c r="B37" s="38" t="s">
        <v>465</v>
      </c>
      <c r="C37" s="7">
        <v>51982034.539999999</v>
      </c>
      <c r="D37" s="7">
        <v>0</v>
      </c>
      <c r="E37" s="7">
        <v>0</v>
      </c>
      <c r="F37" s="39">
        <v>51982034.539999999</v>
      </c>
    </row>
    <row r="38" spans="1:6" ht="15.75" x14ac:dyDescent="0.25">
      <c r="A38" s="6" t="s">
        <v>466</v>
      </c>
      <c r="B38" s="6" t="s">
        <v>467</v>
      </c>
      <c r="C38" s="7">
        <v>-13605879</v>
      </c>
      <c r="D38" s="7">
        <v>0</v>
      </c>
      <c r="E38" s="7">
        <v>0</v>
      </c>
      <c r="F38" s="7">
        <v>-13605879</v>
      </c>
    </row>
    <row r="39" spans="1:6" ht="15.75" x14ac:dyDescent="0.25">
      <c r="A39" s="6" t="s">
        <v>468</v>
      </c>
      <c r="B39" s="6" t="s">
        <v>469</v>
      </c>
      <c r="C39" s="7">
        <v>-1170709647.27</v>
      </c>
      <c r="D39" s="7">
        <v>0</v>
      </c>
      <c r="E39" s="7">
        <v>0</v>
      </c>
      <c r="F39" s="7">
        <v>-1170709647.27</v>
      </c>
    </row>
    <row r="40" spans="1:6" ht="15.75" x14ac:dyDescent="0.25">
      <c r="A40" s="38" t="s">
        <v>470</v>
      </c>
      <c r="B40" s="38" t="s">
        <v>471</v>
      </c>
      <c r="C40" s="7">
        <v>60886096.609999999</v>
      </c>
      <c r="D40" s="7">
        <v>0</v>
      </c>
      <c r="E40" s="7">
        <v>0</v>
      </c>
      <c r="F40" s="39">
        <v>60886096.609999999</v>
      </c>
    </row>
    <row r="41" spans="1:6" ht="15.75" x14ac:dyDescent="0.25">
      <c r="A41" s="6" t="s">
        <v>484</v>
      </c>
      <c r="B41" s="6" t="s">
        <v>485</v>
      </c>
      <c r="C41" s="7">
        <v>-9255631</v>
      </c>
      <c r="D41" s="7">
        <v>0</v>
      </c>
      <c r="E41" s="7">
        <v>0</v>
      </c>
      <c r="F41" s="7">
        <v>-9255631</v>
      </c>
    </row>
    <row r="42" spans="1:6" ht="15.75" x14ac:dyDescent="0.25">
      <c r="A42" s="6" t="s">
        <v>486</v>
      </c>
      <c r="B42" s="6" t="s">
        <v>487</v>
      </c>
      <c r="C42" s="7">
        <v>-152353</v>
      </c>
      <c r="D42" s="7">
        <v>0</v>
      </c>
      <c r="E42" s="7">
        <v>0</v>
      </c>
      <c r="F42" s="7">
        <v>-152353</v>
      </c>
    </row>
    <row r="43" spans="1:6" ht="15.75" x14ac:dyDescent="0.25">
      <c r="A43" s="38" t="s">
        <v>488</v>
      </c>
      <c r="B43" s="38" t="s">
        <v>489</v>
      </c>
      <c r="C43" s="7">
        <v>19982</v>
      </c>
      <c r="D43" s="7">
        <v>0</v>
      </c>
      <c r="E43" s="7">
        <v>0</v>
      </c>
      <c r="F43" s="39">
        <v>19982</v>
      </c>
    </row>
    <row r="44" spans="1:6" ht="15.75" x14ac:dyDescent="0.25">
      <c r="A44" s="6" t="s">
        <v>490</v>
      </c>
      <c r="B44" s="6" t="s">
        <v>491</v>
      </c>
      <c r="C44" s="7">
        <v>-1749073.29</v>
      </c>
      <c r="D44" s="7">
        <v>0</v>
      </c>
      <c r="E44" s="7">
        <v>0</v>
      </c>
      <c r="F44" s="7">
        <v>-1749073.29</v>
      </c>
    </row>
    <row r="45" spans="1:6" ht="15.75" x14ac:dyDescent="0.25">
      <c r="A45" s="38" t="s">
        <v>492</v>
      </c>
      <c r="B45" s="38" t="s">
        <v>493</v>
      </c>
      <c r="C45" s="7">
        <v>417218.29</v>
      </c>
      <c r="D45" s="7">
        <v>0</v>
      </c>
      <c r="E45" s="7">
        <v>0</v>
      </c>
      <c r="F45" s="39">
        <v>417218.29</v>
      </c>
    </row>
    <row r="46" spans="1:6" ht="15.75" x14ac:dyDescent="0.25">
      <c r="A46" s="6" t="s">
        <v>494</v>
      </c>
      <c r="B46" s="6" t="s">
        <v>495</v>
      </c>
      <c r="C46" s="7">
        <v>-45575</v>
      </c>
      <c r="D46" s="7">
        <v>0</v>
      </c>
      <c r="E46" s="7">
        <v>0</v>
      </c>
      <c r="F46" s="7">
        <v>-45575</v>
      </c>
    </row>
    <row r="47" spans="1:6" ht="15.75" x14ac:dyDescent="0.25">
      <c r="A47" s="6" t="s">
        <v>496</v>
      </c>
      <c r="B47" s="6" t="s">
        <v>497</v>
      </c>
      <c r="C47" s="7">
        <v>-788180788.60000002</v>
      </c>
      <c r="D47" s="7">
        <v>0</v>
      </c>
      <c r="E47" s="7">
        <v>0</v>
      </c>
      <c r="F47" s="7">
        <v>-788180788.60000002</v>
      </c>
    </row>
    <row r="48" spans="1:6" ht="15.75" x14ac:dyDescent="0.25">
      <c r="A48" s="38" t="s">
        <v>498</v>
      </c>
      <c r="B48" s="38" t="s">
        <v>499</v>
      </c>
      <c r="C48" s="7">
        <v>275531754.57999998</v>
      </c>
      <c r="D48" s="7">
        <v>0</v>
      </c>
      <c r="E48" s="7">
        <v>0</v>
      </c>
      <c r="F48" s="39">
        <v>275531754.57999998</v>
      </c>
    </row>
    <row r="49" spans="1:9" ht="15.75" x14ac:dyDescent="0.25">
      <c r="A49" s="6" t="s">
        <v>500</v>
      </c>
      <c r="B49" s="6" t="s">
        <v>501</v>
      </c>
      <c r="C49" s="7">
        <v>-9423872</v>
      </c>
      <c r="D49" s="7">
        <v>0</v>
      </c>
      <c r="E49" s="7">
        <v>0</v>
      </c>
      <c r="F49" s="7">
        <v>-9423872</v>
      </c>
    </row>
    <row r="50" spans="1:9" ht="15.75" x14ac:dyDescent="0.25">
      <c r="A50" s="6" t="s">
        <v>19</v>
      </c>
      <c r="B50" s="6" t="s">
        <v>183</v>
      </c>
      <c r="C50" s="7">
        <v>-2513824629.6100001</v>
      </c>
      <c r="D50" s="7">
        <v>0</v>
      </c>
      <c r="E50" s="7">
        <v>0</v>
      </c>
      <c r="F50" s="13">
        <f>SUM(F28:F49)</f>
        <v>-2513824629.6100001</v>
      </c>
      <c r="G50" s="41">
        <f>+F49+F48+F47+F46+F45+F44+F43+F42+F41+F40+F39+F38+F37+F36+F35+F34+F33+F32+F31+F28</f>
        <v>-6002918588.2800007</v>
      </c>
      <c r="H50" s="41"/>
      <c r="I50" s="41">
        <f>G50+H50</f>
        <v>-6002918588.2800007</v>
      </c>
    </row>
    <row r="54" spans="1:9" x14ac:dyDescent="0.25">
      <c r="A54" s="6" t="s">
        <v>15</v>
      </c>
      <c r="B54" s="6" t="s">
        <v>184</v>
      </c>
      <c r="C54" s="6" t="s">
        <v>19</v>
      </c>
      <c r="D54" s="6" t="s">
        <v>19</v>
      </c>
      <c r="E54" s="6" t="s">
        <v>19</v>
      </c>
      <c r="F54" s="6" t="s">
        <v>19</v>
      </c>
    </row>
    <row r="55" spans="1:9" ht="15.75" x14ac:dyDescent="0.25">
      <c r="A55" s="6" t="s">
        <v>472</v>
      </c>
      <c r="B55" s="6" t="s">
        <v>473</v>
      </c>
      <c r="C55" s="7">
        <v>-801329382</v>
      </c>
      <c r="D55" s="7">
        <v>0</v>
      </c>
      <c r="E55" s="7">
        <v>0</v>
      </c>
      <c r="F55" s="7">
        <v>-801329382</v>
      </c>
    </row>
    <row r="56" spans="1:9" ht="15.75" x14ac:dyDescent="0.25">
      <c r="A56" s="38" t="s">
        <v>474</v>
      </c>
      <c r="B56" s="38" t="s">
        <v>475</v>
      </c>
      <c r="C56" s="7">
        <v>801329382</v>
      </c>
      <c r="D56" s="7">
        <v>0</v>
      </c>
      <c r="E56" s="7">
        <v>0</v>
      </c>
      <c r="G56" s="39">
        <v>801329382</v>
      </c>
    </row>
    <row r="57" spans="1:9" ht="15.75" x14ac:dyDescent="0.25">
      <c r="A57" s="6" t="s">
        <v>458</v>
      </c>
      <c r="B57" s="6" t="s">
        <v>459</v>
      </c>
      <c r="C57" s="7">
        <v>-54168570.840000004</v>
      </c>
      <c r="D57" s="7">
        <v>0</v>
      </c>
      <c r="E57" s="7">
        <v>0</v>
      </c>
      <c r="F57" s="7">
        <v>-54168570.840000004</v>
      </c>
    </row>
    <row r="58" spans="1:9" ht="15.75" x14ac:dyDescent="0.25">
      <c r="A58" s="38" t="s">
        <v>460</v>
      </c>
      <c r="B58" s="38" t="s">
        <v>461</v>
      </c>
      <c r="C58" s="7">
        <v>1203322.8400000001</v>
      </c>
      <c r="D58" s="7">
        <v>0</v>
      </c>
      <c r="E58" s="7">
        <v>0</v>
      </c>
      <c r="F58" s="39">
        <v>1203322.8400000001</v>
      </c>
    </row>
    <row r="59" spans="1:9" ht="15.75" x14ac:dyDescent="0.25">
      <c r="A59" s="6" t="s">
        <v>480</v>
      </c>
      <c r="B59" s="6" t="s">
        <v>481</v>
      </c>
      <c r="C59" s="7">
        <v>-4050915</v>
      </c>
      <c r="D59" s="7">
        <v>0</v>
      </c>
      <c r="E59" s="7">
        <v>0</v>
      </c>
      <c r="F59" s="7">
        <v>-4050915</v>
      </c>
    </row>
    <row r="60" spans="1:9" ht="15.75" x14ac:dyDescent="0.25">
      <c r="A60" s="6" t="s">
        <v>462</v>
      </c>
      <c r="B60" s="6" t="s">
        <v>463</v>
      </c>
      <c r="C60" s="7">
        <v>-66718369.780000001</v>
      </c>
      <c r="D60" s="7">
        <v>0</v>
      </c>
      <c r="E60" s="7">
        <v>0</v>
      </c>
      <c r="F60" s="7">
        <v>-66718369.780000001</v>
      </c>
    </row>
    <row r="61" spans="1:9" ht="15.75" x14ac:dyDescent="0.25">
      <c r="A61" s="38" t="s">
        <v>464</v>
      </c>
      <c r="B61" s="38" t="s">
        <v>465</v>
      </c>
      <c r="C61" s="7">
        <v>11246497.779999999</v>
      </c>
      <c r="D61" s="7">
        <v>0</v>
      </c>
      <c r="E61" s="7">
        <v>0</v>
      </c>
      <c r="F61" s="39">
        <v>11246497.779999999</v>
      </c>
    </row>
    <row r="62" spans="1:9" ht="15.75" x14ac:dyDescent="0.25">
      <c r="A62" s="6" t="s">
        <v>466</v>
      </c>
      <c r="B62" s="6" t="s">
        <v>467</v>
      </c>
      <c r="C62" s="7">
        <v>-845750</v>
      </c>
      <c r="D62" s="7">
        <v>0</v>
      </c>
      <c r="E62" s="7">
        <v>0</v>
      </c>
      <c r="F62" s="7">
        <v>-845750</v>
      </c>
    </row>
    <row r="63" spans="1:9" ht="15.75" x14ac:dyDescent="0.25">
      <c r="A63" s="6" t="s">
        <v>468</v>
      </c>
      <c r="B63" s="6" t="s">
        <v>469</v>
      </c>
      <c r="C63" s="7">
        <v>-64453992.490000002</v>
      </c>
      <c r="D63" s="7">
        <v>0</v>
      </c>
      <c r="E63" s="7">
        <v>0</v>
      </c>
      <c r="F63" s="7">
        <v>-64453992.490000002</v>
      </c>
    </row>
    <row r="64" spans="1:9" ht="15.75" x14ac:dyDescent="0.25">
      <c r="A64" s="38" t="s">
        <v>470</v>
      </c>
      <c r="B64" s="38" t="s">
        <v>471</v>
      </c>
      <c r="C64" s="7">
        <v>4184942.49</v>
      </c>
      <c r="D64" s="7">
        <v>0</v>
      </c>
      <c r="E64" s="7">
        <v>0</v>
      </c>
      <c r="F64" s="39">
        <v>4184942.49</v>
      </c>
    </row>
    <row r="65" spans="1:9" ht="15.75" x14ac:dyDescent="0.25">
      <c r="A65" s="6" t="s">
        <v>484</v>
      </c>
      <c r="B65" s="6" t="s">
        <v>485</v>
      </c>
      <c r="C65" s="7">
        <v>-11210</v>
      </c>
      <c r="D65" s="7">
        <v>0</v>
      </c>
      <c r="E65" s="7">
        <v>0</v>
      </c>
      <c r="F65" s="7">
        <v>-11210</v>
      </c>
    </row>
    <row r="66" spans="1:9" ht="15.75" x14ac:dyDescent="0.25">
      <c r="A66" s="6" t="s">
        <v>486</v>
      </c>
      <c r="B66" s="6" t="s">
        <v>487</v>
      </c>
      <c r="C66" s="7">
        <v>-146644</v>
      </c>
      <c r="D66" s="7">
        <v>0</v>
      </c>
      <c r="E66" s="7">
        <v>0</v>
      </c>
      <c r="F66" s="7">
        <v>-146644</v>
      </c>
    </row>
    <row r="67" spans="1:9" ht="15.75" x14ac:dyDescent="0.25">
      <c r="A67" s="38" t="s">
        <v>488</v>
      </c>
      <c r="B67" s="38" t="s">
        <v>489</v>
      </c>
      <c r="C67" s="7">
        <v>65990</v>
      </c>
      <c r="D67" s="7">
        <v>0</v>
      </c>
      <c r="E67" s="7">
        <v>0</v>
      </c>
      <c r="F67" s="39">
        <v>65990</v>
      </c>
    </row>
    <row r="68" spans="1:9" ht="15.75" x14ac:dyDescent="0.25">
      <c r="A68" s="6" t="s">
        <v>490</v>
      </c>
      <c r="B68" s="6" t="s">
        <v>491</v>
      </c>
      <c r="C68" s="7">
        <v>-1035003</v>
      </c>
      <c r="D68" s="7">
        <v>0</v>
      </c>
      <c r="E68" s="7">
        <v>0</v>
      </c>
      <c r="F68" s="7">
        <v>-1035003</v>
      </c>
    </row>
    <row r="69" spans="1:9" ht="15.75" x14ac:dyDescent="0.25">
      <c r="A69" s="38" t="s">
        <v>492</v>
      </c>
      <c r="B69" s="38" t="s">
        <v>493</v>
      </c>
      <c r="C69" s="7">
        <v>396943</v>
      </c>
      <c r="D69" s="7">
        <v>0</v>
      </c>
      <c r="E69" s="7">
        <v>0</v>
      </c>
      <c r="F69" s="39">
        <v>396943</v>
      </c>
    </row>
    <row r="70" spans="1:9" ht="15.75" x14ac:dyDescent="0.25">
      <c r="A70" s="6" t="s">
        <v>496</v>
      </c>
      <c r="B70" s="6" t="s">
        <v>497</v>
      </c>
      <c r="C70" s="7">
        <v>-67651201</v>
      </c>
      <c r="D70" s="7">
        <v>0</v>
      </c>
      <c r="E70" s="7">
        <v>0</v>
      </c>
      <c r="F70" s="7">
        <v>-67651201</v>
      </c>
    </row>
    <row r="71" spans="1:9" ht="15.75" x14ac:dyDescent="0.25">
      <c r="A71" s="38" t="s">
        <v>498</v>
      </c>
      <c r="B71" s="38" t="s">
        <v>499</v>
      </c>
      <c r="C71" s="7">
        <v>33843015</v>
      </c>
      <c r="D71" s="7">
        <v>0</v>
      </c>
      <c r="E71" s="7">
        <v>0</v>
      </c>
      <c r="F71" s="39">
        <v>33843015</v>
      </c>
    </row>
    <row r="72" spans="1:9" ht="15.75" x14ac:dyDescent="0.25">
      <c r="A72" s="6" t="s">
        <v>500</v>
      </c>
      <c r="B72" s="6" t="s">
        <v>501</v>
      </c>
      <c r="C72" s="7">
        <v>-34829</v>
      </c>
      <c r="D72" s="7">
        <v>0</v>
      </c>
      <c r="E72" s="7">
        <v>0</v>
      </c>
      <c r="F72" s="7">
        <v>-34829</v>
      </c>
    </row>
    <row r="73" spans="1:9" ht="15.75" x14ac:dyDescent="0.25">
      <c r="A73" s="6" t="s">
        <v>19</v>
      </c>
      <c r="B73" s="6" t="s">
        <v>188</v>
      </c>
      <c r="C73" s="7">
        <v>-208175774</v>
      </c>
      <c r="D73" s="7">
        <v>0</v>
      </c>
      <c r="E73" s="7">
        <v>0</v>
      </c>
      <c r="F73" s="13">
        <f>SUM(F55:F72)</f>
        <v>-1009505156</v>
      </c>
      <c r="G73" s="41">
        <f>+F73</f>
        <v>-1009505156</v>
      </c>
      <c r="H73" s="41">
        <v>1021816415</v>
      </c>
      <c r="I73" s="41">
        <f>G73+H73</f>
        <v>12311259</v>
      </c>
    </row>
    <row r="77" spans="1:9" x14ac:dyDescent="0.25">
      <c r="A77" s="6" t="s">
        <v>16</v>
      </c>
      <c r="B77" s="6" t="s">
        <v>189</v>
      </c>
      <c r="C77" s="6" t="s">
        <v>19</v>
      </c>
      <c r="D77" s="6" t="s">
        <v>19</v>
      </c>
      <c r="E77" s="6" t="s">
        <v>19</v>
      </c>
      <c r="F77" s="6" t="s">
        <v>19</v>
      </c>
    </row>
    <row r="78" spans="1:9" ht="15.75" x14ac:dyDescent="0.25">
      <c r="A78" s="6" t="s">
        <v>472</v>
      </c>
      <c r="B78" s="6" t="s">
        <v>473</v>
      </c>
      <c r="C78" s="7">
        <v>-516250736</v>
      </c>
      <c r="D78" s="7">
        <v>0</v>
      </c>
      <c r="E78" s="7">
        <v>0</v>
      </c>
      <c r="F78" s="7">
        <v>-516250736</v>
      </c>
    </row>
    <row r="79" spans="1:9" ht="15.75" x14ac:dyDescent="0.25">
      <c r="A79" s="38" t="s">
        <v>474</v>
      </c>
      <c r="B79" s="38" t="s">
        <v>475</v>
      </c>
      <c r="C79" s="7">
        <v>516250736</v>
      </c>
      <c r="D79" s="7">
        <v>0</v>
      </c>
      <c r="E79" s="7">
        <v>0</v>
      </c>
      <c r="G79" s="39">
        <v>516250736</v>
      </c>
    </row>
    <row r="80" spans="1:9" ht="15.75" x14ac:dyDescent="0.25">
      <c r="A80" s="38" t="s">
        <v>476</v>
      </c>
      <c r="B80" s="38" t="s">
        <v>477</v>
      </c>
      <c r="C80" s="7">
        <v>48988708</v>
      </c>
      <c r="D80" s="7">
        <v>0</v>
      </c>
      <c r="E80" s="7">
        <v>0</v>
      </c>
      <c r="G80" s="39">
        <v>48988708</v>
      </c>
    </row>
    <row r="81" spans="1:9" ht="15.75" x14ac:dyDescent="0.25">
      <c r="A81" s="6" t="s">
        <v>478</v>
      </c>
      <c r="B81" s="6" t="s">
        <v>479</v>
      </c>
      <c r="C81" s="7">
        <v>-48988708</v>
      </c>
      <c r="D81" s="7">
        <v>0</v>
      </c>
      <c r="E81" s="7">
        <v>0</v>
      </c>
      <c r="F81" s="7">
        <v>-48988708</v>
      </c>
    </row>
    <row r="82" spans="1:9" ht="15.75" x14ac:dyDescent="0.25">
      <c r="A82" s="6" t="s">
        <v>458</v>
      </c>
      <c r="B82" s="6" t="s">
        <v>459</v>
      </c>
      <c r="C82" s="7">
        <v>-36758394.109999999</v>
      </c>
      <c r="D82" s="7">
        <v>0</v>
      </c>
      <c r="E82" s="7">
        <v>0</v>
      </c>
      <c r="F82" s="7">
        <v>-36758394.109999999</v>
      </c>
    </row>
    <row r="83" spans="1:9" ht="15.75" x14ac:dyDescent="0.25">
      <c r="A83" s="38" t="s">
        <v>460</v>
      </c>
      <c r="B83" s="38" t="s">
        <v>461</v>
      </c>
      <c r="C83" s="7">
        <v>-1829123.89</v>
      </c>
      <c r="D83" s="7">
        <v>0</v>
      </c>
      <c r="E83" s="7">
        <v>0</v>
      </c>
      <c r="F83" s="39">
        <v>-1829123.89</v>
      </c>
    </row>
    <row r="84" spans="1:9" ht="15.75" x14ac:dyDescent="0.25">
      <c r="A84" s="6" t="s">
        <v>480</v>
      </c>
      <c r="B84" s="6" t="s">
        <v>481</v>
      </c>
      <c r="C84" s="7">
        <v>-670429</v>
      </c>
      <c r="D84" s="7">
        <v>0</v>
      </c>
      <c r="E84" s="7">
        <v>0</v>
      </c>
      <c r="F84" s="7">
        <v>-670429</v>
      </c>
    </row>
    <row r="85" spans="1:9" ht="15.75" x14ac:dyDescent="0.25">
      <c r="A85" s="6" t="s">
        <v>462</v>
      </c>
      <c r="B85" s="6" t="s">
        <v>463</v>
      </c>
      <c r="C85" s="7">
        <v>-26341736.059999999</v>
      </c>
      <c r="D85" s="7">
        <v>0</v>
      </c>
      <c r="E85" s="7">
        <v>0</v>
      </c>
      <c r="F85" s="7">
        <v>-26341736.059999999</v>
      </c>
    </row>
    <row r="86" spans="1:9" ht="15.75" x14ac:dyDescent="0.25">
      <c r="A86" s="38" t="s">
        <v>464</v>
      </c>
      <c r="B86" s="38" t="s">
        <v>465</v>
      </c>
      <c r="C86" s="7">
        <v>5089205.0599999996</v>
      </c>
      <c r="D86" s="7">
        <v>0</v>
      </c>
      <c r="E86" s="7">
        <v>0</v>
      </c>
      <c r="F86" s="39">
        <v>5089205.0599999996</v>
      </c>
    </row>
    <row r="87" spans="1:9" ht="15.75" x14ac:dyDescent="0.25">
      <c r="A87" s="6" t="s">
        <v>466</v>
      </c>
      <c r="B87" s="6" t="s">
        <v>467</v>
      </c>
      <c r="C87" s="7">
        <v>-613520</v>
      </c>
      <c r="D87" s="7">
        <v>0</v>
      </c>
      <c r="E87" s="7">
        <v>0</v>
      </c>
      <c r="F87" s="7">
        <v>-613520</v>
      </c>
    </row>
    <row r="88" spans="1:9" ht="15.75" x14ac:dyDescent="0.25">
      <c r="A88" s="6" t="s">
        <v>468</v>
      </c>
      <c r="B88" s="6" t="s">
        <v>469</v>
      </c>
      <c r="C88" s="7">
        <v>-46126896.509999998</v>
      </c>
      <c r="D88" s="7">
        <v>0</v>
      </c>
      <c r="E88" s="7">
        <v>0</v>
      </c>
      <c r="F88" s="7">
        <v>-46126896.509999998</v>
      </c>
    </row>
    <row r="89" spans="1:9" ht="15.75" x14ac:dyDescent="0.25">
      <c r="A89" s="38" t="s">
        <v>470</v>
      </c>
      <c r="B89" s="38" t="s">
        <v>471</v>
      </c>
      <c r="C89" s="7">
        <v>2155888.5099999998</v>
      </c>
      <c r="D89" s="7">
        <v>0</v>
      </c>
      <c r="E89" s="7">
        <v>0</v>
      </c>
      <c r="F89" s="39">
        <v>2155888.5099999998</v>
      </c>
    </row>
    <row r="90" spans="1:9" ht="15.75" x14ac:dyDescent="0.25">
      <c r="A90" s="6" t="s">
        <v>484</v>
      </c>
      <c r="B90" s="6" t="s">
        <v>485</v>
      </c>
      <c r="C90" s="7">
        <v>-277630</v>
      </c>
      <c r="D90" s="7">
        <v>0</v>
      </c>
      <c r="E90" s="7">
        <v>0</v>
      </c>
      <c r="F90" s="7">
        <v>-277630</v>
      </c>
    </row>
    <row r="91" spans="1:9" ht="15.75" x14ac:dyDescent="0.25">
      <c r="A91" s="6" t="s">
        <v>490</v>
      </c>
      <c r="B91" s="6" t="s">
        <v>491</v>
      </c>
      <c r="C91" s="7">
        <v>-659988.38</v>
      </c>
      <c r="D91" s="7">
        <v>0</v>
      </c>
      <c r="E91" s="7">
        <v>0</v>
      </c>
      <c r="F91" s="7">
        <v>-659988.38</v>
      </c>
    </row>
    <row r="92" spans="1:9" ht="15.75" x14ac:dyDescent="0.25">
      <c r="A92" s="38" t="s">
        <v>492</v>
      </c>
      <c r="B92" s="38" t="s">
        <v>493</v>
      </c>
      <c r="C92" s="7">
        <v>122025.38</v>
      </c>
      <c r="D92" s="7">
        <v>0</v>
      </c>
      <c r="E92" s="7">
        <v>0</v>
      </c>
      <c r="F92" s="39">
        <v>122025.38</v>
      </c>
    </row>
    <row r="93" spans="1:9" ht="15.75" x14ac:dyDescent="0.25">
      <c r="A93" s="6" t="s">
        <v>496</v>
      </c>
      <c r="B93" s="6" t="s">
        <v>497</v>
      </c>
      <c r="C93" s="7">
        <v>-40146128.700000003</v>
      </c>
      <c r="D93" s="7">
        <v>0</v>
      </c>
      <c r="E93" s="7">
        <v>0</v>
      </c>
      <c r="F93" s="7">
        <v>-40146128.700000003</v>
      </c>
    </row>
    <row r="94" spans="1:9" ht="15.75" x14ac:dyDescent="0.25">
      <c r="A94" s="38" t="s">
        <v>498</v>
      </c>
      <c r="B94" s="38" t="s">
        <v>499</v>
      </c>
      <c r="C94" s="7">
        <v>4543724.7</v>
      </c>
      <c r="D94" s="7">
        <v>0</v>
      </c>
      <c r="E94" s="7">
        <v>0</v>
      </c>
      <c r="F94" s="39">
        <v>4543724.7</v>
      </c>
    </row>
    <row r="95" spans="1:9" ht="15.75" x14ac:dyDescent="0.25">
      <c r="A95" s="6" t="s">
        <v>500</v>
      </c>
      <c r="B95" s="6" t="s">
        <v>501</v>
      </c>
      <c r="C95" s="7">
        <v>-617310</v>
      </c>
      <c r="D95" s="7">
        <v>0</v>
      </c>
      <c r="E95" s="7">
        <v>0</v>
      </c>
      <c r="F95" s="7">
        <v>-617310</v>
      </c>
    </row>
    <row r="96" spans="1:9" ht="15.75" x14ac:dyDescent="0.25">
      <c r="A96" s="6" t="s">
        <v>19</v>
      </c>
      <c r="B96" s="6" t="s">
        <v>190</v>
      </c>
      <c r="C96" s="7">
        <v>-142130313</v>
      </c>
      <c r="D96" s="7">
        <v>0</v>
      </c>
      <c r="E96" s="7">
        <v>0</v>
      </c>
      <c r="F96" s="13">
        <f>SUM(F81:F95)</f>
        <v>-191119021</v>
      </c>
      <c r="G96" s="41"/>
      <c r="H96" s="41"/>
      <c r="I96" s="41">
        <f>G96+H96</f>
        <v>0</v>
      </c>
    </row>
    <row r="100" spans="1:6" x14ac:dyDescent="0.25">
      <c r="A100" s="6" t="s">
        <v>42</v>
      </c>
      <c r="B100" s="6" t="s">
        <v>191</v>
      </c>
      <c r="C100" s="6" t="s">
        <v>19</v>
      </c>
      <c r="D100" s="6" t="s">
        <v>19</v>
      </c>
      <c r="E100" s="6" t="s">
        <v>19</v>
      </c>
      <c r="F100" s="6" t="s">
        <v>19</v>
      </c>
    </row>
    <row r="101" spans="1:6" ht="15.75" x14ac:dyDescent="0.25">
      <c r="A101" s="6" t="s">
        <v>458</v>
      </c>
      <c r="B101" s="6" t="s">
        <v>459</v>
      </c>
      <c r="C101" s="7">
        <v>-210000</v>
      </c>
      <c r="D101" s="7">
        <v>0</v>
      </c>
      <c r="E101" s="7">
        <v>0</v>
      </c>
      <c r="F101" s="7">
        <v>-210000</v>
      </c>
    </row>
    <row r="102" spans="1:6" ht="15.75" x14ac:dyDescent="0.25">
      <c r="A102" s="38" t="s">
        <v>460</v>
      </c>
      <c r="B102" s="38" t="s">
        <v>461</v>
      </c>
      <c r="C102" s="7">
        <v>30000</v>
      </c>
      <c r="D102" s="7">
        <v>0</v>
      </c>
      <c r="E102" s="7">
        <v>0</v>
      </c>
      <c r="F102" s="39">
        <v>30000</v>
      </c>
    </row>
    <row r="103" spans="1:6" ht="15.75" x14ac:dyDescent="0.25">
      <c r="A103" s="6" t="s">
        <v>462</v>
      </c>
      <c r="B103" s="6" t="s">
        <v>463</v>
      </c>
      <c r="C103" s="7">
        <v>-883292</v>
      </c>
      <c r="D103" s="7">
        <v>0</v>
      </c>
      <c r="E103" s="7">
        <v>0</v>
      </c>
      <c r="F103" s="7">
        <v>-883292</v>
      </c>
    </row>
    <row r="104" spans="1:6" ht="15.75" x14ac:dyDescent="0.25">
      <c r="A104" s="38" t="s">
        <v>464</v>
      </c>
      <c r="B104" s="38" t="s">
        <v>465</v>
      </c>
      <c r="C104" s="7">
        <v>44363</v>
      </c>
      <c r="D104" s="7">
        <v>0</v>
      </c>
      <c r="E104" s="7">
        <v>0</v>
      </c>
      <c r="F104" s="39">
        <v>44363</v>
      </c>
    </row>
    <row r="105" spans="1:6" ht="15.75" x14ac:dyDescent="0.25">
      <c r="A105" s="6" t="s">
        <v>466</v>
      </c>
      <c r="B105" s="6" t="s">
        <v>467</v>
      </c>
      <c r="C105" s="7">
        <v>-146552</v>
      </c>
      <c r="D105" s="7">
        <v>0</v>
      </c>
      <c r="E105" s="7">
        <v>0</v>
      </c>
      <c r="F105" s="7">
        <v>-146552</v>
      </c>
    </row>
    <row r="106" spans="1:6" ht="15.75" x14ac:dyDescent="0.25">
      <c r="A106" s="6" t="s">
        <v>468</v>
      </c>
      <c r="B106" s="6" t="s">
        <v>469</v>
      </c>
      <c r="C106" s="7">
        <v>-1502170</v>
      </c>
      <c r="D106" s="7">
        <v>0</v>
      </c>
      <c r="E106" s="7">
        <v>0</v>
      </c>
      <c r="F106" s="7">
        <v>-1502170</v>
      </c>
    </row>
    <row r="107" spans="1:6" ht="15.75" x14ac:dyDescent="0.25">
      <c r="A107" s="38" t="s">
        <v>470</v>
      </c>
      <c r="B107" s="38" t="s">
        <v>471</v>
      </c>
      <c r="C107" s="7">
        <v>-91042</v>
      </c>
      <c r="D107" s="7">
        <v>0</v>
      </c>
      <c r="E107" s="7">
        <v>0</v>
      </c>
      <c r="F107" s="39">
        <v>-91042</v>
      </c>
    </row>
    <row r="108" spans="1:6" ht="15.75" x14ac:dyDescent="0.25">
      <c r="A108" s="6" t="s">
        <v>484</v>
      </c>
      <c r="B108" s="6" t="s">
        <v>485</v>
      </c>
      <c r="C108" s="7">
        <v>-74120</v>
      </c>
      <c r="D108" s="7">
        <v>0</v>
      </c>
      <c r="E108" s="7">
        <v>0</v>
      </c>
      <c r="F108" s="7">
        <v>-74120</v>
      </c>
    </row>
    <row r="109" spans="1:6" ht="15.75" x14ac:dyDescent="0.25">
      <c r="A109" s="6" t="s">
        <v>19</v>
      </c>
      <c r="B109" s="6" t="s">
        <v>192</v>
      </c>
      <c r="C109" s="7">
        <v>-2832813</v>
      </c>
      <c r="D109" s="7">
        <v>0</v>
      </c>
      <c r="E109" s="7">
        <v>0</v>
      </c>
      <c r="F109" s="7">
        <v>-2832813</v>
      </c>
    </row>
    <row r="113" spans="1:6" x14ac:dyDescent="0.25">
      <c r="A113" s="6" t="s">
        <v>43</v>
      </c>
      <c r="B113" s="6" t="s">
        <v>193</v>
      </c>
      <c r="C113" s="6" t="s">
        <v>19</v>
      </c>
      <c r="D113" s="6" t="s">
        <v>19</v>
      </c>
      <c r="E113" s="6" t="s">
        <v>19</v>
      </c>
      <c r="F113" s="6" t="s">
        <v>19</v>
      </c>
    </row>
    <row r="114" spans="1:6" ht="15.75" x14ac:dyDescent="0.25">
      <c r="A114" s="6" t="s">
        <v>458</v>
      </c>
      <c r="B114" s="6" t="s">
        <v>459</v>
      </c>
      <c r="C114" s="7">
        <v>-189750</v>
      </c>
      <c r="D114" s="7">
        <v>0</v>
      </c>
      <c r="E114" s="7">
        <v>0</v>
      </c>
      <c r="F114" s="7">
        <v>-189750</v>
      </c>
    </row>
    <row r="115" spans="1:6" ht="15.75" x14ac:dyDescent="0.25">
      <c r="A115" s="38" t="s">
        <v>460</v>
      </c>
      <c r="B115" s="38" t="s">
        <v>461</v>
      </c>
      <c r="C115" s="7">
        <v>24750</v>
      </c>
      <c r="D115" s="7">
        <v>0</v>
      </c>
      <c r="E115" s="7">
        <v>0</v>
      </c>
      <c r="F115" s="39">
        <v>24750</v>
      </c>
    </row>
    <row r="116" spans="1:6" ht="15.75" x14ac:dyDescent="0.25">
      <c r="A116" s="6" t="s">
        <v>462</v>
      </c>
      <c r="B116" s="6" t="s">
        <v>463</v>
      </c>
      <c r="C116" s="7">
        <v>-1964414</v>
      </c>
      <c r="D116" s="7">
        <v>0</v>
      </c>
      <c r="E116" s="7">
        <v>0</v>
      </c>
      <c r="F116" s="7">
        <v>-1964414</v>
      </c>
    </row>
    <row r="117" spans="1:6" ht="15.75" x14ac:dyDescent="0.25">
      <c r="A117" s="38" t="s">
        <v>464</v>
      </c>
      <c r="B117" s="38" t="s">
        <v>465</v>
      </c>
      <c r="C117" s="7">
        <v>96607</v>
      </c>
      <c r="D117" s="7">
        <v>0</v>
      </c>
      <c r="E117" s="7">
        <v>0</v>
      </c>
      <c r="F117" s="39">
        <v>96607</v>
      </c>
    </row>
    <row r="118" spans="1:6" ht="15.75" x14ac:dyDescent="0.25">
      <c r="A118" s="6" t="s">
        <v>466</v>
      </c>
      <c r="B118" s="6" t="s">
        <v>467</v>
      </c>
      <c r="C118" s="7">
        <v>-228444</v>
      </c>
      <c r="D118" s="7">
        <v>0</v>
      </c>
      <c r="E118" s="7">
        <v>0</v>
      </c>
      <c r="F118" s="7">
        <v>-228444</v>
      </c>
    </row>
    <row r="119" spans="1:6" ht="15.75" x14ac:dyDescent="0.25">
      <c r="A119" s="6" t="s">
        <v>468</v>
      </c>
      <c r="B119" s="6" t="s">
        <v>469</v>
      </c>
      <c r="C119" s="7">
        <v>-2785595</v>
      </c>
      <c r="D119" s="7">
        <v>0</v>
      </c>
      <c r="E119" s="7">
        <v>0</v>
      </c>
      <c r="F119" s="7">
        <v>-2785595</v>
      </c>
    </row>
    <row r="120" spans="1:6" ht="15.75" x14ac:dyDescent="0.25">
      <c r="A120" s="38" t="s">
        <v>470</v>
      </c>
      <c r="B120" s="38" t="s">
        <v>471</v>
      </c>
      <c r="C120" s="7">
        <v>93745</v>
      </c>
      <c r="D120" s="7">
        <v>0</v>
      </c>
      <c r="E120" s="7">
        <v>0</v>
      </c>
      <c r="F120" s="39">
        <v>93745</v>
      </c>
    </row>
    <row r="121" spans="1:6" ht="15.75" x14ac:dyDescent="0.25">
      <c r="A121" s="6" t="s">
        <v>484</v>
      </c>
      <c r="B121" s="6" t="s">
        <v>485</v>
      </c>
      <c r="C121" s="7">
        <v>-1820</v>
      </c>
      <c r="D121" s="7">
        <v>0</v>
      </c>
      <c r="E121" s="7">
        <v>0</v>
      </c>
      <c r="F121" s="7">
        <v>-1820</v>
      </c>
    </row>
    <row r="122" spans="1:6" ht="15.75" x14ac:dyDescent="0.25">
      <c r="A122" s="6" t="s">
        <v>19</v>
      </c>
      <c r="B122" s="6" t="s">
        <v>194</v>
      </c>
      <c r="C122" s="7">
        <v>-4954921</v>
      </c>
      <c r="D122" s="7">
        <v>0</v>
      </c>
      <c r="E122" s="7">
        <v>0</v>
      </c>
      <c r="F122" s="7">
        <v>-4954921</v>
      </c>
    </row>
    <row r="126" spans="1:6" x14ac:dyDescent="0.25">
      <c r="A126" s="6" t="s">
        <v>44</v>
      </c>
      <c r="B126" s="6" t="s">
        <v>195</v>
      </c>
      <c r="C126" s="6" t="s">
        <v>19</v>
      </c>
      <c r="D126" s="6" t="s">
        <v>19</v>
      </c>
      <c r="E126" s="6" t="s">
        <v>19</v>
      </c>
      <c r="F126" s="6" t="s">
        <v>19</v>
      </c>
    </row>
    <row r="127" spans="1:6" ht="15.75" x14ac:dyDescent="0.25">
      <c r="A127" s="6" t="s">
        <v>458</v>
      </c>
      <c r="B127" s="6" t="s">
        <v>459</v>
      </c>
      <c r="C127" s="7">
        <v>-189750</v>
      </c>
      <c r="D127" s="7">
        <v>0</v>
      </c>
      <c r="E127" s="7">
        <v>0</v>
      </c>
      <c r="F127" s="7">
        <v>-189750</v>
      </c>
    </row>
    <row r="128" spans="1:6" ht="15.75" x14ac:dyDescent="0.25">
      <c r="A128" s="38" t="s">
        <v>460</v>
      </c>
      <c r="B128" s="38" t="s">
        <v>461</v>
      </c>
      <c r="C128" s="7">
        <v>24750</v>
      </c>
      <c r="D128" s="7">
        <v>0</v>
      </c>
      <c r="E128" s="7">
        <v>0</v>
      </c>
      <c r="F128" s="39">
        <v>24750</v>
      </c>
    </row>
    <row r="129" spans="1:6" ht="15.75" x14ac:dyDescent="0.25">
      <c r="A129" s="6" t="s">
        <v>462</v>
      </c>
      <c r="B129" s="6" t="s">
        <v>463</v>
      </c>
      <c r="C129" s="7">
        <v>-1961828</v>
      </c>
      <c r="D129" s="7">
        <v>0</v>
      </c>
      <c r="E129" s="7">
        <v>0</v>
      </c>
      <c r="F129" s="7">
        <v>-1961828</v>
      </c>
    </row>
    <row r="130" spans="1:6" ht="15.75" x14ac:dyDescent="0.25">
      <c r="A130" s="38" t="s">
        <v>464</v>
      </c>
      <c r="B130" s="38" t="s">
        <v>465</v>
      </c>
      <c r="C130" s="7">
        <v>78007</v>
      </c>
      <c r="D130" s="7">
        <v>0</v>
      </c>
      <c r="E130" s="7">
        <v>0</v>
      </c>
      <c r="F130" s="39">
        <v>78007</v>
      </c>
    </row>
    <row r="131" spans="1:6" ht="15.75" x14ac:dyDescent="0.25">
      <c r="A131" s="6" t="s">
        <v>466</v>
      </c>
      <c r="B131" s="6" t="s">
        <v>467</v>
      </c>
      <c r="C131" s="7">
        <v>-196288</v>
      </c>
      <c r="D131" s="7">
        <v>0</v>
      </c>
      <c r="E131" s="7">
        <v>0</v>
      </c>
      <c r="F131" s="7">
        <v>-196288</v>
      </c>
    </row>
    <row r="132" spans="1:6" ht="15.75" x14ac:dyDescent="0.25">
      <c r="A132" s="6" t="s">
        <v>468</v>
      </c>
      <c r="B132" s="6" t="s">
        <v>469</v>
      </c>
      <c r="C132" s="7">
        <v>-1851742</v>
      </c>
      <c r="D132" s="7">
        <v>0</v>
      </c>
      <c r="E132" s="7">
        <v>0</v>
      </c>
      <c r="F132" s="7">
        <v>-1851742</v>
      </c>
    </row>
    <row r="133" spans="1:6" ht="15.75" x14ac:dyDescent="0.25">
      <c r="A133" s="38" t="s">
        <v>470</v>
      </c>
      <c r="B133" s="38" t="s">
        <v>471</v>
      </c>
      <c r="C133" s="7">
        <v>93745</v>
      </c>
      <c r="D133" s="7">
        <v>0</v>
      </c>
      <c r="E133" s="7">
        <v>0</v>
      </c>
      <c r="F133" s="39">
        <v>93745</v>
      </c>
    </row>
    <row r="134" spans="1:6" ht="15.75" x14ac:dyDescent="0.25">
      <c r="A134" s="6" t="s">
        <v>490</v>
      </c>
      <c r="B134" s="6" t="s">
        <v>491</v>
      </c>
      <c r="C134" s="7">
        <v>-56778</v>
      </c>
      <c r="D134" s="7">
        <v>0</v>
      </c>
      <c r="E134" s="7">
        <v>0</v>
      </c>
      <c r="F134" s="7">
        <v>-56778</v>
      </c>
    </row>
    <row r="135" spans="1:6" ht="15.75" x14ac:dyDescent="0.25">
      <c r="A135" s="6" t="s">
        <v>494</v>
      </c>
      <c r="B135" s="6" t="s">
        <v>495</v>
      </c>
      <c r="C135" s="7">
        <v>-1175</v>
      </c>
      <c r="D135" s="7">
        <v>0</v>
      </c>
      <c r="E135" s="7">
        <v>0</v>
      </c>
      <c r="F135" s="7">
        <v>-1175</v>
      </c>
    </row>
    <row r="136" spans="1:6" ht="15.75" x14ac:dyDescent="0.25">
      <c r="A136" s="6" t="s">
        <v>19</v>
      </c>
      <c r="B136" s="6" t="s">
        <v>196</v>
      </c>
      <c r="C136" s="7">
        <v>-4061059</v>
      </c>
      <c r="D136" s="7">
        <v>0</v>
      </c>
      <c r="E136" s="7">
        <v>0</v>
      </c>
      <c r="F136" s="7">
        <v>-4061059</v>
      </c>
    </row>
    <row r="140" spans="1:6" x14ac:dyDescent="0.25">
      <c r="A140" s="6" t="s">
        <v>45</v>
      </c>
      <c r="B140" s="6" t="s">
        <v>197</v>
      </c>
      <c r="C140" s="6" t="s">
        <v>19</v>
      </c>
      <c r="D140" s="6" t="s">
        <v>19</v>
      </c>
      <c r="E140" s="6" t="s">
        <v>19</v>
      </c>
      <c r="F140" s="6" t="s">
        <v>19</v>
      </c>
    </row>
    <row r="141" spans="1:6" ht="15.75" x14ac:dyDescent="0.25">
      <c r="A141" s="6" t="s">
        <v>458</v>
      </c>
      <c r="B141" s="6" t="s">
        <v>459</v>
      </c>
      <c r="C141" s="7">
        <v>-1383783</v>
      </c>
      <c r="D141" s="7">
        <v>0</v>
      </c>
      <c r="E141" s="7">
        <v>0</v>
      </c>
      <c r="F141" s="7">
        <v>-1383783</v>
      </c>
    </row>
    <row r="142" spans="1:6" ht="15.75" x14ac:dyDescent="0.25">
      <c r="A142" s="38" t="s">
        <v>460</v>
      </c>
      <c r="B142" s="38" t="s">
        <v>461</v>
      </c>
      <c r="C142" s="7">
        <v>-114315</v>
      </c>
      <c r="D142" s="7">
        <v>0</v>
      </c>
      <c r="E142" s="7">
        <v>0</v>
      </c>
      <c r="F142" s="39">
        <v>-114315</v>
      </c>
    </row>
    <row r="143" spans="1:6" ht="15.75" x14ac:dyDescent="0.25">
      <c r="A143" s="6" t="s">
        <v>462</v>
      </c>
      <c r="B143" s="6" t="s">
        <v>463</v>
      </c>
      <c r="C143" s="7">
        <v>-8112920.1900000004</v>
      </c>
      <c r="D143" s="7">
        <v>0</v>
      </c>
      <c r="E143" s="7">
        <v>0</v>
      </c>
      <c r="F143" s="7">
        <v>-8112920.1900000004</v>
      </c>
    </row>
    <row r="144" spans="1:6" ht="15.75" x14ac:dyDescent="0.25">
      <c r="A144" s="38" t="s">
        <v>464</v>
      </c>
      <c r="B144" s="38" t="s">
        <v>465</v>
      </c>
      <c r="C144" s="7">
        <v>969465.19</v>
      </c>
      <c r="D144" s="7">
        <v>0</v>
      </c>
      <c r="E144" s="7">
        <v>0</v>
      </c>
      <c r="F144" s="39">
        <v>969465.19</v>
      </c>
    </row>
    <row r="145" spans="1:6" ht="15.75" x14ac:dyDescent="0.25">
      <c r="A145" s="6" t="s">
        <v>466</v>
      </c>
      <c r="B145" s="6" t="s">
        <v>467</v>
      </c>
      <c r="C145" s="7">
        <v>-533260</v>
      </c>
      <c r="D145" s="7">
        <v>0</v>
      </c>
      <c r="E145" s="7">
        <v>0</v>
      </c>
      <c r="F145" s="7">
        <v>-533260</v>
      </c>
    </row>
    <row r="146" spans="1:6" ht="15.75" x14ac:dyDescent="0.25">
      <c r="A146" s="6" t="s">
        <v>468</v>
      </c>
      <c r="B146" s="6" t="s">
        <v>469</v>
      </c>
      <c r="C146" s="7">
        <v>-2757294.69</v>
      </c>
      <c r="D146" s="7">
        <v>0</v>
      </c>
      <c r="E146" s="7">
        <v>0</v>
      </c>
      <c r="F146" s="7">
        <v>-2757294.69</v>
      </c>
    </row>
    <row r="147" spans="1:6" ht="15.75" x14ac:dyDescent="0.25">
      <c r="A147" s="38" t="s">
        <v>470</v>
      </c>
      <c r="B147" s="38" t="s">
        <v>471</v>
      </c>
      <c r="C147" s="7">
        <v>599568.68999999994</v>
      </c>
      <c r="D147" s="7">
        <v>0</v>
      </c>
      <c r="E147" s="7">
        <v>0</v>
      </c>
      <c r="F147" s="39">
        <v>599568.68999999994</v>
      </c>
    </row>
    <row r="148" spans="1:6" ht="15.75" x14ac:dyDescent="0.25">
      <c r="A148" s="6" t="s">
        <v>484</v>
      </c>
      <c r="B148" s="6" t="s">
        <v>485</v>
      </c>
      <c r="C148" s="7">
        <v>-172</v>
      </c>
      <c r="D148" s="7">
        <v>0</v>
      </c>
      <c r="E148" s="7">
        <v>0</v>
      </c>
      <c r="F148" s="7">
        <v>-172</v>
      </c>
    </row>
    <row r="149" spans="1:6" ht="15.75" x14ac:dyDescent="0.25">
      <c r="A149" s="6" t="s">
        <v>490</v>
      </c>
      <c r="B149" s="6" t="s">
        <v>491</v>
      </c>
      <c r="C149" s="7">
        <v>-65176</v>
      </c>
      <c r="D149" s="7">
        <v>0</v>
      </c>
      <c r="E149" s="7">
        <v>0</v>
      </c>
      <c r="F149" s="7">
        <v>-65176</v>
      </c>
    </row>
    <row r="150" spans="1:6" ht="15.75" x14ac:dyDescent="0.25">
      <c r="A150" s="6" t="s">
        <v>494</v>
      </c>
      <c r="B150" s="6" t="s">
        <v>495</v>
      </c>
      <c r="C150" s="7">
        <v>-33</v>
      </c>
      <c r="D150" s="7">
        <v>0</v>
      </c>
      <c r="E150" s="7">
        <v>0</v>
      </c>
      <c r="F150" s="7">
        <v>-33</v>
      </c>
    </row>
    <row r="151" spans="1:6" ht="15.75" x14ac:dyDescent="0.25">
      <c r="A151" s="6" t="s">
        <v>19</v>
      </c>
      <c r="B151" s="6" t="s">
        <v>198</v>
      </c>
      <c r="C151" s="7">
        <v>-11397920</v>
      </c>
      <c r="D151" s="7">
        <v>0</v>
      </c>
      <c r="E151" s="7">
        <v>0</v>
      </c>
      <c r="F151" s="7">
        <v>-11397920</v>
      </c>
    </row>
    <row r="155" spans="1:6" x14ac:dyDescent="0.25">
      <c r="A155" s="6" t="s">
        <v>74</v>
      </c>
      <c r="B155" s="6" t="s">
        <v>199</v>
      </c>
      <c r="C155" s="6" t="s">
        <v>19</v>
      </c>
      <c r="D155" s="6" t="s">
        <v>19</v>
      </c>
      <c r="E155" s="6" t="s">
        <v>19</v>
      </c>
      <c r="F155" s="6" t="s">
        <v>19</v>
      </c>
    </row>
    <row r="156" spans="1:6" ht="15.75" x14ac:dyDescent="0.25">
      <c r="A156" s="6" t="s">
        <v>462</v>
      </c>
      <c r="B156" s="6" t="s">
        <v>463</v>
      </c>
      <c r="C156" s="7">
        <v>-1534278</v>
      </c>
      <c r="D156" s="7">
        <v>0</v>
      </c>
      <c r="E156" s="7">
        <v>0</v>
      </c>
      <c r="F156" s="7">
        <v>-1534278</v>
      </c>
    </row>
    <row r="157" spans="1:6" ht="15.75" x14ac:dyDescent="0.25">
      <c r="A157" s="38" t="s">
        <v>464</v>
      </c>
      <c r="B157" s="38" t="s">
        <v>465</v>
      </c>
      <c r="C157" s="7">
        <v>256169</v>
      </c>
      <c r="D157" s="7">
        <v>0</v>
      </c>
      <c r="E157" s="7">
        <v>0</v>
      </c>
      <c r="F157" s="39">
        <v>256169</v>
      </c>
    </row>
    <row r="158" spans="1:6" ht="15.75" x14ac:dyDescent="0.25">
      <c r="A158" s="6" t="s">
        <v>466</v>
      </c>
      <c r="B158" s="6" t="s">
        <v>467</v>
      </c>
      <c r="C158" s="7">
        <v>-167651</v>
      </c>
      <c r="D158" s="7">
        <v>0</v>
      </c>
      <c r="E158" s="7">
        <v>0</v>
      </c>
      <c r="F158" s="7">
        <v>-167651</v>
      </c>
    </row>
    <row r="159" spans="1:6" ht="15.75" x14ac:dyDescent="0.25">
      <c r="A159" s="6" t="s">
        <v>468</v>
      </c>
      <c r="B159" s="6" t="s">
        <v>469</v>
      </c>
      <c r="C159" s="7">
        <v>-3344340</v>
      </c>
      <c r="D159" s="7">
        <v>0</v>
      </c>
      <c r="E159" s="7">
        <v>0</v>
      </c>
      <c r="F159" s="7">
        <v>-3344340</v>
      </c>
    </row>
    <row r="160" spans="1:6" ht="15.75" x14ac:dyDescent="0.25">
      <c r="A160" s="38" t="s">
        <v>470</v>
      </c>
      <c r="B160" s="38" t="s">
        <v>471</v>
      </c>
      <c r="C160" s="7">
        <v>881491</v>
      </c>
      <c r="D160" s="7">
        <v>0</v>
      </c>
      <c r="E160" s="7">
        <v>0</v>
      </c>
      <c r="F160" s="39">
        <v>881491</v>
      </c>
    </row>
    <row r="161" spans="1:6" ht="15.75" x14ac:dyDescent="0.25">
      <c r="A161" s="6" t="s">
        <v>484</v>
      </c>
      <c r="B161" s="6" t="s">
        <v>485</v>
      </c>
      <c r="C161" s="7">
        <v>-9916</v>
      </c>
      <c r="D161" s="7">
        <v>0</v>
      </c>
      <c r="E161" s="7">
        <v>0</v>
      </c>
      <c r="F161" s="7">
        <v>-9916</v>
      </c>
    </row>
    <row r="162" spans="1:6" ht="15.75" x14ac:dyDescent="0.25">
      <c r="A162" s="6" t="s">
        <v>19</v>
      </c>
      <c r="B162" s="6" t="s">
        <v>200</v>
      </c>
      <c r="C162" s="7">
        <v>-3918525</v>
      </c>
      <c r="D162" s="7">
        <v>0</v>
      </c>
      <c r="E162" s="7">
        <v>0</v>
      </c>
      <c r="F162" s="7">
        <v>-3918525</v>
      </c>
    </row>
    <row r="166" spans="1:6" x14ac:dyDescent="0.25">
      <c r="A166" s="6" t="s">
        <v>70</v>
      </c>
      <c r="B166" s="6" t="s">
        <v>201</v>
      </c>
      <c r="C166" s="6" t="s">
        <v>19</v>
      </c>
      <c r="D166" s="6" t="s">
        <v>19</v>
      </c>
      <c r="E166" s="6" t="s">
        <v>19</v>
      </c>
      <c r="F166" s="6" t="s">
        <v>19</v>
      </c>
    </row>
    <row r="167" spans="1:6" ht="15.75" x14ac:dyDescent="0.25">
      <c r="A167" s="6" t="s">
        <v>458</v>
      </c>
      <c r="B167" s="6" t="s">
        <v>459</v>
      </c>
      <c r="C167" s="7">
        <v>-105000</v>
      </c>
      <c r="D167" s="7">
        <v>0</v>
      </c>
      <c r="E167" s="7">
        <v>0</v>
      </c>
      <c r="F167" s="7">
        <v>-105000</v>
      </c>
    </row>
    <row r="168" spans="1:6" ht="15.75" x14ac:dyDescent="0.25">
      <c r="A168" s="6" t="s">
        <v>462</v>
      </c>
      <c r="B168" s="6" t="s">
        <v>463</v>
      </c>
      <c r="C168" s="7">
        <v>-4424898</v>
      </c>
      <c r="D168" s="7">
        <v>0</v>
      </c>
      <c r="E168" s="7">
        <v>0</v>
      </c>
      <c r="F168" s="7">
        <v>-4424898</v>
      </c>
    </row>
    <row r="169" spans="1:6" ht="15.75" x14ac:dyDescent="0.25">
      <c r="A169" s="6" t="s">
        <v>482</v>
      </c>
      <c r="B169" s="6" t="s">
        <v>483</v>
      </c>
      <c r="C169" s="7">
        <v>-153500</v>
      </c>
      <c r="D169" s="7">
        <v>0</v>
      </c>
      <c r="E169" s="7">
        <v>0</v>
      </c>
      <c r="F169" s="7">
        <v>-153500</v>
      </c>
    </row>
    <row r="170" spans="1:6" ht="15.75" x14ac:dyDescent="0.25">
      <c r="A170" s="38" t="s">
        <v>464</v>
      </c>
      <c r="B170" s="38" t="s">
        <v>465</v>
      </c>
      <c r="C170" s="7">
        <v>520971.05</v>
      </c>
      <c r="D170" s="7">
        <v>0</v>
      </c>
      <c r="E170" s="7">
        <v>0</v>
      </c>
      <c r="F170" s="39">
        <v>520971.05</v>
      </c>
    </row>
    <row r="171" spans="1:6" ht="15.75" x14ac:dyDescent="0.25">
      <c r="A171" s="6" t="s">
        <v>466</v>
      </c>
      <c r="B171" s="6" t="s">
        <v>467</v>
      </c>
      <c r="C171" s="7">
        <v>-129897</v>
      </c>
      <c r="D171" s="7">
        <v>0</v>
      </c>
      <c r="E171" s="7">
        <v>0</v>
      </c>
      <c r="F171" s="7">
        <v>-129897</v>
      </c>
    </row>
    <row r="172" spans="1:6" ht="15.75" x14ac:dyDescent="0.25">
      <c r="A172" s="6" t="s">
        <v>468</v>
      </c>
      <c r="B172" s="6" t="s">
        <v>469</v>
      </c>
      <c r="C172" s="7">
        <v>-3196735</v>
      </c>
      <c r="D172" s="7">
        <v>0</v>
      </c>
      <c r="E172" s="7">
        <v>0</v>
      </c>
      <c r="F172" s="7">
        <v>-3196735</v>
      </c>
    </row>
    <row r="173" spans="1:6" ht="15.75" x14ac:dyDescent="0.25">
      <c r="A173" s="38" t="s">
        <v>470</v>
      </c>
      <c r="B173" s="38" t="s">
        <v>471</v>
      </c>
      <c r="C173" s="7">
        <v>-375204.37</v>
      </c>
      <c r="D173" s="7">
        <v>0</v>
      </c>
      <c r="E173" s="7">
        <v>0</v>
      </c>
      <c r="F173" s="39">
        <v>-375204.37</v>
      </c>
    </row>
    <row r="174" spans="1:6" ht="15.75" x14ac:dyDescent="0.25">
      <c r="A174" s="6" t="s">
        <v>484</v>
      </c>
      <c r="B174" s="6" t="s">
        <v>485</v>
      </c>
      <c r="C174" s="7">
        <v>-101815</v>
      </c>
      <c r="D174" s="7">
        <v>0</v>
      </c>
      <c r="E174" s="7">
        <v>0</v>
      </c>
      <c r="F174" s="7">
        <v>-101815</v>
      </c>
    </row>
    <row r="175" spans="1:6" ht="15.75" x14ac:dyDescent="0.25">
      <c r="A175" s="38" t="s">
        <v>492</v>
      </c>
      <c r="B175" s="38" t="s">
        <v>493</v>
      </c>
      <c r="C175" s="7">
        <v>8667</v>
      </c>
      <c r="D175" s="7">
        <v>0</v>
      </c>
      <c r="E175" s="7">
        <v>0</v>
      </c>
      <c r="F175" s="39">
        <v>8667</v>
      </c>
    </row>
    <row r="176" spans="1:6" ht="15.75" x14ac:dyDescent="0.25">
      <c r="A176" s="6" t="s">
        <v>19</v>
      </c>
      <c r="B176" s="6" t="s">
        <v>202</v>
      </c>
      <c r="C176" s="7">
        <v>-7957411.3200000003</v>
      </c>
      <c r="D176" s="7">
        <v>0</v>
      </c>
      <c r="E176" s="7">
        <v>0</v>
      </c>
      <c r="F176" s="7">
        <v>-7957411.3200000003</v>
      </c>
    </row>
    <row r="180" spans="1:6" x14ac:dyDescent="0.25">
      <c r="A180" s="6" t="s">
        <v>203</v>
      </c>
      <c r="B180" s="6" t="s">
        <v>204</v>
      </c>
      <c r="C180" s="6" t="s">
        <v>19</v>
      </c>
      <c r="D180" s="6" t="s">
        <v>19</v>
      </c>
      <c r="E180" s="6" t="s">
        <v>19</v>
      </c>
      <c r="F180" s="6" t="s">
        <v>19</v>
      </c>
    </row>
    <row r="181" spans="1:6" ht="15.75" x14ac:dyDescent="0.25">
      <c r="A181" s="6" t="s">
        <v>19</v>
      </c>
      <c r="B181" s="6" t="s">
        <v>205</v>
      </c>
      <c r="C181" s="7">
        <v>0</v>
      </c>
      <c r="D181" s="7">
        <v>0</v>
      </c>
      <c r="E181" s="7">
        <v>0</v>
      </c>
      <c r="F181" s="7">
        <v>0</v>
      </c>
    </row>
    <row r="185" spans="1:6" x14ac:dyDescent="0.25">
      <c r="A185" s="6" t="s">
        <v>46</v>
      </c>
      <c r="B185" s="6" t="s">
        <v>206</v>
      </c>
      <c r="C185" s="6" t="s">
        <v>19</v>
      </c>
      <c r="D185" s="6" t="s">
        <v>19</v>
      </c>
      <c r="E185" s="6" t="s">
        <v>19</v>
      </c>
      <c r="F185" s="6" t="s">
        <v>19</v>
      </c>
    </row>
    <row r="186" spans="1:6" ht="15.75" x14ac:dyDescent="0.25">
      <c r="A186" s="6" t="s">
        <v>458</v>
      </c>
      <c r="B186" s="6" t="s">
        <v>459</v>
      </c>
      <c r="C186" s="7">
        <v>-319932</v>
      </c>
      <c r="D186" s="7">
        <v>0</v>
      </c>
      <c r="E186" s="7">
        <v>0</v>
      </c>
      <c r="F186" s="7">
        <v>-319932</v>
      </c>
    </row>
    <row r="187" spans="1:6" ht="15.75" x14ac:dyDescent="0.25">
      <c r="A187" s="38" t="s">
        <v>460</v>
      </c>
      <c r="B187" s="38" t="s">
        <v>461</v>
      </c>
      <c r="C187" s="7">
        <v>25728.73</v>
      </c>
      <c r="D187" s="7">
        <v>0</v>
      </c>
      <c r="E187" s="7">
        <v>0</v>
      </c>
      <c r="F187" s="39">
        <v>25728.73</v>
      </c>
    </row>
    <row r="188" spans="1:6" ht="15.75" x14ac:dyDescent="0.25">
      <c r="A188" s="6" t="s">
        <v>462</v>
      </c>
      <c r="B188" s="6" t="s">
        <v>463</v>
      </c>
      <c r="C188" s="7">
        <v>-7338092</v>
      </c>
      <c r="D188" s="7">
        <v>0</v>
      </c>
      <c r="E188" s="7">
        <v>0</v>
      </c>
      <c r="F188" s="7">
        <v>-7338092</v>
      </c>
    </row>
    <row r="189" spans="1:6" ht="15.75" x14ac:dyDescent="0.25">
      <c r="A189" s="6" t="s">
        <v>482</v>
      </c>
      <c r="B189" s="6" t="s">
        <v>483</v>
      </c>
      <c r="C189" s="7">
        <v>-15000</v>
      </c>
      <c r="D189" s="7">
        <v>0</v>
      </c>
      <c r="E189" s="7">
        <v>0</v>
      </c>
      <c r="F189" s="7">
        <v>-15000</v>
      </c>
    </row>
    <row r="190" spans="1:6" ht="15.75" x14ac:dyDescent="0.25">
      <c r="A190" s="38" t="s">
        <v>464</v>
      </c>
      <c r="B190" s="38" t="s">
        <v>465</v>
      </c>
      <c r="C190" s="7">
        <v>2640610.88</v>
      </c>
      <c r="D190" s="7">
        <v>0</v>
      </c>
      <c r="E190" s="7">
        <v>0</v>
      </c>
      <c r="F190" s="39">
        <v>2640610.88</v>
      </c>
    </row>
    <row r="191" spans="1:6" ht="15.75" x14ac:dyDescent="0.25">
      <c r="A191" s="6" t="s">
        <v>468</v>
      </c>
      <c r="B191" s="6" t="s">
        <v>469</v>
      </c>
      <c r="C191" s="7">
        <v>-10560561</v>
      </c>
      <c r="D191" s="7">
        <v>0</v>
      </c>
      <c r="E191" s="7">
        <v>0</v>
      </c>
      <c r="F191" s="7">
        <v>-10560561</v>
      </c>
    </row>
    <row r="192" spans="1:6" ht="15.75" x14ac:dyDescent="0.25">
      <c r="A192" s="38" t="s">
        <v>470</v>
      </c>
      <c r="B192" s="38" t="s">
        <v>471</v>
      </c>
      <c r="C192" s="7">
        <v>581516.48</v>
      </c>
      <c r="D192" s="7">
        <v>0</v>
      </c>
      <c r="E192" s="7">
        <v>0</v>
      </c>
      <c r="F192" s="39">
        <v>581516.48</v>
      </c>
    </row>
    <row r="193" spans="1:6" ht="15.75" x14ac:dyDescent="0.25">
      <c r="A193" s="6" t="s">
        <v>490</v>
      </c>
      <c r="B193" s="6" t="s">
        <v>491</v>
      </c>
      <c r="C193" s="7">
        <v>-37375</v>
      </c>
      <c r="D193" s="7">
        <v>0</v>
      </c>
      <c r="E193" s="7">
        <v>0</v>
      </c>
      <c r="F193" s="7">
        <v>-37375</v>
      </c>
    </row>
    <row r="194" spans="1:6" ht="15.75" x14ac:dyDescent="0.25">
      <c r="A194" s="38" t="s">
        <v>492</v>
      </c>
      <c r="B194" s="38" t="s">
        <v>493</v>
      </c>
      <c r="C194" s="7">
        <v>975</v>
      </c>
      <c r="D194" s="7">
        <v>0</v>
      </c>
      <c r="E194" s="7">
        <v>0</v>
      </c>
      <c r="F194" s="39">
        <v>975</v>
      </c>
    </row>
    <row r="195" spans="1:6" ht="15.75" x14ac:dyDescent="0.25">
      <c r="A195" s="6" t="s">
        <v>19</v>
      </c>
      <c r="B195" s="6" t="s">
        <v>207</v>
      </c>
      <c r="C195" s="7">
        <v>-15022128.91</v>
      </c>
      <c r="D195" s="7">
        <v>0</v>
      </c>
      <c r="E195" s="7">
        <v>0</v>
      </c>
      <c r="F195" s="7">
        <v>-15022128.91</v>
      </c>
    </row>
    <row r="199" spans="1:6" x14ac:dyDescent="0.25">
      <c r="A199" s="6" t="s">
        <v>75</v>
      </c>
      <c r="B199" s="6" t="s">
        <v>208</v>
      </c>
      <c r="C199" s="6" t="s">
        <v>19</v>
      </c>
      <c r="D199" s="6" t="s">
        <v>19</v>
      </c>
      <c r="E199" s="6" t="s">
        <v>19</v>
      </c>
      <c r="F199" s="6" t="s">
        <v>19</v>
      </c>
    </row>
    <row r="200" spans="1:6" ht="15.75" x14ac:dyDescent="0.25">
      <c r="A200" s="38" t="s">
        <v>460</v>
      </c>
      <c r="B200" s="38" t="s">
        <v>461</v>
      </c>
      <c r="C200" s="7">
        <v>38330</v>
      </c>
      <c r="D200" s="7">
        <v>0</v>
      </c>
      <c r="E200" s="7">
        <v>0</v>
      </c>
      <c r="F200" s="39">
        <v>38330</v>
      </c>
    </row>
    <row r="201" spans="1:6" ht="15.75" x14ac:dyDescent="0.25">
      <c r="A201" s="6" t="s">
        <v>462</v>
      </c>
      <c r="B201" s="6" t="s">
        <v>463</v>
      </c>
      <c r="C201" s="7">
        <v>-964997</v>
      </c>
      <c r="D201" s="7">
        <v>0</v>
      </c>
      <c r="E201" s="7">
        <v>0</v>
      </c>
      <c r="F201" s="7">
        <v>-964997</v>
      </c>
    </row>
    <row r="202" spans="1:6" ht="15.75" x14ac:dyDescent="0.25">
      <c r="A202" s="38" t="s">
        <v>464</v>
      </c>
      <c r="B202" s="38" t="s">
        <v>465</v>
      </c>
      <c r="C202" s="7">
        <v>225362</v>
      </c>
      <c r="D202" s="7">
        <v>0</v>
      </c>
      <c r="E202" s="7">
        <v>0</v>
      </c>
      <c r="F202" s="39">
        <v>225362</v>
      </c>
    </row>
    <row r="203" spans="1:6" ht="15.75" x14ac:dyDescent="0.25">
      <c r="A203" s="6" t="s">
        <v>468</v>
      </c>
      <c r="B203" s="6" t="s">
        <v>469</v>
      </c>
      <c r="C203" s="7">
        <v>-3455000</v>
      </c>
      <c r="D203" s="7">
        <v>0</v>
      </c>
      <c r="E203" s="7">
        <v>0</v>
      </c>
      <c r="F203" s="7">
        <v>-3455000</v>
      </c>
    </row>
    <row r="204" spans="1:6" ht="15.75" x14ac:dyDescent="0.25">
      <c r="A204" s="6" t="s">
        <v>19</v>
      </c>
      <c r="B204" s="6" t="s">
        <v>209</v>
      </c>
      <c r="C204" s="7">
        <v>-4156305</v>
      </c>
      <c r="D204" s="7">
        <v>0</v>
      </c>
      <c r="E204" s="7">
        <v>0</v>
      </c>
      <c r="F204" s="7">
        <v>-4156305</v>
      </c>
    </row>
    <row r="208" spans="1:6" x14ac:dyDescent="0.25">
      <c r="A208" s="6" t="s">
        <v>86</v>
      </c>
      <c r="B208" s="6" t="s">
        <v>210</v>
      </c>
      <c r="C208" s="6" t="s">
        <v>19</v>
      </c>
      <c r="D208" s="6" t="s">
        <v>19</v>
      </c>
      <c r="E208" s="6" t="s">
        <v>19</v>
      </c>
      <c r="F208" s="6" t="s">
        <v>19</v>
      </c>
    </row>
    <row r="209" spans="1:6" ht="15.75" x14ac:dyDescent="0.25">
      <c r="A209" s="6" t="s">
        <v>468</v>
      </c>
      <c r="B209" s="6" t="s">
        <v>469</v>
      </c>
      <c r="C209" s="7">
        <v>-499900</v>
      </c>
      <c r="D209" s="7">
        <v>0</v>
      </c>
      <c r="E209" s="7">
        <v>0</v>
      </c>
      <c r="F209" s="7">
        <v>-499900</v>
      </c>
    </row>
    <row r="210" spans="1:6" ht="15.75" x14ac:dyDescent="0.25">
      <c r="A210" s="6" t="s">
        <v>19</v>
      </c>
      <c r="B210" s="6" t="s">
        <v>211</v>
      </c>
      <c r="C210" s="7">
        <v>-499900</v>
      </c>
      <c r="D210" s="7">
        <v>0</v>
      </c>
      <c r="E210" s="7">
        <v>0</v>
      </c>
      <c r="F210" s="7">
        <v>-499900</v>
      </c>
    </row>
    <row r="214" spans="1:6" x14ac:dyDescent="0.25">
      <c r="A214" s="6" t="s">
        <v>76</v>
      </c>
      <c r="B214" s="6" t="s">
        <v>212</v>
      </c>
      <c r="C214" s="6" t="s">
        <v>19</v>
      </c>
      <c r="D214" s="6" t="s">
        <v>19</v>
      </c>
      <c r="E214" s="6" t="s">
        <v>19</v>
      </c>
      <c r="F214" s="6" t="s">
        <v>19</v>
      </c>
    </row>
    <row r="215" spans="1:6" ht="15.75" x14ac:dyDescent="0.25">
      <c r="A215" s="6" t="s">
        <v>462</v>
      </c>
      <c r="B215" s="6" t="s">
        <v>463</v>
      </c>
      <c r="C215" s="7">
        <v>-37824</v>
      </c>
      <c r="D215" s="7">
        <v>0</v>
      </c>
      <c r="E215" s="7">
        <v>0</v>
      </c>
      <c r="F215" s="7">
        <v>-37824</v>
      </c>
    </row>
    <row r="216" spans="1:6" ht="15.75" x14ac:dyDescent="0.25">
      <c r="A216" s="38" t="s">
        <v>464</v>
      </c>
      <c r="B216" s="38" t="s">
        <v>465</v>
      </c>
      <c r="C216" s="7">
        <v>25290</v>
      </c>
      <c r="D216" s="7">
        <v>0</v>
      </c>
      <c r="E216" s="7">
        <v>0</v>
      </c>
      <c r="F216" s="39">
        <v>25290</v>
      </c>
    </row>
    <row r="217" spans="1:6" ht="15.75" x14ac:dyDescent="0.25">
      <c r="A217" s="38" t="s">
        <v>470</v>
      </c>
      <c r="B217" s="38" t="s">
        <v>471</v>
      </c>
      <c r="C217" s="7">
        <v>-57933.75</v>
      </c>
      <c r="D217" s="7">
        <v>0</v>
      </c>
      <c r="E217" s="7">
        <v>0</v>
      </c>
      <c r="F217" s="39">
        <v>-57933.75</v>
      </c>
    </row>
    <row r="218" spans="1:6" ht="15.75" x14ac:dyDescent="0.25">
      <c r="A218" s="6" t="s">
        <v>19</v>
      </c>
      <c r="B218" s="6" t="s">
        <v>213</v>
      </c>
      <c r="C218" s="7">
        <v>-70467.75</v>
      </c>
      <c r="D218" s="7">
        <v>0</v>
      </c>
      <c r="E218" s="7">
        <v>0</v>
      </c>
      <c r="F218" s="7">
        <v>-70467.75</v>
      </c>
    </row>
    <row r="222" spans="1:6" x14ac:dyDescent="0.25">
      <c r="A222" s="6" t="s">
        <v>47</v>
      </c>
      <c r="B222" s="6" t="s">
        <v>214</v>
      </c>
      <c r="C222" s="6" t="s">
        <v>19</v>
      </c>
      <c r="D222" s="6" t="s">
        <v>19</v>
      </c>
      <c r="E222" s="6" t="s">
        <v>19</v>
      </c>
      <c r="F222" s="6" t="s">
        <v>19</v>
      </c>
    </row>
    <row r="223" spans="1:6" ht="15.75" x14ac:dyDescent="0.25">
      <c r="A223" s="6" t="s">
        <v>458</v>
      </c>
      <c r="B223" s="6" t="s">
        <v>459</v>
      </c>
      <c r="C223" s="7">
        <v>-1006752</v>
      </c>
      <c r="D223" s="7">
        <v>0</v>
      </c>
      <c r="E223" s="7">
        <v>0</v>
      </c>
      <c r="F223" s="7">
        <v>-1006752</v>
      </c>
    </row>
    <row r="224" spans="1:6" ht="15.75" x14ac:dyDescent="0.25">
      <c r="A224" s="38" t="s">
        <v>460</v>
      </c>
      <c r="B224" s="38" t="s">
        <v>461</v>
      </c>
      <c r="C224" s="7">
        <v>509599</v>
      </c>
      <c r="D224" s="7">
        <v>0</v>
      </c>
      <c r="E224" s="7">
        <v>0</v>
      </c>
      <c r="F224" s="39">
        <v>509599</v>
      </c>
    </row>
    <row r="225" spans="1:6" ht="15.75" x14ac:dyDescent="0.25">
      <c r="A225" s="6" t="s">
        <v>462</v>
      </c>
      <c r="B225" s="6" t="s">
        <v>463</v>
      </c>
      <c r="C225" s="7">
        <v>-5803699</v>
      </c>
      <c r="D225" s="7">
        <v>0</v>
      </c>
      <c r="E225" s="7">
        <v>0</v>
      </c>
      <c r="F225" s="7">
        <v>-5803699</v>
      </c>
    </row>
    <row r="226" spans="1:6" ht="15.75" x14ac:dyDescent="0.25">
      <c r="A226" s="6" t="s">
        <v>482</v>
      </c>
      <c r="B226" s="6" t="s">
        <v>483</v>
      </c>
      <c r="C226" s="7">
        <v>-942500</v>
      </c>
      <c r="D226" s="7">
        <v>0</v>
      </c>
      <c r="E226" s="7">
        <v>0</v>
      </c>
      <c r="F226" s="7">
        <v>-942500</v>
      </c>
    </row>
    <row r="227" spans="1:6" ht="15.75" x14ac:dyDescent="0.25">
      <c r="A227" s="38" t="s">
        <v>464</v>
      </c>
      <c r="B227" s="38" t="s">
        <v>465</v>
      </c>
      <c r="C227" s="7">
        <v>938246.92</v>
      </c>
      <c r="D227" s="7">
        <v>0</v>
      </c>
      <c r="E227" s="7">
        <v>0</v>
      </c>
      <c r="F227" s="39">
        <v>938246.92</v>
      </c>
    </row>
    <row r="228" spans="1:6" ht="15.75" x14ac:dyDescent="0.25">
      <c r="A228" s="6" t="s">
        <v>466</v>
      </c>
      <c r="B228" s="6" t="s">
        <v>467</v>
      </c>
      <c r="C228" s="7">
        <v>-11532</v>
      </c>
      <c r="D228" s="7">
        <v>0</v>
      </c>
      <c r="E228" s="7">
        <v>0</v>
      </c>
      <c r="F228" s="7">
        <v>-11532</v>
      </c>
    </row>
    <row r="229" spans="1:6" ht="15.75" x14ac:dyDescent="0.25">
      <c r="A229" s="6" t="s">
        <v>468</v>
      </c>
      <c r="B229" s="6" t="s">
        <v>469</v>
      </c>
      <c r="C229" s="7">
        <v>-11767234</v>
      </c>
      <c r="D229" s="7">
        <v>0</v>
      </c>
      <c r="E229" s="7">
        <v>0</v>
      </c>
      <c r="F229" s="7">
        <v>-11767234</v>
      </c>
    </row>
    <row r="230" spans="1:6" ht="15.75" x14ac:dyDescent="0.25">
      <c r="A230" s="38" t="s">
        <v>470</v>
      </c>
      <c r="B230" s="38" t="s">
        <v>471</v>
      </c>
      <c r="C230" s="7">
        <v>390106</v>
      </c>
      <c r="D230" s="7">
        <v>0</v>
      </c>
      <c r="E230" s="7">
        <v>0</v>
      </c>
      <c r="F230" s="39">
        <v>390106</v>
      </c>
    </row>
    <row r="231" spans="1:6" ht="15.75" x14ac:dyDescent="0.25">
      <c r="A231" s="6" t="s">
        <v>484</v>
      </c>
      <c r="B231" s="6" t="s">
        <v>485</v>
      </c>
      <c r="C231" s="7">
        <v>-639</v>
      </c>
      <c r="D231" s="7">
        <v>0</v>
      </c>
      <c r="E231" s="7">
        <v>0</v>
      </c>
      <c r="F231" s="7">
        <v>-639</v>
      </c>
    </row>
    <row r="232" spans="1:6" ht="15.75" x14ac:dyDescent="0.25">
      <c r="A232" s="6" t="s">
        <v>19</v>
      </c>
      <c r="B232" s="6" t="s">
        <v>215</v>
      </c>
      <c r="C232" s="7">
        <v>-17694404.079999998</v>
      </c>
      <c r="D232" s="7">
        <v>0</v>
      </c>
      <c r="E232" s="7">
        <v>0</v>
      </c>
      <c r="F232" s="7">
        <v>-17694404.079999998</v>
      </c>
    </row>
    <row r="236" spans="1:6" x14ac:dyDescent="0.25">
      <c r="A236" s="6" t="s">
        <v>77</v>
      </c>
      <c r="B236" s="6" t="s">
        <v>216</v>
      </c>
      <c r="C236" s="6" t="s">
        <v>19</v>
      </c>
      <c r="D236" s="6" t="s">
        <v>19</v>
      </c>
      <c r="E236" s="6" t="s">
        <v>19</v>
      </c>
      <c r="F236" s="6" t="s">
        <v>19</v>
      </c>
    </row>
    <row r="237" spans="1:6" ht="15.75" x14ac:dyDescent="0.25">
      <c r="A237" s="6" t="s">
        <v>462</v>
      </c>
      <c r="B237" s="6" t="s">
        <v>463</v>
      </c>
      <c r="C237" s="7">
        <v>-2680904</v>
      </c>
      <c r="D237" s="7">
        <v>0</v>
      </c>
      <c r="E237" s="7">
        <v>0</v>
      </c>
      <c r="F237" s="7">
        <v>-2680904</v>
      </c>
    </row>
    <row r="238" spans="1:6" ht="15.75" x14ac:dyDescent="0.25">
      <c r="A238" s="6" t="s">
        <v>482</v>
      </c>
      <c r="B238" s="6" t="s">
        <v>483</v>
      </c>
      <c r="C238" s="7">
        <v>-560750</v>
      </c>
      <c r="D238" s="7">
        <v>0</v>
      </c>
      <c r="E238" s="7">
        <v>0</v>
      </c>
      <c r="F238" s="7">
        <v>-560750</v>
      </c>
    </row>
    <row r="239" spans="1:6" ht="15.75" x14ac:dyDescent="0.25">
      <c r="A239" s="38" t="s">
        <v>464</v>
      </c>
      <c r="B239" s="38" t="s">
        <v>465</v>
      </c>
      <c r="C239" s="7">
        <v>339249.35</v>
      </c>
      <c r="D239" s="7">
        <v>0</v>
      </c>
      <c r="E239" s="7">
        <v>0</v>
      </c>
      <c r="F239" s="39">
        <v>339249.35</v>
      </c>
    </row>
    <row r="240" spans="1:6" ht="15.75" x14ac:dyDescent="0.25">
      <c r="A240" s="6" t="s">
        <v>466</v>
      </c>
      <c r="B240" s="6" t="s">
        <v>467</v>
      </c>
      <c r="C240" s="7">
        <v>-61349</v>
      </c>
      <c r="D240" s="7">
        <v>0</v>
      </c>
      <c r="E240" s="7">
        <v>0</v>
      </c>
      <c r="F240" s="7">
        <v>-61349</v>
      </c>
    </row>
    <row r="241" spans="1:6" ht="15.75" x14ac:dyDescent="0.25">
      <c r="A241" s="6" t="s">
        <v>468</v>
      </c>
      <c r="B241" s="6" t="s">
        <v>469</v>
      </c>
      <c r="C241" s="7">
        <v>-8142932</v>
      </c>
      <c r="D241" s="7">
        <v>0</v>
      </c>
      <c r="E241" s="7">
        <v>0</v>
      </c>
      <c r="F241" s="7">
        <v>-8142932</v>
      </c>
    </row>
    <row r="242" spans="1:6" ht="15.75" x14ac:dyDescent="0.25">
      <c r="A242" s="38" t="s">
        <v>470</v>
      </c>
      <c r="B242" s="38" t="s">
        <v>471</v>
      </c>
      <c r="C242" s="7">
        <v>1174458.01</v>
      </c>
      <c r="D242" s="7">
        <v>0</v>
      </c>
      <c r="E242" s="7">
        <v>0</v>
      </c>
      <c r="F242" s="39">
        <v>1174458.01</v>
      </c>
    </row>
    <row r="243" spans="1:6" ht="15.75" x14ac:dyDescent="0.25">
      <c r="A243" s="6" t="s">
        <v>484</v>
      </c>
      <c r="B243" s="6" t="s">
        <v>485</v>
      </c>
      <c r="C243" s="7">
        <v>-106224</v>
      </c>
      <c r="D243" s="7">
        <v>0</v>
      </c>
      <c r="E243" s="7">
        <v>0</v>
      </c>
      <c r="F243" s="7">
        <v>-106224</v>
      </c>
    </row>
    <row r="244" spans="1:6" ht="15.75" x14ac:dyDescent="0.25">
      <c r="A244" s="6" t="s">
        <v>19</v>
      </c>
      <c r="B244" s="6" t="s">
        <v>217</v>
      </c>
      <c r="C244" s="7">
        <v>-10038451.640000001</v>
      </c>
      <c r="D244" s="7">
        <v>0</v>
      </c>
      <c r="E244" s="7">
        <v>0</v>
      </c>
      <c r="F244" s="7">
        <v>-10038451.640000001</v>
      </c>
    </row>
    <row r="248" spans="1:6" x14ac:dyDescent="0.25">
      <c r="A248" s="6" t="s">
        <v>29</v>
      </c>
      <c r="B248" s="6" t="s">
        <v>218</v>
      </c>
      <c r="C248" s="6" t="s">
        <v>19</v>
      </c>
      <c r="D248" s="6" t="s">
        <v>19</v>
      </c>
      <c r="E248" s="6" t="s">
        <v>19</v>
      </c>
      <c r="F248" s="6" t="s">
        <v>19</v>
      </c>
    </row>
    <row r="249" spans="1:6" ht="15.75" x14ac:dyDescent="0.25">
      <c r="A249" s="6" t="s">
        <v>472</v>
      </c>
      <c r="B249" s="6" t="s">
        <v>473</v>
      </c>
      <c r="C249" s="7">
        <v>-469020</v>
      </c>
      <c r="D249" s="7">
        <v>0</v>
      </c>
      <c r="E249" s="7">
        <v>0</v>
      </c>
      <c r="F249" s="7">
        <v>-469020</v>
      </c>
    </row>
    <row r="250" spans="1:6" ht="15.75" x14ac:dyDescent="0.25">
      <c r="A250" s="38" t="s">
        <v>474</v>
      </c>
      <c r="B250" s="38" t="s">
        <v>475</v>
      </c>
      <c r="C250" s="7">
        <v>469020</v>
      </c>
      <c r="D250" s="7">
        <v>0</v>
      </c>
      <c r="E250" s="7">
        <v>0</v>
      </c>
      <c r="F250" s="39">
        <v>469020</v>
      </c>
    </row>
    <row r="251" spans="1:6" ht="15.75" x14ac:dyDescent="0.25">
      <c r="A251" s="6" t="s">
        <v>462</v>
      </c>
      <c r="B251" s="6" t="s">
        <v>463</v>
      </c>
      <c r="C251" s="7">
        <v>-121833</v>
      </c>
      <c r="D251" s="7">
        <v>0</v>
      </c>
      <c r="E251" s="7">
        <v>0</v>
      </c>
      <c r="F251" s="7">
        <v>-121833</v>
      </c>
    </row>
    <row r="252" spans="1:6" ht="15.75" x14ac:dyDescent="0.25">
      <c r="A252" s="38" t="s">
        <v>464</v>
      </c>
      <c r="B252" s="38" t="s">
        <v>465</v>
      </c>
      <c r="C252" s="7">
        <v>121833</v>
      </c>
      <c r="D252" s="7">
        <v>0</v>
      </c>
      <c r="E252" s="7">
        <v>0</v>
      </c>
      <c r="F252" s="39">
        <v>121833</v>
      </c>
    </row>
    <row r="253" spans="1:6" ht="15.75" x14ac:dyDescent="0.25">
      <c r="A253" s="38" t="s">
        <v>470</v>
      </c>
      <c r="B253" s="38" t="s">
        <v>471</v>
      </c>
      <c r="C253" s="7">
        <v>41250</v>
      </c>
      <c r="D253" s="7">
        <v>0</v>
      </c>
      <c r="E253" s="7">
        <v>0</v>
      </c>
      <c r="F253" s="39">
        <v>41250</v>
      </c>
    </row>
    <row r="254" spans="1:6" ht="15.75" x14ac:dyDescent="0.25">
      <c r="A254" s="6" t="s">
        <v>19</v>
      </c>
      <c r="B254" s="6" t="s">
        <v>219</v>
      </c>
      <c r="C254" s="7">
        <v>41250</v>
      </c>
      <c r="D254" s="7">
        <v>0</v>
      </c>
      <c r="E254" s="7">
        <v>0</v>
      </c>
      <c r="F254" s="7">
        <v>41250</v>
      </c>
    </row>
    <row r="258" spans="1:6" x14ac:dyDescent="0.25">
      <c r="A258" s="6" t="s">
        <v>48</v>
      </c>
      <c r="B258" s="6" t="s">
        <v>220</v>
      </c>
      <c r="C258" s="6" t="s">
        <v>19</v>
      </c>
      <c r="D258" s="6" t="s">
        <v>19</v>
      </c>
      <c r="E258" s="6" t="s">
        <v>19</v>
      </c>
      <c r="F258" s="6" t="s">
        <v>19</v>
      </c>
    </row>
    <row r="259" spans="1:6" ht="15.75" x14ac:dyDescent="0.25">
      <c r="A259" s="6" t="s">
        <v>458</v>
      </c>
      <c r="B259" s="6" t="s">
        <v>459</v>
      </c>
      <c r="C259" s="7">
        <v>-16667260.800000001</v>
      </c>
      <c r="D259" s="7">
        <v>0</v>
      </c>
      <c r="E259" s="7">
        <v>0</v>
      </c>
      <c r="F259" s="7">
        <v>-16667260.800000001</v>
      </c>
    </row>
    <row r="260" spans="1:6" ht="15.75" x14ac:dyDescent="0.25">
      <c r="A260" s="38" t="s">
        <v>460</v>
      </c>
      <c r="B260" s="38" t="s">
        <v>461</v>
      </c>
      <c r="C260" s="7">
        <v>-1539030.2</v>
      </c>
      <c r="D260" s="7">
        <v>0</v>
      </c>
      <c r="E260" s="7">
        <v>0</v>
      </c>
      <c r="F260" s="39">
        <v>-1539030.2</v>
      </c>
    </row>
    <row r="261" spans="1:6" ht="15.75" x14ac:dyDescent="0.25">
      <c r="A261" s="6" t="s">
        <v>462</v>
      </c>
      <c r="B261" s="6" t="s">
        <v>463</v>
      </c>
      <c r="C261" s="7">
        <v>-11592383.710000001</v>
      </c>
      <c r="D261" s="7">
        <v>0</v>
      </c>
      <c r="E261" s="7">
        <v>0</v>
      </c>
      <c r="F261" s="7">
        <v>-11592383.710000001</v>
      </c>
    </row>
    <row r="262" spans="1:6" ht="15.75" x14ac:dyDescent="0.25">
      <c r="A262" s="38" t="s">
        <v>464</v>
      </c>
      <c r="B262" s="38" t="s">
        <v>465</v>
      </c>
      <c r="C262" s="7">
        <v>-808728.29</v>
      </c>
      <c r="D262" s="7">
        <v>0</v>
      </c>
      <c r="E262" s="7">
        <v>0</v>
      </c>
      <c r="F262" s="39">
        <v>-808728.29</v>
      </c>
    </row>
    <row r="263" spans="1:6" ht="15.75" x14ac:dyDescent="0.25">
      <c r="A263" s="6" t="s">
        <v>468</v>
      </c>
      <c r="B263" s="6" t="s">
        <v>469</v>
      </c>
      <c r="C263" s="7">
        <v>-114465813.55</v>
      </c>
      <c r="D263" s="7">
        <v>0</v>
      </c>
      <c r="E263" s="7">
        <v>0</v>
      </c>
      <c r="F263" s="7">
        <v>-114465813.55</v>
      </c>
    </row>
    <row r="264" spans="1:6" ht="15.75" x14ac:dyDescent="0.25">
      <c r="A264" s="38" t="s">
        <v>470</v>
      </c>
      <c r="B264" s="38" t="s">
        <v>471</v>
      </c>
      <c r="C264" s="7">
        <v>-3251498.45</v>
      </c>
      <c r="D264" s="7">
        <v>0</v>
      </c>
      <c r="E264" s="7">
        <v>0</v>
      </c>
      <c r="F264" s="39">
        <v>-3251498.45</v>
      </c>
    </row>
    <row r="265" spans="1:6" ht="15.75" x14ac:dyDescent="0.25">
      <c r="A265" s="6" t="s">
        <v>484</v>
      </c>
      <c r="B265" s="6" t="s">
        <v>485</v>
      </c>
      <c r="C265" s="7">
        <v>-11858</v>
      </c>
      <c r="D265" s="7">
        <v>0</v>
      </c>
      <c r="E265" s="7">
        <v>0</v>
      </c>
      <c r="F265" s="7">
        <v>-11858</v>
      </c>
    </row>
    <row r="266" spans="1:6" ht="15.75" x14ac:dyDescent="0.25">
      <c r="A266" s="6" t="s">
        <v>486</v>
      </c>
      <c r="B266" s="6" t="s">
        <v>487</v>
      </c>
      <c r="C266" s="7">
        <v>794418.35</v>
      </c>
      <c r="D266" s="7">
        <v>0</v>
      </c>
      <c r="E266" s="7">
        <v>0</v>
      </c>
      <c r="F266" s="7">
        <v>794418.35</v>
      </c>
    </row>
    <row r="267" spans="1:6" ht="15.75" x14ac:dyDescent="0.25">
      <c r="A267" s="38" t="s">
        <v>488</v>
      </c>
      <c r="B267" s="38" t="s">
        <v>489</v>
      </c>
      <c r="C267" s="7">
        <v>-904418.35</v>
      </c>
      <c r="D267" s="7">
        <v>0</v>
      </c>
      <c r="E267" s="7">
        <v>0</v>
      </c>
      <c r="F267" s="39">
        <v>-904418.35</v>
      </c>
    </row>
    <row r="268" spans="1:6" ht="15.75" x14ac:dyDescent="0.25">
      <c r="A268" s="6" t="s">
        <v>490</v>
      </c>
      <c r="B268" s="6" t="s">
        <v>491</v>
      </c>
      <c r="C268" s="7">
        <v>-62541.11</v>
      </c>
      <c r="D268" s="7">
        <v>0</v>
      </c>
      <c r="E268" s="7">
        <v>0</v>
      </c>
      <c r="F268" s="7">
        <v>-62541.11</v>
      </c>
    </row>
    <row r="269" spans="1:6" ht="15.75" x14ac:dyDescent="0.25">
      <c r="A269" s="38" t="s">
        <v>492</v>
      </c>
      <c r="B269" s="38" t="s">
        <v>493</v>
      </c>
      <c r="C269" s="7">
        <v>-93867.89</v>
      </c>
      <c r="D269" s="7">
        <v>0</v>
      </c>
      <c r="E269" s="7">
        <v>0</v>
      </c>
      <c r="F269" s="39">
        <v>-93867.89</v>
      </c>
    </row>
    <row r="270" spans="1:6" ht="15.75" x14ac:dyDescent="0.25">
      <c r="A270" s="6" t="s">
        <v>19</v>
      </c>
      <c r="B270" s="6" t="s">
        <v>221</v>
      </c>
      <c r="C270" s="7">
        <v>-148602982</v>
      </c>
      <c r="D270" s="7">
        <v>0</v>
      </c>
      <c r="E270" s="7">
        <v>0</v>
      </c>
      <c r="F270" s="7">
        <v>-148602982</v>
      </c>
    </row>
    <row r="274" spans="1:6" x14ac:dyDescent="0.25">
      <c r="A274" s="6" t="s">
        <v>49</v>
      </c>
      <c r="B274" s="6" t="s">
        <v>222</v>
      </c>
      <c r="C274" s="6" t="s">
        <v>19</v>
      </c>
      <c r="D274" s="6" t="s">
        <v>19</v>
      </c>
      <c r="E274" s="6" t="s">
        <v>19</v>
      </c>
      <c r="F274" s="6" t="s">
        <v>19</v>
      </c>
    </row>
    <row r="275" spans="1:6" ht="15.75" x14ac:dyDescent="0.25">
      <c r="A275" s="6" t="s">
        <v>458</v>
      </c>
      <c r="B275" s="6" t="s">
        <v>459</v>
      </c>
      <c r="C275" s="7">
        <v>-542919</v>
      </c>
      <c r="D275" s="7">
        <v>0</v>
      </c>
      <c r="E275" s="7">
        <v>0</v>
      </c>
      <c r="F275" s="7">
        <v>-542919</v>
      </c>
    </row>
    <row r="276" spans="1:6" ht="15.75" x14ac:dyDescent="0.25">
      <c r="A276" s="38" t="s">
        <v>460</v>
      </c>
      <c r="B276" s="38" t="s">
        <v>461</v>
      </c>
      <c r="C276" s="7">
        <v>133384</v>
      </c>
      <c r="D276" s="7">
        <v>0</v>
      </c>
      <c r="E276" s="7">
        <v>0</v>
      </c>
      <c r="F276" s="39">
        <v>133384</v>
      </c>
    </row>
    <row r="277" spans="1:6" ht="15.75" x14ac:dyDescent="0.25">
      <c r="A277" s="6" t="s">
        <v>462</v>
      </c>
      <c r="B277" s="6" t="s">
        <v>463</v>
      </c>
      <c r="C277" s="7">
        <v>-123500</v>
      </c>
      <c r="D277" s="7">
        <v>0</v>
      </c>
      <c r="E277" s="7">
        <v>0</v>
      </c>
      <c r="F277" s="7">
        <v>-123500</v>
      </c>
    </row>
    <row r="278" spans="1:6" ht="15.75" x14ac:dyDescent="0.25">
      <c r="A278" s="38" t="s">
        <v>464</v>
      </c>
      <c r="B278" s="38" t="s">
        <v>465</v>
      </c>
      <c r="C278" s="7">
        <v>398861</v>
      </c>
      <c r="D278" s="7">
        <v>0</v>
      </c>
      <c r="E278" s="7">
        <v>0</v>
      </c>
      <c r="F278" s="39">
        <v>398861</v>
      </c>
    </row>
    <row r="279" spans="1:6" ht="15.75" x14ac:dyDescent="0.25">
      <c r="A279" s="6" t="s">
        <v>466</v>
      </c>
      <c r="B279" s="6" t="s">
        <v>467</v>
      </c>
      <c r="C279" s="7">
        <v>-15358</v>
      </c>
      <c r="D279" s="7">
        <v>0</v>
      </c>
      <c r="E279" s="7">
        <v>0</v>
      </c>
      <c r="F279" s="7">
        <v>-15358</v>
      </c>
    </row>
    <row r="280" spans="1:6" ht="15.75" x14ac:dyDescent="0.25">
      <c r="A280" s="6" t="s">
        <v>468</v>
      </c>
      <c r="B280" s="6" t="s">
        <v>469</v>
      </c>
      <c r="C280" s="7">
        <v>-2967607</v>
      </c>
      <c r="D280" s="7">
        <v>0</v>
      </c>
      <c r="E280" s="7">
        <v>0</v>
      </c>
      <c r="F280" s="7">
        <v>-2967607</v>
      </c>
    </row>
    <row r="281" spans="1:6" ht="15.75" x14ac:dyDescent="0.25">
      <c r="A281" s="38" t="s">
        <v>470</v>
      </c>
      <c r="B281" s="38" t="s">
        <v>471</v>
      </c>
      <c r="C281" s="7">
        <v>1317166.29</v>
      </c>
      <c r="D281" s="7">
        <v>0</v>
      </c>
      <c r="E281" s="7">
        <v>0</v>
      </c>
      <c r="F281" s="39">
        <v>1317166.29</v>
      </c>
    </row>
    <row r="282" spans="1:6" ht="15.75" x14ac:dyDescent="0.25">
      <c r="A282" s="6" t="s">
        <v>19</v>
      </c>
      <c r="B282" s="6" t="s">
        <v>223</v>
      </c>
      <c r="C282" s="7">
        <v>-1799972.71</v>
      </c>
      <c r="D282" s="7">
        <v>0</v>
      </c>
      <c r="E282" s="7">
        <v>0</v>
      </c>
      <c r="F282" s="7">
        <v>-1799972.71</v>
      </c>
    </row>
    <row r="286" spans="1:6" x14ac:dyDescent="0.25">
      <c r="A286" s="6" t="s">
        <v>224</v>
      </c>
      <c r="B286" s="6" t="s">
        <v>225</v>
      </c>
      <c r="C286" s="6" t="s">
        <v>19</v>
      </c>
      <c r="D286" s="6" t="s">
        <v>19</v>
      </c>
      <c r="E286" s="6" t="s">
        <v>19</v>
      </c>
      <c r="F286" s="6" t="s">
        <v>19</v>
      </c>
    </row>
    <row r="287" spans="1:6" ht="15.75" x14ac:dyDescent="0.25">
      <c r="A287" s="6" t="s">
        <v>19</v>
      </c>
      <c r="B287" s="6" t="s">
        <v>226</v>
      </c>
      <c r="C287" s="7">
        <v>0</v>
      </c>
      <c r="D287" s="7">
        <v>0</v>
      </c>
      <c r="E287" s="7">
        <v>0</v>
      </c>
      <c r="F287" s="7">
        <v>0</v>
      </c>
    </row>
    <row r="291" spans="1:6" x14ac:dyDescent="0.25">
      <c r="A291" s="6" t="s">
        <v>227</v>
      </c>
      <c r="B291" s="6" t="s">
        <v>228</v>
      </c>
      <c r="C291" s="6" t="s">
        <v>19</v>
      </c>
      <c r="D291" s="6" t="s">
        <v>19</v>
      </c>
      <c r="E291" s="6" t="s">
        <v>19</v>
      </c>
      <c r="F291" s="6" t="s">
        <v>19</v>
      </c>
    </row>
    <row r="292" spans="1:6" ht="15.75" x14ac:dyDescent="0.25">
      <c r="A292" s="6" t="s">
        <v>19</v>
      </c>
      <c r="B292" s="6" t="s">
        <v>229</v>
      </c>
      <c r="C292" s="7">
        <v>0</v>
      </c>
      <c r="D292" s="7">
        <v>0</v>
      </c>
      <c r="E292" s="7">
        <v>0</v>
      </c>
      <c r="F292" s="7">
        <v>0</v>
      </c>
    </row>
    <row r="296" spans="1:6" x14ac:dyDescent="0.25">
      <c r="A296" s="6" t="s">
        <v>230</v>
      </c>
      <c r="B296" s="6" t="s">
        <v>231</v>
      </c>
      <c r="C296" s="6" t="s">
        <v>19</v>
      </c>
      <c r="D296" s="6" t="s">
        <v>19</v>
      </c>
      <c r="E296" s="6" t="s">
        <v>19</v>
      </c>
      <c r="F296" s="6" t="s">
        <v>19</v>
      </c>
    </row>
    <row r="297" spans="1:6" ht="15.75" x14ac:dyDescent="0.25">
      <c r="A297" s="6" t="s">
        <v>19</v>
      </c>
      <c r="B297" s="6" t="s">
        <v>232</v>
      </c>
      <c r="C297" s="7">
        <v>0</v>
      </c>
      <c r="D297" s="7">
        <v>0</v>
      </c>
      <c r="E297" s="7">
        <v>0</v>
      </c>
      <c r="F297" s="7">
        <v>0</v>
      </c>
    </row>
    <row r="301" spans="1:6" x14ac:dyDescent="0.25">
      <c r="A301" s="6" t="s">
        <v>233</v>
      </c>
      <c r="B301" s="6" t="s">
        <v>234</v>
      </c>
      <c r="C301" s="6" t="s">
        <v>19</v>
      </c>
      <c r="D301" s="6" t="s">
        <v>19</v>
      </c>
      <c r="E301" s="6" t="s">
        <v>19</v>
      </c>
      <c r="F301" s="6" t="s">
        <v>19</v>
      </c>
    </row>
    <row r="302" spans="1:6" ht="15.75" x14ac:dyDescent="0.25">
      <c r="A302" s="6" t="s">
        <v>19</v>
      </c>
      <c r="B302" s="6" t="s">
        <v>235</v>
      </c>
      <c r="C302" s="7">
        <v>0</v>
      </c>
      <c r="D302" s="7">
        <v>0</v>
      </c>
      <c r="E302" s="7">
        <v>0</v>
      </c>
      <c r="F302" s="7">
        <v>0</v>
      </c>
    </row>
    <row r="306" spans="1:6" x14ac:dyDescent="0.25">
      <c r="A306" s="6" t="s">
        <v>236</v>
      </c>
      <c r="B306" s="6" t="s">
        <v>237</v>
      </c>
      <c r="C306" s="6" t="s">
        <v>19</v>
      </c>
      <c r="D306" s="6" t="s">
        <v>19</v>
      </c>
      <c r="E306" s="6" t="s">
        <v>19</v>
      </c>
      <c r="F306" s="6" t="s">
        <v>19</v>
      </c>
    </row>
    <row r="307" spans="1:6" ht="15.75" x14ac:dyDescent="0.25">
      <c r="A307" s="6" t="s">
        <v>19</v>
      </c>
      <c r="B307" s="6" t="s">
        <v>238</v>
      </c>
      <c r="C307" s="7">
        <v>0</v>
      </c>
      <c r="D307" s="7">
        <v>0</v>
      </c>
      <c r="E307" s="7">
        <v>0</v>
      </c>
      <c r="F307" s="7">
        <v>0</v>
      </c>
    </row>
    <row r="311" spans="1:6" x14ac:dyDescent="0.25">
      <c r="A311" s="6" t="s">
        <v>239</v>
      </c>
      <c r="B311" s="6" t="s">
        <v>240</v>
      </c>
      <c r="C311" s="6" t="s">
        <v>19</v>
      </c>
      <c r="D311" s="6" t="s">
        <v>19</v>
      </c>
      <c r="E311" s="6" t="s">
        <v>19</v>
      </c>
      <c r="F311" s="6" t="s">
        <v>19</v>
      </c>
    </row>
    <row r="312" spans="1:6" ht="15.75" x14ac:dyDescent="0.25">
      <c r="A312" s="6" t="s">
        <v>19</v>
      </c>
      <c r="B312" s="6" t="s">
        <v>241</v>
      </c>
      <c r="C312" s="7">
        <v>0</v>
      </c>
      <c r="D312" s="7">
        <v>0</v>
      </c>
      <c r="E312" s="7">
        <v>0</v>
      </c>
      <c r="F312" s="7">
        <v>0</v>
      </c>
    </row>
    <row r="316" spans="1:6" x14ac:dyDescent="0.25">
      <c r="A316" s="6" t="s">
        <v>50</v>
      </c>
      <c r="B316" s="6" t="s">
        <v>242</v>
      </c>
      <c r="C316" s="6" t="s">
        <v>19</v>
      </c>
      <c r="D316" s="6" t="s">
        <v>19</v>
      </c>
      <c r="E316" s="6" t="s">
        <v>19</v>
      </c>
      <c r="F316" s="6" t="s">
        <v>19</v>
      </c>
    </row>
    <row r="317" spans="1:6" ht="15.75" x14ac:dyDescent="0.25">
      <c r="A317" s="6" t="s">
        <v>458</v>
      </c>
      <c r="B317" s="6" t="s">
        <v>459</v>
      </c>
      <c r="C317" s="7">
        <v>-7710543.46</v>
      </c>
      <c r="D317" s="7">
        <v>0</v>
      </c>
      <c r="E317" s="7">
        <v>0</v>
      </c>
      <c r="F317" s="7">
        <v>-7710543.46</v>
      </c>
    </row>
    <row r="318" spans="1:6" ht="15.75" x14ac:dyDescent="0.25">
      <c r="A318" s="38" t="s">
        <v>460</v>
      </c>
      <c r="B318" s="38" t="s">
        <v>461</v>
      </c>
      <c r="C318" s="7">
        <v>3001310.46</v>
      </c>
      <c r="D318" s="7">
        <v>0</v>
      </c>
      <c r="E318" s="7">
        <v>0</v>
      </c>
      <c r="F318" s="39">
        <v>3001310.46</v>
      </c>
    </row>
    <row r="319" spans="1:6" ht="15.75" x14ac:dyDescent="0.25">
      <c r="A319" s="38" t="s">
        <v>502</v>
      </c>
      <c r="B319" s="38" t="s">
        <v>503</v>
      </c>
      <c r="C319" s="7">
        <v>29649</v>
      </c>
      <c r="D319" s="7">
        <v>0</v>
      </c>
      <c r="E319" s="7">
        <v>0</v>
      </c>
      <c r="F319" s="39">
        <v>29649</v>
      </c>
    </row>
    <row r="320" spans="1:6" ht="15.75" x14ac:dyDescent="0.25">
      <c r="A320" s="6" t="s">
        <v>480</v>
      </c>
      <c r="B320" s="6" t="s">
        <v>481</v>
      </c>
      <c r="C320" s="7">
        <v>-29649</v>
      </c>
      <c r="D320" s="7">
        <v>0</v>
      </c>
      <c r="E320" s="7">
        <v>0</v>
      </c>
      <c r="F320" s="7">
        <v>-29649</v>
      </c>
    </row>
    <row r="321" spans="1:6" ht="15.75" x14ac:dyDescent="0.25">
      <c r="A321" s="6" t="s">
        <v>462</v>
      </c>
      <c r="B321" s="6" t="s">
        <v>463</v>
      </c>
      <c r="C321" s="7">
        <v>-53711014.670000002</v>
      </c>
      <c r="D321" s="7">
        <v>0</v>
      </c>
      <c r="E321" s="7">
        <v>0</v>
      </c>
      <c r="F321" s="7">
        <v>-53711014.670000002</v>
      </c>
    </row>
    <row r="322" spans="1:6" ht="15.75" x14ac:dyDescent="0.25">
      <c r="A322" s="6" t="s">
        <v>482</v>
      </c>
      <c r="B322" s="6" t="s">
        <v>483</v>
      </c>
      <c r="C322" s="7">
        <v>-48000</v>
      </c>
      <c r="D322" s="7">
        <v>0</v>
      </c>
      <c r="E322" s="7">
        <v>0</v>
      </c>
      <c r="F322" s="7">
        <v>-48000</v>
      </c>
    </row>
    <row r="323" spans="1:6" ht="15.75" x14ac:dyDescent="0.25">
      <c r="A323" s="38" t="s">
        <v>464</v>
      </c>
      <c r="B323" s="38" t="s">
        <v>465</v>
      </c>
      <c r="C323" s="7">
        <v>17349459.670000002</v>
      </c>
      <c r="D323" s="7">
        <v>0</v>
      </c>
      <c r="E323" s="7">
        <v>0</v>
      </c>
      <c r="F323" s="39">
        <v>17349459.670000002</v>
      </c>
    </row>
    <row r="324" spans="1:6" ht="15.75" x14ac:dyDescent="0.25">
      <c r="A324" s="38" t="s">
        <v>504</v>
      </c>
      <c r="B324" s="38" t="s">
        <v>505</v>
      </c>
      <c r="C324" s="7">
        <v>48000</v>
      </c>
      <c r="D324" s="7">
        <v>0</v>
      </c>
      <c r="E324" s="7">
        <v>0</v>
      </c>
      <c r="F324" s="39">
        <v>48000</v>
      </c>
    </row>
    <row r="325" spans="1:6" ht="15.75" x14ac:dyDescent="0.25">
      <c r="A325" s="38" t="s">
        <v>506</v>
      </c>
      <c r="B325" s="38" t="s">
        <v>507</v>
      </c>
      <c r="C325" s="7">
        <v>676405</v>
      </c>
      <c r="D325" s="7">
        <v>0</v>
      </c>
      <c r="E325" s="7">
        <v>0</v>
      </c>
      <c r="F325" s="39">
        <v>676405</v>
      </c>
    </row>
    <row r="326" spans="1:6" ht="15.75" x14ac:dyDescent="0.25">
      <c r="A326" s="6" t="s">
        <v>466</v>
      </c>
      <c r="B326" s="6" t="s">
        <v>467</v>
      </c>
      <c r="C326" s="7">
        <v>-676405</v>
      </c>
      <c r="D326" s="7">
        <v>0</v>
      </c>
      <c r="E326" s="7">
        <v>0</v>
      </c>
      <c r="F326" s="7">
        <v>-676405</v>
      </c>
    </row>
    <row r="327" spans="1:6" ht="15.75" x14ac:dyDescent="0.25">
      <c r="A327" s="6" t="s">
        <v>468</v>
      </c>
      <c r="B327" s="6" t="s">
        <v>469</v>
      </c>
      <c r="C327" s="7">
        <v>-34403235.009999998</v>
      </c>
      <c r="D327" s="7">
        <v>0</v>
      </c>
      <c r="E327" s="7">
        <v>0</v>
      </c>
      <c r="F327" s="7">
        <v>-34403235.009999998</v>
      </c>
    </row>
    <row r="328" spans="1:6" ht="15.75" x14ac:dyDescent="0.25">
      <c r="A328" s="38" t="s">
        <v>470</v>
      </c>
      <c r="B328" s="38" t="s">
        <v>471</v>
      </c>
      <c r="C328" s="7">
        <v>14058186.01</v>
      </c>
      <c r="D328" s="7">
        <v>0</v>
      </c>
      <c r="E328" s="7">
        <v>0</v>
      </c>
      <c r="F328" s="39">
        <v>14058186.01</v>
      </c>
    </row>
    <row r="329" spans="1:6" ht="15.75" x14ac:dyDescent="0.25">
      <c r="A329" s="38" t="s">
        <v>508</v>
      </c>
      <c r="B329" s="38" t="s">
        <v>509</v>
      </c>
      <c r="C329" s="7">
        <v>299550</v>
      </c>
      <c r="D329" s="7">
        <v>0</v>
      </c>
      <c r="E329" s="7">
        <v>0</v>
      </c>
      <c r="F329" s="39">
        <v>299550</v>
      </c>
    </row>
    <row r="330" spans="1:6" ht="15.75" x14ac:dyDescent="0.25">
      <c r="A330" s="6" t="s">
        <v>484</v>
      </c>
      <c r="B330" s="6" t="s">
        <v>485</v>
      </c>
      <c r="C330" s="7">
        <v>-299550</v>
      </c>
      <c r="D330" s="7">
        <v>0</v>
      </c>
      <c r="E330" s="7">
        <v>0</v>
      </c>
      <c r="F330" s="7">
        <v>-299550</v>
      </c>
    </row>
    <row r="331" spans="1:6" ht="15.75" x14ac:dyDescent="0.25">
      <c r="A331" s="6" t="s">
        <v>486</v>
      </c>
      <c r="B331" s="6" t="s">
        <v>487</v>
      </c>
      <c r="C331" s="7">
        <v>-1050883</v>
      </c>
      <c r="D331" s="7">
        <v>0</v>
      </c>
      <c r="E331" s="7">
        <v>0</v>
      </c>
      <c r="F331" s="7">
        <v>-1050883</v>
      </c>
    </row>
    <row r="332" spans="1:6" ht="15.75" x14ac:dyDescent="0.25">
      <c r="A332" s="38" t="s">
        <v>488</v>
      </c>
      <c r="B332" s="38" t="s">
        <v>489</v>
      </c>
      <c r="C332" s="7">
        <v>423342</v>
      </c>
      <c r="D332" s="7">
        <v>0</v>
      </c>
      <c r="E332" s="7">
        <v>0</v>
      </c>
      <c r="F332" s="39">
        <v>423342</v>
      </c>
    </row>
    <row r="333" spans="1:6" ht="15.75" x14ac:dyDescent="0.25">
      <c r="A333" s="38" t="s">
        <v>510</v>
      </c>
      <c r="B333" s="38" t="s">
        <v>511</v>
      </c>
      <c r="C333" s="7">
        <v>159005</v>
      </c>
      <c r="D333" s="7">
        <v>0</v>
      </c>
      <c r="E333" s="7">
        <v>0</v>
      </c>
      <c r="F333" s="39">
        <v>159005</v>
      </c>
    </row>
    <row r="334" spans="1:6" ht="15.75" x14ac:dyDescent="0.25">
      <c r="A334" s="6" t="s">
        <v>512</v>
      </c>
      <c r="B334" s="6" t="s">
        <v>513</v>
      </c>
      <c r="C334" s="7">
        <v>-159005</v>
      </c>
      <c r="D334" s="7">
        <v>0</v>
      </c>
      <c r="E334" s="7">
        <v>0</v>
      </c>
      <c r="F334" s="7">
        <v>-159005</v>
      </c>
    </row>
    <row r="335" spans="1:6" ht="15.75" x14ac:dyDescent="0.25">
      <c r="A335" s="6" t="s">
        <v>490</v>
      </c>
      <c r="B335" s="6" t="s">
        <v>491</v>
      </c>
      <c r="C335" s="7">
        <v>-310739</v>
      </c>
      <c r="D335" s="7">
        <v>0</v>
      </c>
      <c r="E335" s="7">
        <v>0</v>
      </c>
      <c r="F335" s="7">
        <v>-310739</v>
      </c>
    </row>
    <row r="336" spans="1:6" ht="15.75" x14ac:dyDescent="0.25">
      <c r="A336" s="38" t="s">
        <v>492</v>
      </c>
      <c r="B336" s="38" t="s">
        <v>493</v>
      </c>
      <c r="C336" s="7">
        <v>139326</v>
      </c>
      <c r="D336" s="7">
        <v>0</v>
      </c>
      <c r="E336" s="7">
        <v>0</v>
      </c>
      <c r="F336" s="39">
        <v>139326</v>
      </c>
    </row>
    <row r="337" spans="1:6" ht="15.75" x14ac:dyDescent="0.25">
      <c r="A337" s="6" t="s">
        <v>496</v>
      </c>
      <c r="B337" s="6" t="s">
        <v>497</v>
      </c>
      <c r="C337" s="7">
        <v>-488864</v>
      </c>
      <c r="D337" s="7">
        <v>0</v>
      </c>
      <c r="E337" s="7">
        <v>0</v>
      </c>
      <c r="F337" s="7">
        <v>-488864</v>
      </c>
    </row>
    <row r="338" spans="1:6" ht="15.75" x14ac:dyDescent="0.25">
      <c r="A338" s="6" t="s">
        <v>19</v>
      </c>
      <c r="B338" s="6" t="s">
        <v>273</v>
      </c>
      <c r="C338" s="7">
        <v>-62703655</v>
      </c>
      <c r="D338" s="7">
        <v>0</v>
      </c>
      <c r="E338" s="7">
        <v>0</v>
      </c>
      <c r="F338" s="7">
        <v>-62703655</v>
      </c>
    </row>
    <row r="342" spans="1:6" x14ac:dyDescent="0.25">
      <c r="A342" s="6" t="s">
        <v>51</v>
      </c>
      <c r="B342" s="6" t="s">
        <v>274</v>
      </c>
      <c r="C342" s="6" t="s">
        <v>19</v>
      </c>
      <c r="D342" s="6" t="s">
        <v>19</v>
      </c>
      <c r="E342" s="6" t="s">
        <v>19</v>
      </c>
      <c r="F342" s="6" t="s">
        <v>19</v>
      </c>
    </row>
    <row r="343" spans="1:6" ht="15.75" x14ac:dyDescent="0.25">
      <c r="A343" s="6" t="s">
        <v>458</v>
      </c>
      <c r="B343" s="6" t="s">
        <v>459</v>
      </c>
      <c r="C343" s="7">
        <v>-20687743.460000001</v>
      </c>
      <c r="D343" s="7">
        <v>0</v>
      </c>
      <c r="E343" s="7">
        <v>0</v>
      </c>
      <c r="F343" s="7">
        <v>-20687743.460000001</v>
      </c>
    </row>
    <row r="344" spans="1:6" ht="15.75" x14ac:dyDescent="0.25">
      <c r="A344" s="38" t="s">
        <v>460</v>
      </c>
      <c r="B344" s="38" t="s">
        <v>461</v>
      </c>
      <c r="C344" s="7">
        <v>2421290.46</v>
      </c>
      <c r="D344" s="7">
        <v>0</v>
      </c>
      <c r="E344" s="7">
        <v>0</v>
      </c>
      <c r="F344" s="39">
        <v>2421290.46</v>
      </c>
    </row>
    <row r="345" spans="1:6" ht="15.75" x14ac:dyDescent="0.25">
      <c r="A345" s="38" t="s">
        <v>502</v>
      </c>
      <c r="B345" s="38" t="s">
        <v>503</v>
      </c>
      <c r="C345" s="7">
        <v>1020397</v>
      </c>
      <c r="D345" s="7">
        <v>0</v>
      </c>
      <c r="E345" s="7">
        <v>0</v>
      </c>
      <c r="F345" s="39">
        <v>1020397</v>
      </c>
    </row>
    <row r="346" spans="1:6" ht="15.75" x14ac:dyDescent="0.25">
      <c r="A346" s="6" t="s">
        <v>480</v>
      </c>
      <c r="B346" s="6" t="s">
        <v>481</v>
      </c>
      <c r="C346" s="7">
        <v>-1020397</v>
      </c>
      <c r="D346" s="7">
        <v>0</v>
      </c>
      <c r="E346" s="7">
        <v>0</v>
      </c>
      <c r="F346" s="7">
        <v>-1020397</v>
      </c>
    </row>
    <row r="347" spans="1:6" ht="15.75" x14ac:dyDescent="0.25">
      <c r="A347" s="6" t="s">
        <v>462</v>
      </c>
      <c r="B347" s="6" t="s">
        <v>463</v>
      </c>
      <c r="C347" s="7">
        <v>-63775238.520000003</v>
      </c>
      <c r="D347" s="7">
        <v>0</v>
      </c>
      <c r="E347" s="7">
        <v>0</v>
      </c>
      <c r="F347" s="7">
        <v>-63775238.520000003</v>
      </c>
    </row>
    <row r="348" spans="1:6" ht="15.75" x14ac:dyDescent="0.25">
      <c r="A348" s="6" t="s">
        <v>482</v>
      </c>
      <c r="B348" s="6" t="s">
        <v>483</v>
      </c>
      <c r="C348" s="7">
        <v>-165500</v>
      </c>
      <c r="D348" s="7">
        <v>0</v>
      </c>
      <c r="E348" s="7">
        <v>0</v>
      </c>
      <c r="F348" s="7">
        <v>-165500</v>
      </c>
    </row>
    <row r="349" spans="1:6" ht="15.75" x14ac:dyDescent="0.25">
      <c r="A349" s="38" t="s">
        <v>464</v>
      </c>
      <c r="B349" s="38" t="s">
        <v>465</v>
      </c>
      <c r="C349" s="7">
        <v>22908828.52</v>
      </c>
      <c r="D349" s="7">
        <v>0</v>
      </c>
      <c r="E349" s="7">
        <v>0</v>
      </c>
      <c r="F349" s="39">
        <v>22908828.52</v>
      </c>
    </row>
    <row r="350" spans="1:6" ht="15.75" x14ac:dyDescent="0.25">
      <c r="A350" s="38" t="s">
        <v>504</v>
      </c>
      <c r="B350" s="38" t="s">
        <v>505</v>
      </c>
      <c r="C350" s="7">
        <v>165500</v>
      </c>
      <c r="D350" s="7">
        <v>0</v>
      </c>
      <c r="E350" s="7">
        <v>0</v>
      </c>
      <c r="F350" s="39">
        <v>165500</v>
      </c>
    </row>
    <row r="351" spans="1:6" ht="15.75" x14ac:dyDescent="0.25">
      <c r="A351" s="38" t="s">
        <v>506</v>
      </c>
      <c r="B351" s="38" t="s">
        <v>507</v>
      </c>
      <c r="C351" s="7">
        <v>2042656</v>
      </c>
      <c r="D351" s="7">
        <v>0</v>
      </c>
      <c r="E351" s="7">
        <v>0</v>
      </c>
      <c r="F351" s="39">
        <v>2042656</v>
      </c>
    </row>
    <row r="352" spans="1:6" ht="15.75" x14ac:dyDescent="0.25">
      <c r="A352" s="6" t="s">
        <v>466</v>
      </c>
      <c r="B352" s="6" t="s">
        <v>467</v>
      </c>
      <c r="C352" s="7">
        <v>-2042656</v>
      </c>
      <c r="D352" s="7">
        <v>0</v>
      </c>
      <c r="E352" s="7">
        <v>0</v>
      </c>
      <c r="F352" s="7">
        <v>-2042656</v>
      </c>
    </row>
    <row r="353" spans="1:6" ht="15.75" x14ac:dyDescent="0.25">
      <c r="A353" s="6" t="s">
        <v>468</v>
      </c>
      <c r="B353" s="6" t="s">
        <v>469</v>
      </c>
      <c r="C353" s="7">
        <v>-29979750.460000001</v>
      </c>
      <c r="D353" s="7">
        <v>0</v>
      </c>
      <c r="E353" s="7">
        <v>0</v>
      </c>
      <c r="F353" s="7">
        <v>-29979750.460000001</v>
      </c>
    </row>
    <row r="354" spans="1:6" ht="15.75" x14ac:dyDescent="0.25">
      <c r="A354" s="38" t="s">
        <v>470</v>
      </c>
      <c r="B354" s="38" t="s">
        <v>471</v>
      </c>
      <c r="C354" s="7">
        <v>10983244.460000001</v>
      </c>
      <c r="D354" s="7">
        <v>0</v>
      </c>
      <c r="E354" s="7">
        <v>0</v>
      </c>
      <c r="F354" s="39">
        <v>10983244.460000001</v>
      </c>
    </row>
    <row r="355" spans="1:6" ht="15.75" x14ac:dyDescent="0.25">
      <c r="A355" s="38" t="s">
        <v>508</v>
      </c>
      <c r="B355" s="38" t="s">
        <v>509</v>
      </c>
      <c r="C355" s="7">
        <v>194559</v>
      </c>
      <c r="D355" s="7">
        <v>0</v>
      </c>
      <c r="E355" s="7">
        <v>0</v>
      </c>
      <c r="F355" s="39">
        <v>194559</v>
      </c>
    </row>
    <row r="356" spans="1:6" ht="15.75" x14ac:dyDescent="0.25">
      <c r="A356" s="6" t="s">
        <v>484</v>
      </c>
      <c r="B356" s="6" t="s">
        <v>485</v>
      </c>
      <c r="C356" s="7">
        <v>-194559</v>
      </c>
      <c r="D356" s="7">
        <v>0</v>
      </c>
      <c r="E356" s="7">
        <v>0</v>
      </c>
      <c r="F356" s="7">
        <v>-194559</v>
      </c>
    </row>
    <row r="357" spans="1:6" ht="15.75" x14ac:dyDescent="0.25">
      <c r="A357" s="6" t="s">
        <v>486</v>
      </c>
      <c r="B357" s="6" t="s">
        <v>487</v>
      </c>
      <c r="C357" s="7">
        <v>-287812</v>
      </c>
      <c r="D357" s="7">
        <v>0</v>
      </c>
      <c r="E357" s="7">
        <v>0</v>
      </c>
      <c r="F357" s="7">
        <v>-287812</v>
      </c>
    </row>
    <row r="358" spans="1:6" ht="15.75" x14ac:dyDescent="0.25">
      <c r="A358" s="38" t="s">
        <v>488</v>
      </c>
      <c r="B358" s="38" t="s">
        <v>489</v>
      </c>
      <c r="C358" s="7">
        <v>177812</v>
      </c>
      <c r="D358" s="7">
        <v>0</v>
      </c>
      <c r="E358" s="7">
        <v>0</v>
      </c>
      <c r="F358" s="39">
        <v>177812</v>
      </c>
    </row>
    <row r="359" spans="1:6" ht="15.75" x14ac:dyDescent="0.25">
      <c r="A359" s="6" t="s">
        <v>490</v>
      </c>
      <c r="B359" s="6" t="s">
        <v>491</v>
      </c>
      <c r="C359" s="7">
        <v>-103709</v>
      </c>
      <c r="D359" s="7">
        <v>0</v>
      </c>
      <c r="E359" s="7">
        <v>0</v>
      </c>
      <c r="F359" s="7">
        <v>-103709</v>
      </c>
    </row>
    <row r="360" spans="1:6" ht="15.75" x14ac:dyDescent="0.25">
      <c r="A360" s="38" t="s">
        <v>492</v>
      </c>
      <c r="B360" s="38" t="s">
        <v>493</v>
      </c>
      <c r="C360" s="7">
        <v>34500</v>
      </c>
      <c r="D360" s="7">
        <v>0</v>
      </c>
      <c r="E360" s="7">
        <v>0</v>
      </c>
      <c r="F360" s="39">
        <v>34500</v>
      </c>
    </row>
    <row r="361" spans="1:6" ht="15.75" x14ac:dyDescent="0.25">
      <c r="A361" s="38" t="s">
        <v>514</v>
      </c>
      <c r="B361" s="38" t="s">
        <v>515</v>
      </c>
      <c r="C361" s="7">
        <v>12683</v>
      </c>
      <c r="D361" s="7">
        <v>0</v>
      </c>
      <c r="E361" s="7">
        <v>0</v>
      </c>
      <c r="F361" s="39">
        <v>12683</v>
      </c>
    </row>
    <row r="362" spans="1:6" ht="15.75" x14ac:dyDescent="0.25">
      <c r="A362" s="6" t="s">
        <v>494</v>
      </c>
      <c r="B362" s="6" t="s">
        <v>495</v>
      </c>
      <c r="C362" s="7">
        <v>-12683</v>
      </c>
      <c r="D362" s="7">
        <v>0</v>
      </c>
      <c r="E362" s="7">
        <v>0</v>
      </c>
      <c r="F362" s="7">
        <v>-12683</v>
      </c>
    </row>
    <row r="363" spans="1:6" ht="15.75" x14ac:dyDescent="0.25">
      <c r="A363" s="6" t="s">
        <v>496</v>
      </c>
      <c r="B363" s="6" t="s">
        <v>497</v>
      </c>
      <c r="C363" s="7">
        <v>-1385512</v>
      </c>
      <c r="D363" s="7">
        <v>0</v>
      </c>
      <c r="E363" s="7">
        <v>0</v>
      </c>
      <c r="F363" s="7">
        <v>-1385512</v>
      </c>
    </row>
    <row r="364" spans="1:6" ht="15.75" x14ac:dyDescent="0.25">
      <c r="A364" s="6" t="s">
        <v>19</v>
      </c>
      <c r="B364" s="6" t="s">
        <v>279</v>
      </c>
      <c r="C364" s="7">
        <v>-79694090</v>
      </c>
      <c r="D364" s="7">
        <v>0</v>
      </c>
      <c r="E364" s="7">
        <v>0</v>
      </c>
      <c r="F364" s="7">
        <v>-79694090</v>
      </c>
    </row>
    <row r="368" spans="1:6" x14ac:dyDescent="0.25">
      <c r="A368" s="6" t="s">
        <v>52</v>
      </c>
      <c r="B368" s="6" t="s">
        <v>280</v>
      </c>
      <c r="C368" s="6" t="s">
        <v>19</v>
      </c>
      <c r="D368" s="6" t="s">
        <v>19</v>
      </c>
      <c r="E368" s="6" t="s">
        <v>19</v>
      </c>
      <c r="F368" s="6" t="s">
        <v>19</v>
      </c>
    </row>
    <row r="369" spans="1:6" ht="15.75" x14ac:dyDescent="0.25">
      <c r="A369" s="6" t="s">
        <v>458</v>
      </c>
      <c r="B369" s="6" t="s">
        <v>459</v>
      </c>
      <c r="C369" s="7">
        <v>-3773181.71</v>
      </c>
      <c r="D369" s="7">
        <v>0</v>
      </c>
      <c r="E369" s="7">
        <v>0</v>
      </c>
      <c r="F369" s="7">
        <v>-3773181.71</v>
      </c>
    </row>
    <row r="370" spans="1:6" ht="15.75" x14ac:dyDescent="0.25">
      <c r="A370" s="38" t="s">
        <v>460</v>
      </c>
      <c r="B370" s="38" t="s">
        <v>461</v>
      </c>
      <c r="C370" s="7">
        <v>692806.71</v>
      </c>
      <c r="D370" s="7">
        <v>0</v>
      </c>
      <c r="E370" s="7">
        <v>0</v>
      </c>
      <c r="F370" s="39">
        <v>692806.71</v>
      </c>
    </row>
    <row r="371" spans="1:6" ht="15.75" x14ac:dyDescent="0.25">
      <c r="A371" s="38" t="s">
        <v>502</v>
      </c>
      <c r="B371" s="38" t="s">
        <v>503</v>
      </c>
      <c r="C371" s="7">
        <v>38566</v>
      </c>
      <c r="D371" s="7">
        <v>0</v>
      </c>
      <c r="E371" s="7">
        <v>0</v>
      </c>
      <c r="F371" s="39">
        <v>38566</v>
      </c>
    </row>
    <row r="372" spans="1:6" ht="15.75" x14ac:dyDescent="0.25">
      <c r="A372" s="6" t="s">
        <v>480</v>
      </c>
      <c r="B372" s="6" t="s">
        <v>481</v>
      </c>
      <c r="C372" s="7">
        <v>-38566</v>
      </c>
      <c r="D372" s="7">
        <v>0</v>
      </c>
      <c r="E372" s="7">
        <v>0</v>
      </c>
      <c r="F372" s="7">
        <v>-38566</v>
      </c>
    </row>
    <row r="373" spans="1:6" ht="15.75" x14ac:dyDescent="0.25">
      <c r="A373" s="6" t="s">
        <v>462</v>
      </c>
      <c r="B373" s="6" t="s">
        <v>463</v>
      </c>
      <c r="C373" s="7">
        <v>-45279636.210000001</v>
      </c>
      <c r="D373" s="7">
        <v>0</v>
      </c>
      <c r="E373" s="7">
        <v>0</v>
      </c>
      <c r="F373" s="7">
        <v>-45279636.210000001</v>
      </c>
    </row>
    <row r="374" spans="1:6" ht="15.75" x14ac:dyDescent="0.25">
      <c r="A374" s="6" t="s">
        <v>482</v>
      </c>
      <c r="B374" s="6" t="s">
        <v>483</v>
      </c>
      <c r="C374" s="7">
        <v>-249000</v>
      </c>
      <c r="D374" s="7">
        <v>0</v>
      </c>
      <c r="E374" s="7">
        <v>0</v>
      </c>
      <c r="F374" s="7">
        <v>-249000</v>
      </c>
    </row>
    <row r="375" spans="1:6" ht="15.75" x14ac:dyDescent="0.25">
      <c r="A375" s="38" t="s">
        <v>464</v>
      </c>
      <c r="B375" s="38" t="s">
        <v>465</v>
      </c>
      <c r="C375" s="7">
        <v>22959410.210000001</v>
      </c>
      <c r="D375" s="7">
        <v>0</v>
      </c>
      <c r="E375" s="7">
        <v>0</v>
      </c>
      <c r="F375" s="39">
        <v>22959410.210000001</v>
      </c>
    </row>
    <row r="376" spans="1:6" ht="15.75" x14ac:dyDescent="0.25">
      <c r="A376" s="38" t="s">
        <v>504</v>
      </c>
      <c r="B376" s="38" t="s">
        <v>505</v>
      </c>
      <c r="C376" s="7">
        <v>249000</v>
      </c>
      <c r="D376" s="7">
        <v>0</v>
      </c>
      <c r="E376" s="7">
        <v>0</v>
      </c>
      <c r="F376" s="39">
        <v>249000</v>
      </c>
    </row>
    <row r="377" spans="1:6" ht="15.75" x14ac:dyDescent="0.25">
      <c r="A377" s="38" t="s">
        <v>506</v>
      </c>
      <c r="B377" s="38" t="s">
        <v>507</v>
      </c>
      <c r="C377" s="7">
        <v>141916</v>
      </c>
      <c r="D377" s="7">
        <v>0</v>
      </c>
      <c r="E377" s="7">
        <v>0</v>
      </c>
      <c r="F377" s="39">
        <v>141916</v>
      </c>
    </row>
    <row r="378" spans="1:6" ht="15.75" x14ac:dyDescent="0.25">
      <c r="A378" s="6" t="s">
        <v>466</v>
      </c>
      <c r="B378" s="6" t="s">
        <v>467</v>
      </c>
      <c r="C378" s="7">
        <v>-141916</v>
      </c>
      <c r="D378" s="7">
        <v>0</v>
      </c>
      <c r="E378" s="7">
        <v>0</v>
      </c>
      <c r="F378" s="7">
        <v>-141916</v>
      </c>
    </row>
    <row r="379" spans="1:6" ht="15.75" x14ac:dyDescent="0.25">
      <c r="A379" s="6" t="s">
        <v>468</v>
      </c>
      <c r="B379" s="6" t="s">
        <v>469</v>
      </c>
      <c r="C379" s="7">
        <v>-35783828.020000003</v>
      </c>
      <c r="D379" s="7">
        <v>0</v>
      </c>
      <c r="E379" s="7">
        <v>0</v>
      </c>
      <c r="F379" s="7">
        <v>-35783828.020000003</v>
      </c>
    </row>
    <row r="380" spans="1:6" ht="15.75" x14ac:dyDescent="0.25">
      <c r="A380" s="38" t="s">
        <v>470</v>
      </c>
      <c r="B380" s="38" t="s">
        <v>471</v>
      </c>
      <c r="C380" s="7">
        <v>11463297.02</v>
      </c>
      <c r="D380" s="7">
        <v>0</v>
      </c>
      <c r="E380" s="7">
        <v>0</v>
      </c>
      <c r="F380" s="39">
        <v>11463297.02</v>
      </c>
    </row>
    <row r="381" spans="1:6" ht="15.75" x14ac:dyDescent="0.25">
      <c r="A381" s="38" t="s">
        <v>508</v>
      </c>
      <c r="B381" s="38" t="s">
        <v>509</v>
      </c>
      <c r="C381" s="7">
        <v>281869</v>
      </c>
      <c r="D381" s="7">
        <v>0</v>
      </c>
      <c r="E381" s="7">
        <v>0</v>
      </c>
      <c r="F381" s="39">
        <v>281869</v>
      </c>
    </row>
    <row r="382" spans="1:6" ht="15.75" x14ac:dyDescent="0.25">
      <c r="A382" s="6" t="s">
        <v>484</v>
      </c>
      <c r="B382" s="6" t="s">
        <v>485</v>
      </c>
      <c r="C382" s="7">
        <v>-281869</v>
      </c>
      <c r="D382" s="7">
        <v>0</v>
      </c>
      <c r="E382" s="7">
        <v>0</v>
      </c>
      <c r="F382" s="7">
        <v>-281869</v>
      </c>
    </row>
    <row r="383" spans="1:6" ht="15.75" x14ac:dyDescent="0.25">
      <c r="A383" s="6" t="s">
        <v>486</v>
      </c>
      <c r="B383" s="6" t="s">
        <v>487</v>
      </c>
      <c r="C383" s="7">
        <v>-999655</v>
      </c>
      <c r="D383" s="7">
        <v>0</v>
      </c>
      <c r="E383" s="7">
        <v>0</v>
      </c>
      <c r="F383" s="7">
        <v>-999655</v>
      </c>
    </row>
    <row r="384" spans="1:6" ht="15.75" x14ac:dyDescent="0.25">
      <c r="A384" s="38" t="s">
        <v>488</v>
      </c>
      <c r="B384" s="38" t="s">
        <v>489</v>
      </c>
      <c r="C384" s="7">
        <v>537033</v>
      </c>
      <c r="D384" s="7">
        <v>0</v>
      </c>
      <c r="E384" s="7">
        <v>0</v>
      </c>
      <c r="F384" s="39">
        <v>537033</v>
      </c>
    </row>
    <row r="385" spans="1:6" ht="15.75" x14ac:dyDescent="0.25">
      <c r="A385" s="6" t="s">
        <v>490</v>
      </c>
      <c r="B385" s="6" t="s">
        <v>491</v>
      </c>
      <c r="C385" s="7">
        <v>-105322</v>
      </c>
      <c r="D385" s="7">
        <v>0</v>
      </c>
      <c r="E385" s="7">
        <v>0</v>
      </c>
      <c r="F385" s="7">
        <v>-105322</v>
      </c>
    </row>
    <row r="386" spans="1:6" ht="15.75" x14ac:dyDescent="0.25">
      <c r="A386" s="38" t="s">
        <v>492</v>
      </c>
      <c r="B386" s="38" t="s">
        <v>493</v>
      </c>
      <c r="C386" s="7">
        <v>52661</v>
      </c>
      <c r="D386" s="7">
        <v>0</v>
      </c>
      <c r="E386" s="7">
        <v>0</v>
      </c>
      <c r="F386" s="39">
        <v>52661</v>
      </c>
    </row>
    <row r="387" spans="1:6" ht="15.75" x14ac:dyDescent="0.25">
      <c r="A387" s="6" t="s">
        <v>496</v>
      </c>
      <c r="B387" s="6" t="s">
        <v>497</v>
      </c>
      <c r="C387" s="7">
        <v>-488864</v>
      </c>
      <c r="D387" s="7">
        <v>0</v>
      </c>
      <c r="E387" s="7">
        <v>0</v>
      </c>
      <c r="F387" s="7">
        <v>-488864</v>
      </c>
    </row>
    <row r="388" spans="1:6" ht="15.75" x14ac:dyDescent="0.25">
      <c r="A388" s="6" t="s">
        <v>19</v>
      </c>
      <c r="B388" s="6" t="s">
        <v>281</v>
      </c>
      <c r="C388" s="7">
        <v>-50725279</v>
      </c>
      <c r="D388" s="7">
        <v>0</v>
      </c>
      <c r="E388" s="7">
        <v>0</v>
      </c>
      <c r="F388" s="7">
        <v>-50725279</v>
      </c>
    </row>
    <row r="392" spans="1:6" x14ac:dyDescent="0.25">
      <c r="A392" s="6" t="s">
        <v>282</v>
      </c>
      <c r="B392" s="6" t="s">
        <v>283</v>
      </c>
      <c r="C392" s="6" t="s">
        <v>19</v>
      </c>
      <c r="D392" s="6" t="s">
        <v>19</v>
      </c>
      <c r="E392" s="6" t="s">
        <v>19</v>
      </c>
      <c r="F392" s="6" t="s">
        <v>19</v>
      </c>
    </row>
    <row r="393" spans="1:6" ht="15.75" x14ac:dyDescent="0.25">
      <c r="A393" s="6" t="s">
        <v>19</v>
      </c>
      <c r="B393" s="6" t="s">
        <v>284</v>
      </c>
      <c r="C393" s="7">
        <v>0</v>
      </c>
      <c r="D393" s="7">
        <v>0</v>
      </c>
      <c r="E393" s="7">
        <v>0</v>
      </c>
      <c r="F393" s="7">
        <v>0</v>
      </c>
    </row>
    <row r="397" spans="1:6" x14ac:dyDescent="0.25">
      <c r="A397" s="6" t="s">
        <v>53</v>
      </c>
      <c r="B397" s="6" t="s">
        <v>285</v>
      </c>
      <c r="C397" s="6" t="s">
        <v>19</v>
      </c>
      <c r="D397" s="6" t="s">
        <v>19</v>
      </c>
      <c r="E397" s="6" t="s">
        <v>19</v>
      </c>
      <c r="F397" s="6" t="s">
        <v>19</v>
      </c>
    </row>
    <row r="398" spans="1:6" ht="15.75" x14ac:dyDescent="0.25">
      <c r="A398" s="6" t="s">
        <v>458</v>
      </c>
      <c r="B398" s="6" t="s">
        <v>459</v>
      </c>
      <c r="C398" s="7">
        <v>-1601757.62</v>
      </c>
      <c r="D398" s="7">
        <v>0</v>
      </c>
      <c r="E398" s="7">
        <v>0</v>
      </c>
      <c r="F398" s="7">
        <v>-1601757.62</v>
      </c>
    </row>
    <row r="399" spans="1:6" ht="15.75" x14ac:dyDescent="0.25">
      <c r="A399" s="38" t="s">
        <v>460</v>
      </c>
      <c r="B399" s="38" t="s">
        <v>461</v>
      </c>
      <c r="C399" s="7">
        <v>338455.62</v>
      </c>
      <c r="D399" s="7">
        <v>0</v>
      </c>
      <c r="E399" s="7">
        <v>0</v>
      </c>
      <c r="F399" s="39">
        <v>338455.62</v>
      </c>
    </row>
    <row r="400" spans="1:6" ht="15.75" x14ac:dyDescent="0.25">
      <c r="A400" s="6" t="s">
        <v>462</v>
      </c>
      <c r="B400" s="6" t="s">
        <v>463</v>
      </c>
      <c r="C400" s="7">
        <v>-21120459.030000001</v>
      </c>
      <c r="D400" s="7">
        <v>0</v>
      </c>
      <c r="E400" s="7">
        <v>0</v>
      </c>
      <c r="F400" s="7">
        <v>-21120459.030000001</v>
      </c>
    </row>
    <row r="401" spans="1:6" ht="15.75" x14ac:dyDescent="0.25">
      <c r="A401" s="6" t="s">
        <v>482</v>
      </c>
      <c r="B401" s="6" t="s">
        <v>483</v>
      </c>
      <c r="C401" s="7">
        <v>-730000</v>
      </c>
      <c r="D401" s="7">
        <v>0</v>
      </c>
      <c r="E401" s="7">
        <v>0</v>
      </c>
      <c r="F401" s="7">
        <v>-730000</v>
      </c>
    </row>
    <row r="402" spans="1:6" ht="15.75" x14ac:dyDescent="0.25">
      <c r="A402" s="38" t="s">
        <v>464</v>
      </c>
      <c r="B402" s="38" t="s">
        <v>465</v>
      </c>
      <c r="C402" s="7">
        <v>4956955.03</v>
      </c>
      <c r="D402" s="7">
        <v>0</v>
      </c>
      <c r="E402" s="7">
        <v>0</v>
      </c>
      <c r="F402" s="39">
        <v>4956955.03</v>
      </c>
    </row>
    <row r="403" spans="1:6" ht="15.75" x14ac:dyDescent="0.25">
      <c r="A403" s="38" t="s">
        <v>504</v>
      </c>
      <c r="B403" s="38" t="s">
        <v>505</v>
      </c>
      <c r="C403" s="7">
        <v>730000</v>
      </c>
      <c r="D403" s="7">
        <v>0</v>
      </c>
      <c r="E403" s="7">
        <v>0</v>
      </c>
      <c r="F403" s="39">
        <v>730000</v>
      </c>
    </row>
    <row r="404" spans="1:6" ht="15.75" x14ac:dyDescent="0.25">
      <c r="A404" s="38" t="s">
        <v>506</v>
      </c>
      <c r="B404" s="38" t="s">
        <v>507</v>
      </c>
      <c r="C404" s="7">
        <v>71160</v>
      </c>
      <c r="D404" s="7">
        <v>0</v>
      </c>
      <c r="E404" s="7">
        <v>0</v>
      </c>
      <c r="F404" s="39">
        <v>71160</v>
      </c>
    </row>
    <row r="405" spans="1:6" ht="15.75" x14ac:dyDescent="0.25">
      <c r="A405" s="6" t="s">
        <v>466</v>
      </c>
      <c r="B405" s="6" t="s">
        <v>467</v>
      </c>
      <c r="C405" s="7">
        <v>-71160</v>
      </c>
      <c r="D405" s="7">
        <v>0</v>
      </c>
      <c r="E405" s="7">
        <v>0</v>
      </c>
      <c r="F405" s="7">
        <v>-71160</v>
      </c>
    </row>
    <row r="406" spans="1:6" ht="15.75" x14ac:dyDescent="0.25">
      <c r="A406" s="6" t="s">
        <v>468</v>
      </c>
      <c r="B406" s="6" t="s">
        <v>469</v>
      </c>
      <c r="C406" s="7">
        <v>-15462421.960000001</v>
      </c>
      <c r="D406" s="7">
        <v>0</v>
      </c>
      <c r="E406" s="7">
        <v>0</v>
      </c>
      <c r="F406" s="7">
        <v>-15462421.960000001</v>
      </c>
    </row>
    <row r="407" spans="1:6" ht="15.75" x14ac:dyDescent="0.25">
      <c r="A407" s="38" t="s">
        <v>470</v>
      </c>
      <c r="B407" s="38" t="s">
        <v>471</v>
      </c>
      <c r="C407" s="7">
        <v>3974306.96</v>
      </c>
      <c r="D407" s="7">
        <v>0</v>
      </c>
      <c r="E407" s="7">
        <v>0</v>
      </c>
      <c r="F407" s="39">
        <v>3974306.96</v>
      </c>
    </row>
    <row r="408" spans="1:6" ht="15.75" x14ac:dyDescent="0.25">
      <c r="A408" s="38" t="s">
        <v>508</v>
      </c>
      <c r="B408" s="38" t="s">
        <v>509</v>
      </c>
      <c r="C408" s="7">
        <v>25160</v>
      </c>
      <c r="D408" s="7">
        <v>0</v>
      </c>
      <c r="E408" s="7">
        <v>0</v>
      </c>
      <c r="F408" s="39">
        <v>25160</v>
      </c>
    </row>
    <row r="409" spans="1:6" ht="15.75" x14ac:dyDescent="0.25">
      <c r="A409" s="6" t="s">
        <v>484</v>
      </c>
      <c r="B409" s="6" t="s">
        <v>485</v>
      </c>
      <c r="C409" s="7">
        <v>-25160</v>
      </c>
      <c r="D409" s="7">
        <v>0</v>
      </c>
      <c r="E409" s="7">
        <v>0</v>
      </c>
      <c r="F409" s="7">
        <v>-25160</v>
      </c>
    </row>
    <row r="410" spans="1:6" ht="15.75" x14ac:dyDescent="0.25">
      <c r="A410" s="6" t="s">
        <v>486</v>
      </c>
      <c r="B410" s="6" t="s">
        <v>487</v>
      </c>
      <c r="C410" s="7">
        <v>-10420</v>
      </c>
      <c r="D410" s="7">
        <v>0</v>
      </c>
      <c r="E410" s="7">
        <v>0</v>
      </c>
      <c r="F410" s="7">
        <v>-10420</v>
      </c>
    </row>
    <row r="411" spans="1:6" ht="15.75" x14ac:dyDescent="0.25">
      <c r="A411" s="38" t="s">
        <v>488</v>
      </c>
      <c r="B411" s="38" t="s">
        <v>489</v>
      </c>
      <c r="C411" s="7">
        <v>10420</v>
      </c>
      <c r="D411" s="7">
        <v>0</v>
      </c>
      <c r="E411" s="7">
        <v>0</v>
      </c>
      <c r="F411" s="39">
        <v>10420</v>
      </c>
    </row>
    <row r="412" spans="1:6" ht="15.75" x14ac:dyDescent="0.25">
      <c r="A412" s="6" t="s">
        <v>490</v>
      </c>
      <c r="B412" s="6" t="s">
        <v>491</v>
      </c>
      <c r="C412" s="7">
        <v>-32087</v>
      </c>
      <c r="D412" s="7">
        <v>0</v>
      </c>
      <c r="E412" s="7">
        <v>0</v>
      </c>
      <c r="F412" s="7">
        <v>-32087</v>
      </c>
    </row>
    <row r="413" spans="1:6" ht="15.75" x14ac:dyDescent="0.25">
      <c r="A413" s="38" t="s">
        <v>492</v>
      </c>
      <c r="B413" s="38" t="s">
        <v>493</v>
      </c>
      <c r="C413" s="7">
        <v>32087</v>
      </c>
      <c r="D413" s="7">
        <v>0</v>
      </c>
      <c r="E413" s="7">
        <v>0</v>
      </c>
      <c r="F413" s="39">
        <v>32087</v>
      </c>
    </row>
    <row r="414" spans="1:6" ht="15.75" x14ac:dyDescent="0.25">
      <c r="A414" s="6" t="s">
        <v>496</v>
      </c>
      <c r="B414" s="6" t="s">
        <v>497</v>
      </c>
      <c r="C414" s="7">
        <v>-564684</v>
      </c>
      <c r="D414" s="7">
        <v>0</v>
      </c>
      <c r="E414" s="7">
        <v>0</v>
      </c>
      <c r="F414" s="7">
        <v>-564684</v>
      </c>
    </row>
    <row r="415" spans="1:6" ht="15.75" x14ac:dyDescent="0.25">
      <c r="A415" s="38" t="s">
        <v>498</v>
      </c>
      <c r="B415" s="38" t="s">
        <v>499</v>
      </c>
      <c r="C415" s="7">
        <v>141984</v>
      </c>
      <c r="D415" s="7">
        <v>0</v>
      </c>
      <c r="E415" s="7">
        <v>0</v>
      </c>
      <c r="F415" s="39">
        <v>141984</v>
      </c>
    </row>
    <row r="416" spans="1:6" ht="15.75" x14ac:dyDescent="0.25">
      <c r="A416" s="6" t="s">
        <v>19</v>
      </c>
      <c r="B416" s="6" t="s">
        <v>286</v>
      </c>
      <c r="C416" s="7">
        <v>-29337621</v>
      </c>
      <c r="D416" s="7">
        <v>0</v>
      </c>
      <c r="E416" s="7">
        <v>0</v>
      </c>
      <c r="F416" s="7">
        <v>-29337621</v>
      </c>
    </row>
    <row r="420" spans="1:6" x14ac:dyDescent="0.25">
      <c r="A420" s="6" t="s">
        <v>54</v>
      </c>
      <c r="B420" s="6" t="s">
        <v>287</v>
      </c>
      <c r="C420" s="6" t="s">
        <v>19</v>
      </c>
      <c r="D420" s="6" t="s">
        <v>19</v>
      </c>
      <c r="E420" s="6" t="s">
        <v>19</v>
      </c>
      <c r="F420" s="6" t="s">
        <v>19</v>
      </c>
    </row>
    <row r="421" spans="1:6" ht="15.75" x14ac:dyDescent="0.25">
      <c r="A421" s="6" t="s">
        <v>458</v>
      </c>
      <c r="B421" s="6" t="s">
        <v>459</v>
      </c>
      <c r="C421" s="7">
        <v>-2072055.08</v>
      </c>
      <c r="D421" s="7">
        <v>0</v>
      </c>
      <c r="E421" s="7">
        <v>0</v>
      </c>
      <c r="F421" s="7">
        <v>-2072055.08</v>
      </c>
    </row>
    <row r="422" spans="1:6" ht="15.75" x14ac:dyDescent="0.25">
      <c r="A422" s="38" t="s">
        <v>460</v>
      </c>
      <c r="B422" s="38" t="s">
        <v>461</v>
      </c>
      <c r="C422" s="7">
        <v>240247.08</v>
      </c>
      <c r="D422" s="7">
        <v>0</v>
      </c>
      <c r="E422" s="7">
        <v>0</v>
      </c>
      <c r="F422" s="39">
        <v>240247.08</v>
      </c>
    </row>
    <row r="423" spans="1:6" ht="15.75" x14ac:dyDescent="0.25">
      <c r="A423" s="38" t="s">
        <v>502</v>
      </c>
      <c r="B423" s="38" t="s">
        <v>503</v>
      </c>
      <c r="C423" s="7">
        <v>51269</v>
      </c>
      <c r="D423" s="7">
        <v>0</v>
      </c>
      <c r="E423" s="7">
        <v>0</v>
      </c>
      <c r="F423" s="39">
        <v>51269</v>
      </c>
    </row>
    <row r="424" spans="1:6" ht="15.75" x14ac:dyDescent="0.25">
      <c r="A424" s="6" t="s">
        <v>480</v>
      </c>
      <c r="B424" s="6" t="s">
        <v>481</v>
      </c>
      <c r="C424" s="7">
        <v>-51269</v>
      </c>
      <c r="D424" s="7">
        <v>0</v>
      </c>
      <c r="E424" s="7">
        <v>0</v>
      </c>
      <c r="F424" s="7">
        <v>-51269</v>
      </c>
    </row>
    <row r="425" spans="1:6" ht="15.75" x14ac:dyDescent="0.25">
      <c r="A425" s="6" t="s">
        <v>462</v>
      </c>
      <c r="B425" s="6" t="s">
        <v>463</v>
      </c>
      <c r="C425" s="7">
        <v>-7620649.1299999999</v>
      </c>
      <c r="D425" s="7">
        <v>0</v>
      </c>
      <c r="E425" s="7">
        <v>0</v>
      </c>
      <c r="F425" s="7">
        <v>-7620649.1299999999</v>
      </c>
    </row>
    <row r="426" spans="1:6" ht="15.75" x14ac:dyDescent="0.25">
      <c r="A426" s="6" t="s">
        <v>482</v>
      </c>
      <c r="B426" s="6" t="s">
        <v>483</v>
      </c>
      <c r="C426" s="7">
        <v>-1178000</v>
      </c>
      <c r="D426" s="7">
        <v>0</v>
      </c>
      <c r="E426" s="7">
        <v>0</v>
      </c>
      <c r="F426" s="7">
        <v>-1178000</v>
      </c>
    </row>
    <row r="427" spans="1:6" ht="15.75" x14ac:dyDescent="0.25">
      <c r="A427" s="38" t="s">
        <v>464</v>
      </c>
      <c r="B427" s="38" t="s">
        <v>465</v>
      </c>
      <c r="C427" s="7">
        <v>3413296.13</v>
      </c>
      <c r="D427" s="7">
        <v>0</v>
      </c>
      <c r="E427" s="7">
        <v>0</v>
      </c>
      <c r="F427" s="39">
        <v>3413296.13</v>
      </c>
    </row>
    <row r="428" spans="1:6" ht="15.75" x14ac:dyDescent="0.25">
      <c r="A428" s="38" t="s">
        <v>504</v>
      </c>
      <c r="B428" s="38" t="s">
        <v>505</v>
      </c>
      <c r="C428" s="7">
        <v>1178000</v>
      </c>
      <c r="D428" s="7">
        <v>0</v>
      </c>
      <c r="E428" s="7">
        <v>0</v>
      </c>
      <c r="F428" s="39">
        <v>1178000</v>
      </c>
    </row>
    <row r="429" spans="1:6" ht="15.75" x14ac:dyDescent="0.25">
      <c r="A429" s="38" t="s">
        <v>506</v>
      </c>
      <c r="B429" s="38" t="s">
        <v>507</v>
      </c>
      <c r="C429" s="7">
        <v>270863</v>
      </c>
      <c r="D429" s="7">
        <v>0</v>
      </c>
      <c r="E429" s="7">
        <v>0</v>
      </c>
      <c r="F429" s="39">
        <v>270863</v>
      </c>
    </row>
    <row r="430" spans="1:6" ht="15.75" x14ac:dyDescent="0.25">
      <c r="A430" s="6" t="s">
        <v>466</v>
      </c>
      <c r="B430" s="6" t="s">
        <v>467</v>
      </c>
      <c r="C430" s="7">
        <v>-270863</v>
      </c>
      <c r="D430" s="7">
        <v>0</v>
      </c>
      <c r="E430" s="7">
        <v>0</v>
      </c>
      <c r="F430" s="7">
        <v>-270863</v>
      </c>
    </row>
    <row r="431" spans="1:6" ht="15.75" x14ac:dyDescent="0.25">
      <c r="A431" s="6" t="s">
        <v>468</v>
      </c>
      <c r="B431" s="6" t="s">
        <v>469</v>
      </c>
      <c r="C431" s="7">
        <v>-52024194.609999999</v>
      </c>
      <c r="D431" s="7">
        <v>0</v>
      </c>
      <c r="E431" s="7">
        <v>0</v>
      </c>
      <c r="F431" s="7">
        <v>-52024194.609999999</v>
      </c>
    </row>
    <row r="432" spans="1:6" ht="15.75" x14ac:dyDescent="0.25">
      <c r="A432" s="38" t="s">
        <v>470</v>
      </c>
      <c r="B432" s="38" t="s">
        <v>471</v>
      </c>
      <c r="C432" s="7">
        <v>8651323.6099999994</v>
      </c>
      <c r="D432" s="7">
        <v>0</v>
      </c>
      <c r="E432" s="7">
        <v>0</v>
      </c>
      <c r="F432" s="39">
        <v>8651323.6099999994</v>
      </c>
    </row>
    <row r="433" spans="1:6" ht="15.75" x14ac:dyDescent="0.25">
      <c r="A433" s="38" t="s">
        <v>508</v>
      </c>
      <c r="B433" s="38" t="s">
        <v>509</v>
      </c>
      <c r="C433" s="7">
        <v>445289</v>
      </c>
      <c r="D433" s="7">
        <v>0</v>
      </c>
      <c r="E433" s="7">
        <v>0</v>
      </c>
      <c r="F433" s="39">
        <v>445289</v>
      </c>
    </row>
    <row r="434" spans="1:6" ht="15.75" x14ac:dyDescent="0.25">
      <c r="A434" s="6" t="s">
        <v>484</v>
      </c>
      <c r="B434" s="6" t="s">
        <v>485</v>
      </c>
      <c r="C434" s="7">
        <v>-445289</v>
      </c>
      <c r="D434" s="7">
        <v>0</v>
      </c>
      <c r="E434" s="7">
        <v>0</v>
      </c>
      <c r="F434" s="7">
        <v>-445289</v>
      </c>
    </row>
    <row r="435" spans="1:6" ht="15.75" x14ac:dyDescent="0.25">
      <c r="A435" s="6" t="s">
        <v>19</v>
      </c>
      <c r="B435" s="6" t="s">
        <v>290</v>
      </c>
      <c r="C435" s="7">
        <v>-49412032</v>
      </c>
      <c r="D435" s="7">
        <v>0</v>
      </c>
      <c r="E435" s="7">
        <v>0</v>
      </c>
      <c r="F435" s="7">
        <v>-49412032</v>
      </c>
    </row>
    <row r="439" spans="1:6" x14ac:dyDescent="0.25">
      <c r="A439" s="6" t="s">
        <v>291</v>
      </c>
      <c r="B439" s="6" t="s">
        <v>292</v>
      </c>
      <c r="C439" s="6" t="s">
        <v>19</v>
      </c>
      <c r="D439" s="6" t="s">
        <v>19</v>
      </c>
      <c r="E439" s="6" t="s">
        <v>19</v>
      </c>
      <c r="F439" s="6" t="s">
        <v>19</v>
      </c>
    </row>
    <row r="440" spans="1:6" ht="15.75" x14ac:dyDescent="0.25">
      <c r="A440" s="6" t="s">
        <v>19</v>
      </c>
      <c r="B440" s="6" t="s">
        <v>293</v>
      </c>
      <c r="C440" s="7">
        <v>0</v>
      </c>
      <c r="D440" s="7">
        <v>0</v>
      </c>
      <c r="E440" s="7">
        <v>0</v>
      </c>
      <c r="F440" s="7">
        <v>0</v>
      </c>
    </row>
    <row r="444" spans="1:6" x14ac:dyDescent="0.25">
      <c r="A444" s="6" t="s">
        <v>55</v>
      </c>
      <c r="B444" s="6" t="s">
        <v>294</v>
      </c>
      <c r="C444" s="6" t="s">
        <v>19</v>
      </c>
      <c r="D444" s="6" t="s">
        <v>19</v>
      </c>
      <c r="E444" s="6" t="s">
        <v>19</v>
      </c>
      <c r="F444" s="6" t="s">
        <v>19</v>
      </c>
    </row>
    <row r="445" spans="1:6" ht="15.75" x14ac:dyDescent="0.25">
      <c r="A445" s="6" t="s">
        <v>458</v>
      </c>
      <c r="B445" s="6" t="s">
        <v>459</v>
      </c>
      <c r="C445" s="7">
        <v>-3833005.84</v>
      </c>
      <c r="D445" s="7">
        <v>0</v>
      </c>
      <c r="E445" s="7">
        <v>0</v>
      </c>
      <c r="F445" s="7">
        <v>-3833005.84</v>
      </c>
    </row>
    <row r="446" spans="1:6" ht="15.75" x14ac:dyDescent="0.25">
      <c r="A446" s="38" t="s">
        <v>460</v>
      </c>
      <c r="B446" s="38" t="s">
        <v>461</v>
      </c>
      <c r="C446" s="7">
        <v>213430.84</v>
      </c>
      <c r="D446" s="7">
        <v>0</v>
      </c>
      <c r="E446" s="7">
        <v>0</v>
      </c>
      <c r="F446" s="39">
        <v>213430.84</v>
      </c>
    </row>
    <row r="447" spans="1:6" ht="15.75" x14ac:dyDescent="0.25">
      <c r="A447" s="6" t="s">
        <v>462</v>
      </c>
      <c r="B447" s="6" t="s">
        <v>463</v>
      </c>
      <c r="C447" s="7">
        <v>-12489604.539999999</v>
      </c>
      <c r="D447" s="7">
        <v>0</v>
      </c>
      <c r="E447" s="7">
        <v>0</v>
      </c>
      <c r="F447" s="7">
        <v>-12489604.539999999</v>
      </c>
    </row>
    <row r="448" spans="1:6" ht="15.75" x14ac:dyDescent="0.25">
      <c r="A448" s="6" t="s">
        <v>482</v>
      </c>
      <c r="B448" s="6" t="s">
        <v>483</v>
      </c>
      <c r="C448" s="7">
        <v>-205500</v>
      </c>
      <c r="D448" s="7">
        <v>0</v>
      </c>
      <c r="E448" s="7">
        <v>0</v>
      </c>
      <c r="F448" s="7">
        <v>-205500</v>
      </c>
    </row>
    <row r="449" spans="1:6" ht="15.75" x14ac:dyDescent="0.25">
      <c r="A449" s="38" t="s">
        <v>464</v>
      </c>
      <c r="B449" s="38" t="s">
        <v>465</v>
      </c>
      <c r="C449" s="7">
        <v>3511054.54</v>
      </c>
      <c r="D449" s="7">
        <v>0</v>
      </c>
      <c r="E449" s="7">
        <v>0</v>
      </c>
      <c r="F449" s="39">
        <v>3511054.54</v>
      </c>
    </row>
    <row r="450" spans="1:6" ht="15.75" x14ac:dyDescent="0.25">
      <c r="A450" s="38" t="s">
        <v>504</v>
      </c>
      <c r="B450" s="38" t="s">
        <v>505</v>
      </c>
      <c r="C450" s="7">
        <v>205500</v>
      </c>
      <c r="D450" s="7">
        <v>0</v>
      </c>
      <c r="E450" s="7">
        <v>0</v>
      </c>
      <c r="F450" s="39">
        <v>205500</v>
      </c>
    </row>
    <row r="451" spans="1:6" ht="15.75" x14ac:dyDescent="0.25">
      <c r="A451" s="38" t="s">
        <v>506</v>
      </c>
      <c r="B451" s="38" t="s">
        <v>507</v>
      </c>
      <c r="C451" s="7">
        <v>8195</v>
      </c>
      <c r="D451" s="7">
        <v>0</v>
      </c>
      <c r="E451" s="7">
        <v>0</v>
      </c>
      <c r="F451" s="39">
        <v>8195</v>
      </c>
    </row>
    <row r="452" spans="1:6" ht="15.75" x14ac:dyDescent="0.25">
      <c r="A452" s="6" t="s">
        <v>466</v>
      </c>
      <c r="B452" s="6" t="s">
        <v>467</v>
      </c>
      <c r="C452" s="7">
        <v>-8195</v>
      </c>
      <c r="D452" s="7">
        <v>0</v>
      </c>
      <c r="E452" s="7">
        <v>0</v>
      </c>
      <c r="F452" s="7">
        <v>-8195</v>
      </c>
    </row>
    <row r="453" spans="1:6" ht="15.75" x14ac:dyDescent="0.25">
      <c r="A453" s="6" t="s">
        <v>468</v>
      </c>
      <c r="B453" s="6" t="s">
        <v>469</v>
      </c>
      <c r="C453" s="7">
        <v>-22521033.690000001</v>
      </c>
      <c r="D453" s="7">
        <v>0</v>
      </c>
      <c r="E453" s="7">
        <v>0</v>
      </c>
      <c r="F453" s="7">
        <v>-22521033.690000001</v>
      </c>
    </row>
    <row r="454" spans="1:6" ht="15.75" x14ac:dyDescent="0.25">
      <c r="A454" s="38" t="s">
        <v>470</v>
      </c>
      <c r="B454" s="38" t="s">
        <v>471</v>
      </c>
      <c r="C454" s="7">
        <v>4531266.6900000004</v>
      </c>
      <c r="D454" s="7">
        <v>0</v>
      </c>
      <c r="E454" s="7">
        <v>0</v>
      </c>
      <c r="F454" s="39">
        <v>4531266.6900000004</v>
      </c>
    </row>
    <row r="455" spans="1:6" ht="15.75" x14ac:dyDescent="0.25">
      <c r="A455" s="38" t="s">
        <v>508</v>
      </c>
      <c r="B455" s="38" t="s">
        <v>509</v>
      </c>
      <c r="C455" s="7">
        <v>70023</v>
      </c>
      <c r="D455" s="7">
        <v>0</v>
      </c>
      <c r="E455" s="7">
        <v>0</v>
      </c>
      <c r="F455" s="39">
        <v>70023</v>
      </c>
    </row>
    <row r="456" spans="1:6" ht="15.75" x14ac:dyDescent="0.25">
      <c r="A456" s="6" t="s">
        <v>484</v>
      </c>
      <c r="B456" s="6" t="s">
        <v>485</v>
      </c>
      <c r="C456" s="7">
        <v>-70023</v>
      </c>
      <c r="D456" s="7">
        <v>0</v>
      </c>
      <c r="E456" s="7">
        <v>0</v>
      </c>
      <c r="F456" s="7">
        <v>-70023</v>
      </c>
    </row>
    <row r="457" spans="1:6" ht="15.75" x14ac:dyDescent="0.25">
      <c r="A457" s="6" t="s">
        <v>496</v>
      </c>
      <c r="B457" s="6" t="s">
        <v>497</v>
      </c>
      <c r="C457" s="7">
        <v>-918268.9</v>
      </c>
      <c r="D457" s="7">
        <v>0</v>
      </c>
      <c r="E457" s="7">
        <v>0</v>
      </c>
      <c r="F457" s="7">
        <v>-918268.9</v>
      </c>
    </row>
    <row r="458" spans="1:6" ht="15.75" x14ac:dyDescent="0.25">
      <c r="A458" s="38" t="s">
        <v>498</v>
      </c>
      <c r="B458" s="38" t="s">
        <v>499</v>
      </c>
      <c r="C458" s="7">
        <v>918268.9</v>
      </c>
      <c r="D458" s="7">
        <v>0</v>
      </c>
      <c r="E458" s="7">
        <v>0</v>
      </c>
      <c r="F458" s="39">
        <v>918268.9</v>
      </c>
    </row>
    <row r="459" spans="1:6" ht="15.75" x14ac:dyDescent="0.25">
      <c r="A459" s="6" t="s">
        <v>19</v>
      </c>
      <c r="B459" s="6" t="s">
        <v>295</v>
      </c>
      <c r="C459" s="7">
        <v>-30587892</v>
      </c>
      <c r="D459" s="7">
        <v>0</v>
      </c>
      <c r="E459" s="7">
        <v>0</v>
      </c>
      <c r="F459" s="7">
        <v>-30587892</v>
      </c>
    </row>
    <row r="463" spans="1:6" x14ac:dyDescent="0.25">
      <c r="A463" s="6" t="s">
        <v>56</v>
      </c>
      <c r="B463" s="6" t="s">
        <v>296</v>
      </c>
      <c r="C463" s="6" t="s">
        <v>19</v>
      </c>
      <c r="D463" s="6" t="s">
        <v>19</v>
      </c>
      <c r="E463" s="6" t="s">
        <v>19</v>
      </c>
      <c r="F463" s="6" t="s">
        <v>19</v>
      </c>
    </row>
    <row r="464" spans="1:6" ht="15.75" x14ac:dyDescent="0.25">
      <c r="A464" s="6" t="s">
        <v>458</v>
      </c>
      <c r="B464" s="6" t="s">
        <v>459</v>
      </c>
      <c r="C464" s="7">
        <v>-54804674.009999998</v>
      </c>
      <c r="D464" s="7">
        <v>0</v>
      </c>
      <c r="E464" s="7">
        <v>0</v>
      </c>
      <c r="F464" s="7">
        <v>-54804674.009999998</v>
      </c>
    </row>
    <row r="465" spans="1:6" ht="15.75" x14ac:dyDescent="0.25">
      <c r="A465" s="38" t="s">
        <v>460</v>
      </c>
      <c r="B465" s="38" t="s">
        <v>461</v>
      </c>
      <c r="C465" s="7">
        <v>6906302.0099999998</v>
      </c>
      <c r="D465" s="7">
        <v>0</v>
      </c>
      <c r="E465" s="7">
        <v>0</v>
      </c>
      <c r="F465" s="39">
        <v>6906302.0099999998</v>
      </c>
    </row>
    <row r="466" spans="1:6" ht="15.75" x14ac:dyDescent="0.25">
      <c r="A466" s="38" t="s">
        <v>502</v>
      </c>
      <c r="B466" s="38" t="s">
        <v>503</v>
      </c>
      <c r="C466" s="7">
        <v>64728</v>
      </c>
      <c r="D466" s="7">
        <v>0</v>
      </c>
      <c r="E466" s="7">
        <v>0</v>
      </c>
      <c r="F466" s="39">
        <v>64728</v>
      </c>
    </row>
    <row r="467" spans="1:6" ht="15.75" x14ac:dyDescent="0.25">
      <c r="A467" s="6" t="s">
        <v>480</v>
      </c>
      <c r="B467" s="6" t="s">
        <v>481</v>
      </c>
      <c r="C467" s="7">
        <v>-64728</v>
      </c>
      <c r="D467" s="7">
        <v>0</v>
      </c>
      <c r="E467" s="7">
        <v>0</v>
      </c>
      <c r="F467" s="7">
        <v>-64728</v>
      </c>
    </row>
    <row r="468" spans="1:6" ht="15.75" x14ac:dyDescent="0.25">
      <c r="A468" s="6" t="s">
        <v>462</v>
      </c>
      <c r="B468" s="6" t="s">
        <v>463</v>
      </c>
      <c r="C468" s="7">
        <v>-308488653.80000001</v>
      </c>
      <c r="D468" s="7">
        <v>0</v>
      </c>
      <c r="E468" s="7">
        <v>0</v>
      </c>
      <c r="F468" s="7">
        <v>-308488653.80000001</v>
      </c>
    </row>
    <row r="469" spans="1:6" ht="15.75" x14ac:dyDescent="0.25">
      <c r="A469" s="6" t="s">
        <v>482</v>
      </c>
      <c r="B469" s="6" t="s">
        <v>483</v>
      </c>
      <c r="C469" s="7">
        <v>-3067000</v>
      </c>
      <c r="D469" s="7">
        <v>0</v>
      </c>
      <c r="E469" s="7">
        <v>0</v>
      </c>
      <c r="F469" s="7">
        <v>-3067000</v>
      </c>
    </row>
    <row r="470" spans="1:6" ht="15.75" x14ac:dyDescent="0.25">
      <c r="A470" s="38" t="s">
        <v>464</v>
      </c>
      <c r="B470" s="38" t="s">
        <v>465</v>
      </c>
      <c r="C470" s="7">
        <v>104851889.77</v>
      </c>
      <c r="D470" s="7">
        <v>0</v>
      </c>
      <c r="E470" s="7">
        <v>0</v>
      </c>
      <c r="F470" s="39">
        <v>104851889.77</v>
      </c>
    </row>
    <row r="471" spans="1:6" ht="15.75" x14ac:dyDescent="0.25">
      <c r="A471" s="38" t="s">
        <v>504</v>
      </c>
      <c r="B471" s="38" t="s">
        <v>505</v>
      </c>
      <c r="C471" s="7">
        <v>3067000</v>
      </c>
      <c r="D471" s="7">
        <v>0</v>
      </c>
      <c r="E471" s="7">
        <v>0</v>
      </c>
      <c r="F471" s="39">
        <v>3067000</v>
      </c>
    </row>
    <row r="472" spans="1:6" ht="15.75" x14ac:dyDescent="0.25">
      <c r="A472" s="38" t="s">
        <v>506</v>
      </c>
      <c r="B472" s="38" t="s">
        <v>507</v>
      </c>
      <c r="C472" s="7">
        <v>2168623</v>
      </c>
      <c r="D472" s="7">
        <v>0</v>
      </c>
      <c r="E472" s="7">
        <v>0</v>
      </c>
      <c r="F472" s="39">
        <v>2168623</v>
      </c>
    </row>
    <row r="473" spans="1:6" ht="15.75" x14ac:dyDescent="0.25">
      <c r="A473" s="6" t="s">
        <v>466</v>
      </c>
      <c r="B473" s="6" t="s">
        <v>467</v>
      </c>
      <c r="C473" s="7">
        <v>-2168623</v>
      </c>
      <c r="D473" s="7">
        <v>0</v>
      </c>
      <c r="E473" s="7">
        <v>0</v>
      </c>
      <c r="F473" s="7">
        <v>-2168623</v>
      </c>
    </row>
    <row r="474" spans="1:6" ht="15.75" x14ac:dyDescent="0.25">
      <c r="A474" s="6" t="s">
        <v>468</v>
      </c>
      <c r="B474" s="6" t="s">
        <v>469</v>
      </c>
      <c r="C474" s="7">
        <v>-363473556</v>
      </c>
      <c r="D474" s="7">
        <v>0</v>
      </c>
      <c r="E474" s="7">
        <v>0</v>
      </c>
      <c r="F474" s="7">
        <v>-363473556</v>
      </c>
    </row>
    <row r="475" spans="1:6" ht="15.75" x14ac:dyDescent="0.25">
      <c r="A475" s="38" t="s">
        <v>470</v>
      </c>
      <c r="B475" s="38" t="s">
        <v>471</v>
      </c>
      <c r="C475" s="7">
        <v>121253729.04000001</v>
      </c>
      <c r="D475" s="7">
        <v>0</v>
      </c>
      <c r="E475" s="7">
        <v>0</v>
      </c>
      <c r="F475" s="39">
        <v>121253729.04000001</v>
      </c>
    </row>
    <row r="476" spans="1:6" ht="15.75" x14ac:dyDescent="0.25">
      <c r="A476" s="38" t="s">
        <v>508</v>
      </c>
      <c r="B476" s="38" t="s">
        <v>509</v>
      </c>
      <c r="C476" s="7">
        <v>3253003</v>
      </c>
      <c r="D476" s="7">
        <v>0</v>
      </c>
      <c r="E476" s="7">
        <v>0</v>
      </c>
      <c r="F476" s="39">
        <v>3253003</v>
      </c>
    </row>
    <row r="477" spans="1:6" ht="15.75" x14ac:dyDescent="0.25">
      <c r="A477" s="6" t="s">
        <v>484</v>
      </c>
      <c r="B477" s="6" t="s">
        <v>485</v>
      </c>
      <c r="C477" s="7">
        <v>-3253003</v>
      </c>
      <c r="D477" s="7">
        <v>0</v>
      </c>
      <c r="E477" s="7">
        <v>0</v>
      </c>
      <c r="F477" s="7">
        <v>-3253003</v>
      </c>
    </row>
    <row r="478" spans="1:6" ht="15.75" x14ac:dyDescent="0.25">
      <c r="A478" s="6" t="s">
        <v>486</v>
      </c>
      <c r="B478" s="6" t="s">
        <v>487</v>
      </c>
      <c r="C478" s="7">
        <v>-29571.57</v>
      </c>
      <c r="D478" s="7">
        <v>0</v>
      </c>
      <c r="E478" s="7">
        <v>0</v>
      </c>
      <c r="F478" s="7">
        <v>-29571.57</v>
      </c>
    </row>
    <row r="479" spans="1:6" ht="15.75" x14ac:dyDescent="0.25">
      <c r="A479" s="38" t="s">
        <v>488</v>
      </c>
      <c r="B479" s="38" t="s">
        <v>489</v>
      </c>
      <c r="C479" s="7">
        <v>29571.57</v>
      </c>
      <c r="D479" s="7">
        <v>0</v>
      </c>
      <c r="E479" s="7">
        <v>0</v>
      </c>
      <c r="F479" s="39">
        <v>29571.57</v>
      </c>
    </row>
    <row r="480" spans="1:6" ht="15.75" x14ac:dyDescent="0.25">
      <c r="A480" s="6" t="s">
        <v>490</v>
      </c>
      <c r="B480" s="6" t="s">
        <v>491</v>
      </c>
      <c r="C480" s="7">
        <v>-102640</v>
      </c>
      <c r="D480" s="7">
        <v>0</v>
      </c>
      <c r="E480" s="7">
        <v>0</v>
      </c>
      <c r="F480" s="7">
        <v>-102640</v>
      </c>
    </row>
    <row r="481" spans="1:6" ht="15.75" x14ac:dyDescent="0.25">
      <c r="A481" s="38" t="s">
        <v>492</v>
      </c>
      <c r="B481" s="38" t="s">
        <v>493</v>
      </c>
      <c r="C481" s="7">
        <v>47742</v>
      </c>
      <c r="D481" s="7">
        <v>0</v>
      </c>
      <c r="E481" s="7">
        <v>0</v>
      </c>
      <c r="F481" s="39">
        <v>47742</v>
      </c>
    </row>
    <row r="482" spans="1:6" ht="15.75" x14ac:dyDescent="0.25">
      <c r="A482" s="6" t="s">
        <v>19</v>
      </c>
      <c r="B482" s="6" t="s">
        <v>297</v>
      </c>
      <c r="C482" s="7">
        <v>-493809860.99000001</v>
      </c>
      <c r="D482" s="7">
        <v>0</v>
      </c>
      <c r="E482" s="7">
        <v>0</v>
      </c>
      <c r="F482" s="7">
        <v>-493809860.99000001</v>
      </c>
    </row>
    <row r="486" spans="1:6" x14ac:dyDescent="0.25">
      <c r="A486" s="6" t="s">
        <v>298</v>
      </c>
      <c r="B486" s="6" t="s">
        <v>299</v>
      </c>
      <c r="C486" s="6" t="s">
        <v>19</v>
      </c>
      <c r="D486" s="6" t="s">
        <v>19</v>
      </c>
      <c r="E486" s="6" t="s">
        <v>19</v>
      </c>
      <c r="F486" s="6" t="s">
        <v>19</v>
      </c>
    </row>
    <row r="487" spans="1:6" ht="15.75" x14ac:dyDescent="0.25">
      <c r="A487" s="6" t="s">
        <v>458</v>
      </c>
      <c r="B487" s="6" t="s">
        <v>459</v>
      </c>
      <c r="C487" s="7">
        <v>-10432</v>
      </c>
      <c r="D487" s="7">
        <v>0</v>
      </c>
      <c r="E487" s="7">
        <v>0</v>
      </c>
      <c r="F487" s="7">
        <v>-10432</v>
      </c>
    </row>
    <row r="488" spans="1:6" ht="15.75" x14ac:dyDescent="0.25">
      <c r="A488" s="38" t="s">
        <v>460</v>
      </c>
      <c r="B488" s="38" t="s">
        <v>461</v>
      </c>
      <c r="C488" s="7">
        <v>10432</v>
      </c>
      <c r="D488" s="7">
        <v>0</v>
      </c>
      <c r="E488" s="7">
        <v>0</v>
      </c>
      <c r="F488" s="39">
        <v>10432</v>
      </c>
    </row>
    <row r="489" spans="1:6" ht="15.75" x14ac:dyDescent="0.25">
      <c r="A489" s="6" t="s">
        <v>462</v>
      </c>
      <c r="B489" s="6" t="s">
        <v>463</v>
      </c>
      <c r="C489" s="7">
        <v>-136990</v>
      </c>
      <c r="D489" s="7">
        <v>0</v>
      </c>
      <c r="E489" s="7">
        <v>0</v>
      </c>
      <c r="F489" s="7">
        <v>-136990</v>
      </c>
    </row>
    <row r="490" spans="1:6" ht="15.75" x14ac:dyDescent="0.25">
      <c r="A490" s="38" t="s">
        <v>464</v>
      </c>
      <c r="B490" s="38" t="s">
        <v>465</v>
      </c>
      <c r="C490" s="7">
        <v>136990</v>
      </c>
      <c r="D490" s="7">
        <v>0</v>
      </c>
      <c r="E490" s="7">
        <v>0</v>
      </c>
      <c r="F490" s="39">
        <v>136990</v>
      </c>
    </row>
    <row r="491" spans="1:6" ht="15.75" x14ac:dyDescent="0.25">
      <c r="A491" s="6" t="s">
        <v>468</v>
      </c>
      <c r="B491" s="6" t="s">
        <v>469</v>
      </c>
      <c r="C491" s="7">
        <v>-733303.96</v>
      </c>
      <c r="D491" s="7">
        <v>0</v>
      </c>
      <c r="E491" s="7">
        <v>0</v>
      </c>
      <c r="F491" s="7">
        <v>-733303.96</v>
      </c>
    </row>
    <row r="492" spans="1:6" ht="15.75" x14ac:dyDescent="0.25">
      <c r="A492" s="38" t="s">
        <v>470</v>
      </c>
      <c r="B492" s="38" t="s">
        <v>471</v>
      </c>
      <c r="C492" s="7">
        <v>733303.96</v>
      </c>
      <c r="D492" s="7">
        <v>0</v>
      </c>
      <c r="E492" s="7">
        <v>0</v>
      </c>
      <c r="F492" s="39">
        <v>733303.96</v>
      </c>
    </row>
    <row r="493" spans="1:6" ht="15.75" x14ac:dyDescent="0.25">
      <c r="A493" s="6" t="s">
        <v>486</v>
      </c>
      <c r="B493" s="6" t="s">
        <v>487</v>
      </c>
      <c r="C493" s="7">
        <v>-34836.57</v>
      </c>
      <c r="D493" s="7">
        <v>0</v>
      </c>
      <c r="E493" s="7">
        <v>0</v>
      </c>
      <c r="F493" s="7">
        <v>-34836.57</v>
      </c>
    </row>
    <row r="494" spans="1:6" ht="15.75" x14ac:dyDescent="0.25">
      <c r="A494" s="38" t="s">
        <v>488</v>
      </c>
      <c r="B494" s="38" t="s">
        <v>489</v>
      </c>
      <c r="C494" s="7">
        <v>34836.57</v>
      </c>
      <c r="D494" s="7">
        <v>0</v>
      </c>
      <c r="E494" s="7">
        <v>0</v>
      </c>
      <c r="F494" s="39">
        <v>34836.57</v>
      </c>
    </row>
    <row r="495" spans="1:6" ht="15.75" x14ac:dyDescent="0.25">
      <c r="A495" s="6" t="s">
        <v>19</v>
      </c>
      <c r="B495" s="6" t="s">
        <v>302</v>
      </c>
      <c r="C495" s="7">
        <v>0</v>
      </c>
      <c r="D495" s="7">
        <v>0</v>
      </c>
      <c r="E495" s="7">
        <v>0</v>
      </c>
      <c r="F495" s="7">
        <v>0</v>
      </c>
    </row>
    <row r="499" spans="1:6" x14ac:dyDescent="0.25">
      <c r="A499" s="6" t="s">
        <v>57</v>
      </c>
      <c r="B499" s="6" t="s">
        <v>303</v>
      </c>
      <c r="C499" s="6" t="s">
        <v>19</v>
      </c>
      <c r="D499" s="6" t="s">
        <v>19</v>
      </c>
      <c r="E499" s="6" t="s">
        <v>19</v>
      </c>
      <c r="F499" s="6" t="s">
        <v>19</v>
      </c>
    </row>
    <row r="500" spans="1:6" ht="15.75" x14ac:dyDescent="0.25">
      <c r="A500" s="6" t="s">
        <v>458</v>
      </c>
      <c r="B500" s="6" t="s">
        <v>459</v>
      </c>
      <c r="C500" s="7">
        <v>-28443645</v>
      </c>
      <c r="D500" s="7">
        <v>0</v>
      </c>
      <c r="E500" s="7">
        <v>0</v>
      </c>
      <c r="F500" s="7">
        <v>-28443645</v>
      </c>
    </row>
    <row r="501" spans="1:6" ht="15.75" x14ac:dyDescent="0.25">
      <c r="A501" s="38" t="s">
        <v>460</v>
      </c>
      <c r="B501" s="38" t="s">
        <v>461</v>
      </c>
      <c r="C501" s="7">
        <v>8695978</v>
      </c>
      <c r="D501" s="7">
        <v>0</v>
      </c>
      <c r="E501" s="7">
        <v>0</v>
      </c>
      <c r="F501" s="39">
        <v>8695978</v>
      </c>
    </row>
    <row r="502" spans="1:6" ht="15.75" x14ac:dyDescent="0.25">
      <c r="A502" s="38" t="s">
        <v>502</v>
      </c>
      <c r="B502" s="38" t="s">
        <v>503</v>
      </c>
      <c r="C502" s="7">
        <v>1459213</v>
      </c>
      <c r="D502" s="7">
        <v>0</v>
      </c>
      <c r="E502" s="7">
        <v>0</v>
      </c>
      <c r="F502" s="39">
        <v>1459213</v>
      </c>
    </row>
    <row r="503" spans="1:6" ht="15.75" x14ac:dyDescent="0.25">
      <c r="A503" s="6" t="s">
        <v>480</v>
      </c>
      <c r="B503" s="6" t="s">
        <v>481</v>
      </c>
      <c r="C503" s="7">
        <v>-1459213</v>
      </c>
      <c r="D503" s="7">
        <v>0</v>
      </c>
      <c r="E503" s="7">
        <v>0</v>
      </c>
      <c r="F503" s="7">
        <v>-1459213</v>
      </c>
    </row>
    <row r="504" spans="1:6" ht="15.75" x14ac:dyDescent="0.25">
      <c r="A504" s="6" t="s">
        <v>462</v>
      </c>
      <c r="B504" s="6" t="s">
        <v>463</v>
      </c>
      <c r="C504" s="7">
        <v>-13445031.74</v>
      </c>
      <c r="D504" s="7">
        <v>0</v>
      </c>
      <c r="E504" s="7">
        <v>0</v>
      </c>
      <c r="F504" s="7">
        <v>-13445031.74</v>
      </c>
    </row>
    <row r="505" spans="1:6" ht="15.75" x14ac:dyDescent="0.25">
      <c r="A505" s="6" t="s">
        <v>482</v>
      </c>
      <c r="B505" s="6" t="s">
        <v>483</v>
      </c>
      <c r="C505" s="7">
        <v>-765000</v>
      </c>
      <c r="D505" s="7">
        <v>0</v>
      </c>
      <c r="E505" s="7">
        <v>0</v>
      </c>
      <c r="F505" s="7">
        <v>-765000</v>
      </c>
    </row>
    <row r="506" spans="1:6" ht="15.75" x14ac:dyDescent="0.25">
      <c r="A506" s="38" t="s">
        <v>464</v>
      </c>
      <c r="B506" s="38" t="s">
        <v>465</v>
      </c>
      <c r="C506" s="7">
        <v>6326871.7400000002</v>
      </c>
      <c r="D506" s="7">
        <v>0</v>
      </c>
      <c r="E506" s="7">
        <v>0</v>
      </c>
      <c r="F506" s="39">
        <v>6326871.7400000002</v>
      </c>
    </row>
    <row r="507" spans="1:6" ht="15.75" x14ac:dyDescent="0.25">
      <c r="A507" s="38" t="s">
        <v>504</v>
      </c>
      <c r="B507" s="38" t="s">
        <v>505</v>
      </c>
      <c r="C507" s="7">
        <v>765000</v>
      </c>
      <c r="D507" s="7">
        <v>0</v>
      </c>
      <c r="E507" s="7">
        <v>0</v>
      </c>
      <c r="F507" s="39">
        <v>765000</v>
      </c>
    </row>
    <row r="508" spans="1:6" ht="15.75" x14ac:dyDescent="0.25">
      <c r="A508" s="38" t="s">
        <v>506</v>
      </c>
      <c r="B508" s="38" t="s">
        <v>507</v>
      </c>
      <c r="C508" s="7">
        <v>95671</v>
      </c>
      <c r="D508" s="7">
        <v>0</v>
      </c>
      <c r="E508" s="7">
        <v>0</v>
      </c>
      <c r="F508" s="39">
        <v>95671</v>
      </c>
    </row>
    <row r="509" spans="1:6" ht="15.75" x14ac:dyDescent="0.25">
      <c r="A509" s="6" t="s">
        <v>466</v>
      </c>
      <c r="B509" s="6" t="s">
        <v>467</v>
      </c>
      <c r="C509" s="7">
        <v>-95671</v>
      </c>
      <c r="D509" s="7">
        <v>0</v>
      </c>
      <c r="E509" s="7">
        <v>0</v>
      </c>
      <c r="F509" s="7">
        <v>-95671</v>
      </c>
    </row>
    <row r="510" spans="1:6" ht="15.75" x14ac:dyDescent="0.25">
      <c r="A510" s="6" t="s">
        <v>468</v>
      </c>
      <c r="B510" s="6" t="s">
        <v>469</v>
      </c>
      <c r="C510" s="7">
        <v>-32622438.079999998</v>
      </c>
      <c r="D510" s="7">
        <v>0</v>
      </c>
      <c r="E510" s="7">
        <v>0</v>
      </c>
      <c r="F510" s="7">
        <v>-32622438.079999998</v>
      </c>
    </row>
    <row r="511" spans="1:6" ht="15.75" x14ac:dyDescent="0.25">
      <c r="A511" s="38" t="s">
        <v>470</v>
      </c>
      <c r="B511" s="38" t="s">
        <v>471</v>
      </c>
      <c r="C511" s="7">
        <v>11400076.08</v>
      </c>
      <c r="D511" s="7">
        <v>0</v>
      </c>
      <c r="E511" s="7">
        <v>0</v>
      </c>
      <c r="F511" s="39">
        <v>11400076.08</v>
      </c>
    </row>
    <row r="512" spans="1:6" ht="15.75" x14ac:dyDescent="0.25">
      <c r="A512" s="38" t="s">
        <v>508</v>
      </c>
      <c r="B512" s="38" t="s">
        <v>509</v>
      </c>
      <c r="C512" s="7">
        <v>90646</v>
      </c>
      <c r="D512" s="7">
        <v>0</v>
      </c>
      <c r="E512" s="7">
        <v>0</v>
      </c>
      <c r="F512" s="39">
        <v>90646</v>
      </c>
    </row>
    <row r="513" spans="1:6" ht="15.75" x14ac:dyDescent="0.25">
      <c r="A513" s="6" t="s">
        <v>484</v>
      </c>
      <c r="B513" s="6" t="s">
        <v>485</v>
      </c>
      <c r="C513" s="7">
        <v>-90646</v>
      </c>
      <c r="D513" s="7">
        <v>0</v>
      </c>
      <c r="E513" s="7">
        <v>0</v>
      </c>
      <c r="F513" s="7">
        <v>-90646</v>
      </c>
    </row>
    <row r="514" spans="1:6" ht="15.75" x14ac:dyDescent="0.25">
      <c r="A514" s="6" t="s">
        <v>486</v>
      </c>
      <c r="B514" s="6" t="s">
        <v>487</v>
      </c>
      <c r="C514" s="7">
        <v>-58236682.049999997</v>
      </c>
      <c r="D514" s="7">
        <v>0</v>
      </c>
      <c r="E514" s="7">
        <v>0</v>
      </c>
      <c r="F514" s="7">
        <v>-58236682.049999997</v>
      </c>
    </row>
    <row r="515" spans="1:6" ht="15.75" x14ac:dyDescent="0.25">
      <c r="A515" s="38" t="s">
        <v>488</v>
      </c>
      <c r="B515" s="38" t="s">
        <v>489</v>
      </c>
      <c r="C515" s="7">
        <v>7371195.0499999998</v>
      </c>
      <c r="D515" s="7">
        <v>0</v>
      </c>
      <c r="E515" s="7">
        <v>0</v>
      </c>
      <c r="F515" s="39">
        <v>7371195.0499999998</v>
      </c>
    </row>
    <row r="516" spans="1:6" ht="15.75" x14ac:dyDescent="0.25">
      <c r="A516" s="38" t="s">
        <v>510</v>
      </c>
      <c r="B516" s="38" t="s">
        <v>511</v>
      </c>
      <c r="C516" s="7">
        <v>1050981</v>
      </c>
      <c r="D516" s="7">
        <v>0</v>
      </c>
      <c r="E516" s="7">
        <v>0</v>
      </c>
      <c r="F516" s="39">
        <v>1050981</v>
      </c>
    </row>
    <row r="517" spans="1:6" ht="15.75" x14ac:dyDescent="0.25">
      <c r="A517" s="6" t="s">
        <v>512</v>
      </c>
      <c r="B517" s="6" t="s">
        <v>513</v>
      </c>
      <c r="C517" s="7">
        <v>-1050981</v>
      </c>
      <c r="D517" s="7">
        <v>0</v>
      </c>
      <c r="E517" s="7">
        <v>0</v>
      </c>
      <c r="F517" s="7">
        <v>-1050981</v>
      </c>
    </row>
    <row r="518" spans="1:6" ht="15.75" x14ac:dyDescent="0.25">
      <c r="A518" s="6" t="s">
        <v>490</v>
      </c>
      <c r="B518" s="6" t="s">
        <v>491</v>
      </c>
      <c r="C518" s="7">
        <v>-194390</v>
      </c>
      <c r="D518" s="7">
        <v>0</v>
      </c>
      <c r="E518" s="7">
        <v>0</v>
      </c>
      <c r="F518" s="7">
        <v>-194390</v>
      </c>
    </row>
    <row r="519" spans="1:6" ht="15.75" x14ac:dyDescent="0.25">
      <c r="A519" s="38" t="s">
        <v>492</v>
      </c>
      <c r="B519" s="38" t="s">
        <v>493</v>
      </c>
      <c r="C519" s="7">
        <v>96609</v>
      </c>
      <c r="D519" s="7">
        <v>0</v>
      </c>
      <c r="E519" s="7">
        <v>0</v>
      </c>
      <c r="F519" s="39">
        <v>96609</v>
      </c>
    </row>
    <row r="520" spans="1:6" ht="15.75" x14ac:dyDescent="0.25">
      <c r="A520" s="6" t="s">
        <v>19</v>
      </c>
      <c r="B520" s="6" t="s">
        <v>318</v>
      </c>
      <c r="C520" s="7">
        <v>-99051457</v>
      </c>
      <c r="D520" s="7">
        <v>0</v>
      </c>
      <c r="E520" s="7">
        <v>0</v>
      </c>
      <c r="F520" s="7">
        <v>-99051457</v>
      </c>
    </row>
    <row r="524" spans="1:6" x14ac:dyDescent="0.25">
      <c r="A524" s="6" t="s">
        <v>58</v>
      </c>
      <c r="B524" s="6" t="s">
        <v>319</v>
      </c>
      <c r="C524" s="6" t="s">
        <v>19</v>
      </c>
      <c r="D524" s="6" t="s">
        <v>19</v>
      </c>
      <c r="E524" s="6" t="s">
        <v>19</v>
      </c>
      <c r="F524" s="6" t="s">
        <v>19</v>
      </c>
    </row>
    <row r="525" spans="1:6" ht="15.75" x14ac:dyDescent="0.25">
      <c r="A525" s="6" t="s">
        <v>458</v>
      </c>
      <c r="B525" s="6" t="s">
        <v>459</v>
      </c>
      <c r="C525" s="7">
        <v>-29237809.48</v>
      </c>
      <c r="D525" s="7">
        <v>0</v>
      </c>
      <c r="E525" s="7">
        <v>0</v>
      </c>
      <c r="F525" s="7">
        <v>-29237809.48</v>
      </c>
    </row>
    <row r="526" spans="1:6" ht="15.75" x14ac:dyDescent="0.25">
      <c r="A526" s="38" t="s">
        <v>460</v>
      </c>
      <c r="B526" s="38" t="s">
        <v>461</v>
      </c>
      <c r="C526" s="7">
        <v>2767233.48</v>
      </c>
      <c r="D526" s="7">
        <v>0</v>
      </c>
      <c r="E526" s="7">
        <v>0</v>
      </c>
      <c r="F526" s="39">
        <v>2767233.48</v>
      </c>
    </row>
    <row r="527" spans="1:6" ht="15.75" x14ac:dyDescent="0.25">
      <c r="A527" s="38" t="s">
        <v>502</v>
      </c>
      <c r="B527" s="38" t="s">
        <v>503</v>
      </c>
      <c r="C527" s="7">
        <v>31716</v>
      </c>
      <c r="D527" s="7">
        <v>0</v>
      </c>
      <c r="E527" s="7">
        <v>0</v>
      </c>
      <c r="F527" s="39">
        <v>31716</v>
      </c>
    </row>
    <row r="528" spans="1:6" ht="15.75" x14ac:dyDescent="0.25">
      <c r="A528" s="6" t="s">
        <v>480</v>
      </c>
      <c r="B528" s="6" t="s">
        <v>481</v>
      </c>
      <c r="C528" s="7">
        <v>-31716</v>
      </c>
      <c r="D528" s="7">
        <v>0</v>
      </c>
      <c r="E528" s="7">
        <v>0</v>
      </c>
      <c r="F528" s="7">
        <v>-31716</v>
      </c>
    </row>
    <row r="529" spans="1:6" ht="15.75" x14ac:dyDescent="0.25">
      <c r="A529" s="6" t="s">
        <v>462</v>
      </c>
      <c r="B529" s="6" t="s">
        <v>463</v>
      </c>
      <c r="C529" s="7">
        <v>-35953589.560000002</v>
      </c>
      <c r="D529" s="7">
        <v>0</v>
      </c>
      <c r="E529" s="7">
        <v>0</v>
      </c>
      <c r="F529" s="7">
        <v>-35953589.560000002</v>
      </c>
    </row>
    <row r="530" spans="1:6" ht="15.75" x14ac:dyDescent="0.25">
      <c r="A530" s="6" t="s">
        <v>482</v>
      </c>
      <c r="B530" s="6" t="s">
        <v>483</v>
      </c>
      <c r="C530" s="7">
        <v>-1024500</v>
      </c>
      <c r="D530" s="7">
        <v>0</v>
      </c>
      <c r="E530" s="7">
        <v>0</v>
      </c>
      <c r="F530" s="7">
        <v>-1024500</v>
      </c>
    </row>
    <row r="531" spans="1:6" ht="15.75" x14ac:dyDescent="0.25">
      <c r="A531" s="38" t="s">
        <v>464</v>
      </c>
      <c r="B531" s="38" t="s">
        <v>465</v>
      </c>
      <c r="C531" s="7">
        <v>19525063.559999999</v>
      </c>
      <c r="D531" s="7">
        <v>0</v>
      </c>
      <c r="E531" s="7">
        <v>0</v>
      </c>
      <c r="F531" s="39">
        <v>19525063.559999999</v>
      </c>
    </row>
    <row r="532" spans="1:6" ht="15.75" x14ac:dyDescent="0.25">
      <c r="A532" s="38" t="s">
        <v>504</v>
      </c>
      <c r="B532" s="38" t="s">
        <v>505</v>
      </c>
      <c r="C532" s="7">
        <v>1024500</v>
      </c>
      <c r="D532" s="7">
        <v>0</v>
      </c>
      <c r="E532" s="7">
        <v>0</v>
      </c>
      <c r="F532" s="39">
        <v>1024500</v>
      </c>
    </row>
    <row r="533" spans="1:6" ht="15.75" x14ac:dyDescent="0.25">
      <c r="A533" s="38" t="s">
        <v>506</v>
      </c>
      <c r="B533" s="38" t="s">
        <v>507</v>
      </c>
      <c r="C533" s="7">
        <v>110409</v>
      </c>
      <c r="D533" s="7">
        <v>0</v>
      </c>
      <c r="E533" s="7">
        <v>0</v>
      </c>
      <c r="F533" s="39">
        <v>110409</v>
      </c>
    </row>
    <row r="534" spans="1:6" ht="15.75" x14ac:dyDescent="0.25">
      <c r="A534" s="6" t="s">
        <v>466</v>
      </c>
      <c r="B534" s="6" t="s">
        <v>467</v>
      </c>
      <c r="C534" s="7">
        <v>-110409</v>
      </c>
      <c r="D534" s="7">
        <v>0</v>
      </c>
      <c r="E534" s="7">
        <v>0</v>
      </c>
      <c r="F534" s="7">
        <v>-110409</v>
      </c>
    </row>
    <row r="535" spans="1:6" ht="15.75" x14ac:dyDescent="0.25">
      <c r="A535" s="6" t="s">
        <v>468</v>
      </c>
      <c r="B535" s="6" t="s">
        <v>469</v>
      </c>
      <c r="C535" s="7">
        <v>-25146179.210000001</v>
      </c>
      <c r="D535" s="7">
        <v>0</v>
      </c>
      <c r="E535" s="7">
        <v>0</v>
      </c>
      <c r="F535" s="7">
        <v>-25146179.210000001</v>
      </c>
    </row>
    <row r="536" spans="1:6" ht="15.75" x14ac:dyDescent="0.25">
      <c r="A536" s="38" t="s">
        <v>470</v>
      </c>
      <c r="B536" s="38" t="s">
        <v>471</v>
      </c>
      <c r="C536" s="7">
        <v>10222931.210000001</v>
      </c>
      <c r="D536" s="7">
        <v>0</v>
      </c>
      <c r="E536" s="7">
        <v>0</v>
      </c>
      <c r="F536" s="39">
        <v>10222931.210000001</v>
      </c>
    </row>
    <row r="537" spans="1:6" ht="15.75" x14ac:dyDescent="0.25">
      <c r="A537" s="6" t="s">
        <v>486</v>
      </c>
      <c r="B537" s="6" t="s">
        <v>487</v>
      </c>
      <c r="C537" s="7">
        <v>-62819131.079999998</v>
      </c>
      <c r="D537" s="7">
        <v>0</v>
      </c>
      <c r="E537" s="7">
        <v>0</v>
      </c>
      <c r="F537" s="7">
        <v>-62819131.079999998</v>
      </c>
    </row>
    <row r="538" spans="1:6" ht="15.75" x14ac:dyDescent="0.25">
      <c r="A538" s="38" t="s">
        <v>488</v>
      </c>
      <c r="B538" s="38" t="s">
        <v>489</v>
      </c>
      <c r="C538" s="7">
        <v>14644137.08</v>
      </c>
      <c r="D538" s="7">
        <v>0</v>
      </c>
      <c r="E538" s="7">
        <v>0</v>
      </c>
      <c r="F538" s="39">
        <v>14644137.08</v>
      </c>
    </row>
    <row r="539" spans="1:6" ht="15.75" x14ac:dyDescent="0.25">
      <c r="A539" s="38" t="s">
        <v>510</v>
      </c>
      <c r="B539" s="38" t="s">
        <v>511</v>
      </c>
      <c r="C539" s="7">
        <v>671420</v>
      </c>
      <c r="D539" s="7">
        <v>0</v>
      </c>
      <c r="E539" s="7">
        <v>0</v>
      </c>
      <c r="F539" s="39">
        <v>671420</v>
      </c>
    </row>
    <row r="540" spans="1:6" ht="15.75" x14ac:dyDescent="0.25">
      <c r="A540" s="6" t="s">
        <v>512</v>
      </c>
      <c r="B540" s="6" t="s">
        <v>513</v>
      </c>
      <c r="C540" s="7">
        <v>-671420</v>
      </c>
      <c r="D540" s="7">
        <v>0</v>
      </c>
      <c r="E540" s="7">
        <v>0</v>
      </c>
      <c r="F540" s="7">
        <v>-671420</v>
      </c>
    </row>
    <row r="541" spans="1:6" ht="15.75" x14ac:dyDescent="0.25">
      <c r="A541" s="6" t="s">
        <v>490</v>
      </c>
      <c r="B541" s="6" t="s">
        <v>491</v>
      </c>
      <c r="C541" s="7">
        <v>-1261644</v>
      </c>
      <c r="D541" s="7">
        <v>0</v>
      </c>
      <c r="E541" s="7">
        <v>0</v>
      </c>
      <c r="F541" s="7">
        <v>-1261644</v>
      </c>
    </row>
    <row r="542" spans="1:6" ht="15.75" x14ac:dyDescent="0.25">
      <c r="A542" s="38" t="s">
        <v>492</v>
      </c>
      <c r="B542" s="38" t="s">
        <v>493</v>
      </c>
      <c r="C542" s="7">
        <v>655293</v>
      </c>
      <c r="D542" s="7">
        <v>0</v>
      </c>
      <c r="E542" s="7">
        <v>0</v>
      </c>
      <c r="F542" s="39">
        <v>655293</v>
      </c>
    </row>
    <row r="543" spans="1:6" ht="15.75" x14ac:dyDescent="0.25">
      <c r="A543" s="38" t="s">
        <v>514</v>
      </c>
      <c r="B543" s="38" t="s">
        <v>515</v>
      </c>
      <c r="C543" s="7">
        <v>67822</v>
      </c>
      <c r="D543" s="7">
        <v>0</v>
      </c>
      <c r="E543" s="7">
        <v>0</v>
      </c>
      <c r="F543" s="39">
        <v>67822</v>
      </c>
    </row>
    <row r="544" spans="1:6" ht="15.75" x14ac:dyDescent="0.25">
      <c r="A544" s="6" t="s">
        <v>494</v>
      </c>
      <c r="B544" s="6" t="s">
        <v>495</v>
      </c>
      <c r="C544" s="7">
        <v>-67822</v>
      </c>
      <c r="D544" s="7">
        <v>0</v>
      </c>
      <c r="E544" s="7">
        <v>0</v>
      </c>
      <c r="F544" s="7">
        <v>-67822</v>
      </c>
    </row>
    <row r="545" spans="1:6" ht="15.75" x14ac:dyDescent="0.25">
      <c r="A545" s="6" t="s">
        <v>19</v>
      </c>
      <c r="B545" s="6" t="s">
        <v>323</v>
      </c>
      <c r="C545" s="7">
        <v>-106603695</v>
      </c>
      <c r="D545" s="7">
        <v>0</v>
      </c>
      <c r="E545" s="7">
        <v>0</v>
      </c>
      <c r="F545" s="7">
        <v>-106603695</v>
      </c>
    </row>
    <row r="549" spans="1:6" x14ac:dyDescent="0.25">
      <c r="A549" s="6" t="s">
        <v>324</v>
      </c>
      <c r="B549" s="6" t="s">
        <v>325</v>
      </c>
      <c r="C549" s="6" t="s">
        <v>19</v>
      </c>
      <c r="D549" s="6" t="s">
        <v>19</v>
      </c>
      <c r="E549" s="6" t="s">
        <v>19</v>
      </c>
      <c r="F549" s="6" t="s">
        <v>19</v>
      </c>
    </row>
    <row r="550" spans="1:6" ht="15.75" x14ac:dyDescent="0.25">
      <c r="A550" s="6" t="s">
        <v>19</v>
      </c>
      <c r="B550" s="6" t="s">
        <v>326</v>
      </c>
      <c r="C550" s="7">
        <v>0</v>
      </c>
      <c r="D550" s="7">
        <v>0</v>
      </c>
      <c r="E550" s="7">
        <v>0</v>
      </c>
      <c r="F550" s="7">
        <v>0</v>
      </c>
    </row>
    <row r="554" spans="1:6" x14ac:dyDescent="0.25">
      <c r="A554" s="6" t="s">
        <v>17</v>
      </c>
      <c r="B554" s="6" t="s">
        <v>327</v>
      </c>
      <c r="C554" s="6" t="s">
        <v>19</v>
      </c>
      <c r="D554" s="6" t="s">
        <v>19</v>
      </c>
      <c r="E554" s="6" t="s">
        <v>19</v>
      </c>
      <c r="F554" s="6" t="s">
        <v>19</v>
      </c>
    </row>
    <row r="555" spans="1:6" ht="15.75" x14ac:dyDescent="0.25">
      <c r="A555" s="6" t="s">
        <v>472</v>
      </c>
      <c r="B555" s="6" t="s">
        <v>473</v>
      </c>
      <c r="C555" s="7">
        <v>-2732294491.5100002</v>
      </c>
      <c r="D555" s="7">
        <v>0</v>
      </c>
      <c r="E555" s="7">
        <v>0</v>
      </c>
      <c r="F555" s="7">
        <v>-2732294491.5100002</v>
      </c>
    </row>
    <row r="556" spans="1:6" ht="15.75" x14ac:dyDescent="0.25">
      <c r="A556" s="38" t="s">
        <v>474</v>
      </c>
      <c r="B556" s="38" t="s">
        <v>475</v>
      </c>
      <c r="C556" s="7">
        <v>2732294491.5100002</v>
      </c>
      <c r="D556" s="7">
        <v>0</v>
      </c>
      <c r="E556" s="7">
        <v>0</v>
      </c>
      <c r="F556" s="39">
        <v>2732294491.5100002</v>
      </c>
    </row>
    <row r="557" spans="1:6" ht="15.75" x14ac:dyDescent="0.25">
      <c r="A557" s="38" t="s">
        <v>476</v>
      </c>
      <c r="B557" s="38" t="s">
        <v>477</v>
      </c>
      <c r="C557" s="7">
        <v>102431510</v>
      </c>
      <c r="D557" s="7">
        <v>0</v>
      </c>
      <c r="E557" s="7">
        <v>0</v>
      </c>
      <c r="F557" s="39">
        <v>102431510</v>
      </c>
    </row>
    <row r="558" spans="1:6" ht="15.75" x14ac:dyDescent="0.25">
      <c r="A558" s="6" t="s">
        <v>478</v>
      </c>
      <c r="B558" s="6" t="s">
        <v>479</v>
      </c>
      <c r="C558" s="7">
        <v>-102431510</v>
      </c>
      <c r="D558" s="7">
        <v>0</v>
      </c>
      <c r="E558" s="7">
        <v>0</v>
      </c>
      <c r="F558" s="7">
        <v>-102431510</v>
      </c>
    </row>
    <row r="559" spans="1:6" ht="15.75" x14ac:dyDescent="0.25">
      <c r="A559" s="6" t="s">
        <v>458</v>
      </c>
      <c r="B559" s="6" t="s">
        <v>459</v>
      </c>
      <c r="C559" s="7">
        <v>-118663905.17</v>
      </c>
      <c r="D559" s="7">
        <v>0</v>
      </c>
      <c r="E559" s="7">
        <v>0</v>
      </c>
      <c r="F559" s="7">
        <v>-118663905.17</v>
      </c>
    </row>
    <row r="560" spans="1:6" ht="15.75" x14ac:dyDescent="0.25">
      <c r="A560" s="38" t="s">
        <v>460</v>
      </c>
      <c r="B560" s="38" t="s">
        <v>461</v>
      </c>
      <c r="C560" s="7">
        <v>37045915.170000002</v>
      </c>
      <c r="D560" s="7">
        <v>0</v>
      </c>
      <c r="E560" s="7">
        <v>0</v>
      </c>
      <c r="F560" s="39">
        <v>37045915.170000002</v>
      </c>
    </row>
    <row r="561" spans="1:6" ht="15.75" x14ac:dyDescent="0.25">
      <c r="A561" s="38" t="s">
        <v>502</v>
      </c>
      <c r="B561" s="38" t="s">
        <v>503</v>
      </c>
      <c r="C561" s="7">
        <v>326149</v>
      </c>
      <c r="D561" s="7">
        <v>0</v>
      </c>
      <c r="E561" s="7">
        <v>0</v>
      </c>
      <c r="F561" s="39">
        <v>326149</v>
      </c>
    </row>
    <row r="562" spans="1:6" ht="15.75" x14ac:dyDescent="0.25">
      <c r="A562" s="6" t="s">
        <v>480</v>
      </c>
      <c r="B562" s="6" t="s">
        <v>481</v>
      </c>
      <c r="C562" s="7">
        <v>-326149</v>
      </c>
      <c r="D562" s="7">
        <v>0</v>
      </c>
      <c r="E562" s="7">
        <v>0</v>
      </c>
      <c r="F562" s="7">
        <v>-326149</v>
      </c>
    </row>
    <row r="563" spans="1:6" ht="15.75" x14ac:dyDescent="0.25">
      <c r="A563" s="6" t="s">
        <v>462</v>
      </c>
      <c r="B563" s="6" t="s">
        <v>463</v>
      </c>
      <c r="C563" s="7">
        <v>-381913962.80000001</v>
      </c>
      <c r="D563" s="7">
        <v>0</v>
      </c>
      <c r="E563" s="7">
        <v>0</v>
      </c>
      <c r="F563" s="7">
        <v>-381913962.80000001</v>
      </c>
    </row>
    <row r="564" spans="1:6" ht="15.75" x14ac:dyDescent="0.25">
      <c r="A564" s="6" t="s">
        <v>482</v>
      </c>
      <c r="B564" s="6" t="s">
        <v>483</v>
      </c>
      <c r="C564" s="7">
        <v>-1877500</v>
      </c>
      <c r="D564" s="7">
        <v>0</v>
      </c>
      <c r="E564" s="7">
        <v>0</v>
      </c>
      <c r="F564" s="7">
        <v>-1877500</v>
      </c>
    </row>
    <row r="565" spans="1:6" ht="15.75" x14ac:dyDescent="0.25">
      <c r="A565" s="38" t="s">
        <v>464</v>
      </c>
      <c r="B565" s="38" t="s">
        <v>465</v>
      </c>
      <c r="C565" s="7">
        <v>173260655.81999999</v>
      </c>
      <c r="D565" s="7">
        <v>0</v>
      </c>
      <c r="E565" s="7">
        <v>0</v>
      </c>
      <c r="F565" s="39">
        <v>173260655.81999999</v>
      </c>
    </row>
    <row r="566" spans="1:6" ht="15.75" x14ac:dyDescent="0.25">
      <c r="A566" s="38" t="s">
        <v>504</v>
      </c>
      <c r="B566" s="38" t="s">
        <v>505</v>
      </c>
      <c r="C566" s="7">
        <v>1877500</v>
      </c>
      <c r="D566" s="7">
        <v>0</v>
      </c>
      <c r="E566" s="7">
        <v>0</v>
      </c>
      <c r="F566" s="39">
        <v>1877500</v>
      </c>
    </row>
    <row r="567" spans="1:6" ht="15.75" x14ac:dyDescent="0.25">
      <c r="A567" s="38" t="s">
        <v>506</v>
      </c>
      <c r="B567" s="38" t="s">
        <v>507</v>
      </c>
      <c r="C567" s="7">
        <v>2245160</v>
      </c>
      <c r="D567" s="7">
        <v>0</v>
      </c>
      <c r="E567" s="7">
        <v>0</v>
      </c>
      <c r="F567" s="39">
        <v>2245160</v>
      </c>
    </row>
    <row r="568" spans="1:6" ht="15.75" x14ac:dyDescent="0.25">
      <c r="A568" s="6" t="s">
        <v>466</v>
      </c>
      <c r="B568" s="6" t="s">
        <v>467</v>
      </c>
      <c r="C568" s="7">
        <v>-2245160</v>
      </c>
      <c r="D568" s="7">
        <v>0</v>
      </c>
      <c r="E568" s="7">
        <v>0</v>
      </c>
      <c r="F568" s="7">
        <v>-2245160</v>
      </c>
    </row>
    <row r="569" spans="1:6" ht="15.75" x14ac:dyDescent="0.25">
      <c r="A569" s="6" t="s">
        <v>468</v>
      </c>
      <c r="B569" s="6" t="s">
        <v>469</v>
      </c>
      <c r="C569" s="7">
        <v>-319129912.25</v>
      </c>
      <c r="D569" s="7">
        <v>0</v>
      </c>
      <c r="E569" s="7">
        <v>0</v>
      </c>
      <c r="F569" s="7">
        <v>-319129912.25</v>
      </c>
    </row>
    <row r="570" spans="1:6" ht="15.75" x14ac:dyDescent="0.25">
      <c r="A570" s="38" t="s">
        <v>470</v>
      </c>
      <c r="B570" s="38" t="s">
        <v>471</v>
      </c>
      <c r="C570" s="7">
        <v>87322439.25</v>
      </c>
      <c r="D570" s="7">
        <v>0</v>
      </c>
      <c r="E570" s="7">
        <v>0</v>
      </c>
      <c r="F570" s="39">
        <v>87322439.25</v>
      </c>
    </row>
    <row r="571" spans="1:6" ht="15.75" x14ac:dyDescent="0.25">
      <c r="A571" s="38" t="s">
        <v>508</v>
      </c>
      <c r="B571" s="38" t="s">
        <v>509</v>
      </c>
      <c r="C571" s="7">
        <v>243348</v>
      </c>
      <c r="D571" s="7">
        <v>0</v>
      </c>
      <c r="E571" s="7">
        <v>0</v>
      </c>
      <c r="F571" s="39">
        <v>243348</v>
      </c>
    </row>
    <row r="572" spans="1:6" ht="15.75" x14ac:dyDescent="0.25">
      <c r="A572" s="6" t="s">
        <v>484</v>
      </c>
      <c r="B572" s="6" t="s">
        <v>485</v>
      </c>
      <c r="C572" s="7">
        <v>-243348</v>
      </c>
      <c r="D572" s="7">
        <v>0</v>
      </c>
      <c r="E572" s="7">
        <v>0</v>
      </c>
      <c r="F572" s="7">
        <v>-243348</v>
      </c>
    </row>
    <row r="573" spans="1:6" ht="15.75" x14ac:dyDescent="0.25">
      <c r="A573" s="6" t="s">
        <v>486</v>
      </c>
      <c r="B573" s="6" t="s">
        <v>487</v>
      </c>
      <c r="C573" s="7">
        <v>-22700683.719999999</v>
      </c>
      <c r="D573" s="7">
        <v>0</v>
      </c>
      <c r="E573" s="7">
        <v>0</v>
      </c>
      <c r="F573" s="7">
        <v>-22700683.719999999</v>
      </c>
    </row>
    <row r="574" spans="1:6" ht="15.75" x14ac:dyDescent="0.25">
      <c r="A574" s="38" t="s">
        <v>488</v>
      </c>
      <c r="B574" s="38" t="s">
        <v>489</v>
      </c>
      <c r="C574" s="7">
        <v>7670937.7199999997</v>
      </c>
      <c r="D574" s="7">
        <v>0</v>
      </c>
      <c r="E574" s="7">
        <v>0</v>
      </c>
      <c r="F574" s="39">
        <v>7670937.7199999997</v>
      </c>
    </row>
    <row r="575" spans="1:6" ht="15.75" x14ac:dyDescent="0.25">
      <c r="A575" s="38" t="s">
        <v>510</v>
      </c>
      <c r="B575" s="38" t="s">
        <v>511</v>
      </c>
      <c r="C575" s="7">
        <v>99151</v>
      </c>
      <c r="D575" s="7">
        <v>0</v>
      </c>
      <c r="E575" s="7">
        <v>0</v>
      </c>
      <c r="F575" s="39">
        <v>99151</v>
      </c>
    </row>
    <row r="576" spans="1:6" ht="15.75" x14ac:dyDescent="0.25">
      <c r="A576" s="6" t="s">
        <v>512</v>
      </c>
      <c r="B576" s="6" t="s">
        <v>513</v>
      </c>
      <c r="C576" s="7">
        <v>-99151</v>
      </c>
      <c r="D576" s="7">
        <v>0</v>
      </c>
      <c r="E576" s="7">
        <v>0</v>
      </c>
      <c r="F576" s="7">
        <v>-99151</v>
      </c>
    </row>
    <row r="577" spans="1:6" ht="15.75" x14ac:dyDescent="0.25">
      <c r="A577" s="6" t="s">
        <v>490</v>
      </c>
      <c r="B577" s="6" t="s">
        <v>491</v>
      </c>
      <c r="C577" s="7">
        <v>-21792713.149999999</v>
      </c>
      <c r="D577" s="7">
        <v>0</v>
      </c>
      <c r="E577" s="7">
        <v>0</v>
      </c>
      <c r="F577" s="7">
        <v>-21792713.149999999</v>
      </c>
    </row>
    <row r="578" spans="1:6" ht="15.75" x14ac:dyDescent="0.25">
      <c r="A578" s="38" t="s">
        <v>492</v>
      </c>
      <c r="B578" s="38" t="s">
        <v>493</v>
      </c>
      <c r="C578" s="7">
        <v>10586426.15</v>
      </c>
      <c r="D578" s="7">
        <v>0</v>
      </c>
      <c r="E578" s="7">
        <v>0</v>
      </c>
      <c r="F578" s="39">
        <v>10586426.15</v>
      </c>
    </row>
    <row r="579" spans="1:6" ht="15.75" x14ac:dyDescent="0.25">
      <c r="A579" s="38" t="s">
        <v>514</v>
      </c>
      <c r="B579" s="38" t="s">
        <v>515</v>
      </c>
      <c r="C579" s="7">
        <v>31785</v>
      </c>
      <c r="D579" s="7">
        <v>0</v>
      </c>
      <c r="E579" s="7">
        <v>0</v>
      </c>
      <c r="F579" s="39">
        <v>31785</v>
      </c>
    </row>
    <row r="580" spans="1:6" ht="15.75" x14ac:dyDescent="0.25">
      <c r="A580" s="6" t="s">
        <v>494</v>
      </c>
      <c r="B580" s="6" t="s">
        <v>495</v>
      </c>
      <c r="C580" s="7">
        <v>-31785</v>
      </c>
      <c r="D580" s="7">
        <v>0</v>
      </c>
      <c r="E580" s="7">
        <v>0</v>
      </c>
      <c r="F580" s="7">
        <v>-31785</v>
      </c>
    </row>
    <row r="581" spans="1:6" ht="15.75" x14ac:dyDescent="0.25">
      <c r="A581" s="6" t="s">
        <v>496</v>
      </c>
      <c r="B581" s="6" t="s">
        <v>497</v>
      </c>
      <c r="C581" s="7">
        <v>-681159073.29999995</v>
      </c>
      <c r="D581" s="7">
        <v>0</v>
      </c>
      <c r="E581" s="7">
        <v>0</v>
      </c>
      <c r="F581" s="7">
        <v>-681159073.29999995</v>
      </c>
    </row>
    <row r="582" spans="1:6" ht="15.75" x14ac:dyDescent="0.25">
      <c r="A582" s="38" t="s">
        <v>498</v>
      </c>
      <c r="B582" s="38" t="s">
        <v>499</v>
      </c>
      <c r="C582" s="7">
        <v>280889985.29000002</v>
      </c>
      <c r="D582" s="7">
        <v>0</v>
      </c>
      <c r="E582" s="7">
        <v>0</v>
      </c>
      <c r="F582" s="39">
        <v>280889985.29000002</v>
      </c>
    </row>
    <row r="583" spans="1:6" ht="15.75" x14ac:dyDescent="0.25">
      <c r="A583" s="38" t="s">
        <v>516</v>
      </c>
      <c r="B583" s="38" t="s">
        <v>517</v>
      </c>
      <c r="C583" s="7">
        <v>10031047</v>
      </c>
      <c r="D583" s="7">
        <v>0</v>
      </c>
      <c r="E583" s="7">
        <v>0</v>
      </c>
      <c r="F583" s="39">
        <v>10031047</v>
      </c>
    </row>
    <row r="584" spans="1:6" ht="15.75" x14ac:dyDescent="0.25">
      <c r="A584" s="6" t="s">
        <v>500</v>
      </c>
      <c r="B584" s="6" t="s">
        <v>501</v>
      </c>
      <c r="C584" s="7">
        <v>-10031047</v>
      </c>
      <c r="D584" s="7">
        <v>0</v>
      </c>
      <c r="E584" s="7">
        <v>0</v>
      </c>
      <c r="F584" s="7">
        <v>-10031047</v>
      </c>
    </row>
    <row r="585" spans="1:6" ht="15.75" x14ac:dyDescent="0.25">
      <c r="A585" s="6" t="s">
        <v>19</v>
      </c>
      <c r="B585" s="6" t="s">
        <v>344</v>
      </c>
      <c r="C585" s="7">
        <v>-948583890.99000001</v>
      </c>
      <c r="D585" s="7">
        <v>0</v>
      </c>
      <c r="E585" s="7">
        <v>0</v>
      </c>
      <c r="F585" s="7">
        <v>-948583890.99000001</v>
      </c>
    </row>
    <row r="589" spans="1:6" x14ac:dyDescent="0.25">
      <c r="A589" s="6" t="s">
        <v>30</v>
      </c>
      <c r="B589" s="6" t="s">
        <v>345</v>
      </c>
      <c r="C589" s="6" t="s">
        <v>19</v>
      </c>
      <c r="D589" s="6" t="s">
        <v>19</v>
      </c>
      <c r="E589" s="6" t="s">
        <v>19</v>
      </c>
      <c r="F589" s="6" t="s">
        <v>19</v>
      </c>
    </row>
    <row r="590" spans="1:6" ht="15.75" x14ac:dyDescent="0.25">
      <c r="A590" s="6" t="s">
        <v>472</v>
      </c>
      <c r="B590" s="6" t="s">
        <v>473</v>
      </c>
      <c r="C590" s="7">
        <v>-41915062</v>
      </c>
      <c r="D590" s="7">
        <v>0</v>
      </c>
      <c r="E590" s="7">
        <v>0</v>
      </c>
      <c r="F590" s="7">
        <v>-41915062</v>
      </c>
    </row>
    <row r="591" spans="1:6" ht="15.75" x14ac:dyDescent="0.25">
      <c r="A591" s="38" t="s">
        <v>474</v>
      </c>
      <c r="B591" s="38" t="s">
        <v>475</v>
      </c>
      <c r="C591" s="7">
        <v>41915062</v>
      </c>
      <c r="D591" s="7">
        <v>0</v>
      </c>
      <c r="E591" s="7">
        <v>0</v>
      </c>
      <c r="F591" s="39">
        <v>41915062</v>
      </c>
    </row>
    <row r="592" spans="1:6" ht="15.75" x14ac:dyDescent="0.25">
      <c r="A592" s="38" t="s">
        <v>476</v>
      </c>
      <c r="B592" s="38" t="s">
        <v>477</v>
      </c>
      <c r="C592" s="7">
        <v>4156192</v>
      </c>
      <c r="D592" s="7">
        <v>0</v>
      </c>
      <c r="E592" s="7">
        <v>0</v>
      </c>
      <c r="F592" s="39">
        <v>4156192</v>
      </c>
    </row>
    <row r="593" spans="1:6" ht="15.75" x14ac:dyDescent="0.25">
      <c r="A593" s="6" t="s">
        <v>478</v>
      </c>
      <c r="B593" s="6" t="s">
        <v>479</v>
      </c>
      <c r="C593" s="7">
        <v>-4156192</v>
      </c>
      <c r="D593" s="7">
        <v>0</v>
      </c>
      <c r="E593" s="7">
        <v>0</v>
      </c>
      <c r="F593" s="7">
        <v>-4156192</v>
      </c>
    </row>
    <row r="594" spans="1:6" ht="15.75" x14ac:dyDescent="0.25">
      <c r="A594" s="6" t="s">
        <v>458</v>
      </c>
      <c r="B594" s="6" t="s">
        <v>459</v>
      </c>
      <c r="C594" s="7">
        <v>-215098</v>
      </c>
      <c r="D594" s="7">
        <v>0</v>
      </c>
      <c r="E594" s="7">
        <v>0</v>
      </c>
      <c r="F594" s="7">
        <v>-215098</v>
      </c>
    </row>
    <row r="595" spans="1:6" ht="15.75" x14ac:dyDescent="0.25">
      <c r="A595" s="38" t="s">
        <v>460</v>
      </c>
      <c r="B595" s="38" t="s">
        <v>461</v>
      </c>
      <c r="C595" s="7">
        <v>215098</v>
      </c>
      <c r="D595" s="7">
        <v>0</v>
      </c>
      <c r="E595" s="7">
        <v>0</v>
      </c>
      <c r="F595" s="39">
        <v>215098</v>
      </c>
    </row>
    <row r="596" spans="1:6" ht="15.75" x14ac:dyDescent="0.25">
      <c r="A596" s="6" t="s">
        <v>462</v>
      </c>
      <c r="B596" s="6" t="s">
        <v>463</v>
      </c>
      <c r="C596" s="7">
        <v>-7639052.6100000003</v>
      </c>
      <c r="D596" s="7">
        <v>0</v>
      </c>
      <c r="E596" s="7">
        <v>0</v>
      </c>
      <c r="F596" s="7">
        <v>-7639052.6100000003</v>
      </c>
    </row>
    <row r="597" spans="1:6" ht="15.75" x14ac:dyDescent="0.25">
      <c r="A597" s="38" t="s">
        <v>464</v>
      </c>
      <c r="B597" s="38" t="s">
        <v>465</v>
      </c>
      <c r="C597" s="7">
        <v>2718549.61</v>
      </c>
      <c r="D597" s="7">
        <v>0</v>
      </c>
      <c r="E597" s="7">
        <v>0</v>
      </c>
      <c r="F597" s="39">
        <v>2718549.61</v>
      </c>
    </row>
    <row r="598" spans="1:6" ht="15.75" x14ac:dyDescent="0.25">
      <c r="A598" s="38" t="s">
        <v>506</v>
      </c>
      <c r="B598" s="38" t="s">
        <v>507</v>
      </c>
      <c r="C598" s="7">
        <v>162841</v>
      </c>
      <c r="D598" s="7">
        <v>0</v>
      </c>
      <c r="E598" s="7">
        <v>0</v>
      </c>
      <c r="F598" s="39">
        <v>162841</v>
      </c>
    </row>
    <row r="599" spans="1:6" ht="15.75" x14ac:dyDescent="0.25">
      <c r="A599" s="6" t="s">
        <v>468</v>
      </c>
      <c r="B599" s="6" t="s">
        <v>469</v>
      </c>
      <c r="C599" s="7">
        <v>-9457019.7300000004</v>
      </c>
      <c r="D599" s="7">
        <v>0</v>
      </c>
      <c r="E599" s="7">
        <v>0</v>
      </c>
      <c r="F599" s="7">
        <v>-9457019.7300000004</v>
      </c>
    </row>
    <row r="600" spans="1:6" ht="15.75" x14ac:dyDescent="0.25">
      <c r="A600" s="38" t="s">
        <v>470</v>
      </c>
      <c r="B600" s="38" t="s">
        <v>471</v>
      </c>
      <c r="C600" s="7">
        <v>3022809.73</v>
      </c>
      <c r="D600" s="7">
        <v>0</v>
      </c>
      <c r="E600" s="7">
        <v>0</v>
      </c>
      <c r="F600" s="39">
        <v>3022809.73</v>
      </c>
    </row>
    <row r="601" spans="1:6" ht="15.75" x14ac:dyDescent="0.25">
      <c r="A601" s="38" t="s">
        <v>508</v>
      </c>
      <c r="B601" s="38" t="s">
        <v>509</v>
      </c>
      <c r="C601" s="7">
        <v>25879</v>
      </c>
      <c r="D601" s="7">
        <v>0</v>
      </c>
      <c r="E601" s="7">
        <v>0</v>
      </c>
      <c r="F601" s="39">
        <v>25879</v>
      </c>
    </row>
    <row r="602" spans="1:6" ht="15.75" x14ac:dyDescent="0.25">
      <c r="A602" s="6" t="s">
        <v>19</v>
      </c>
      <c r="B602" s="6" t="s">
        <v>346</v>
      </c>
      <c r="C602" s="7">
        <v>-11165993</v>
      </c>
      <c r="D602" s="7">
        <v>0</v>
      </c>
      <c r="E602" s="7">
        <v>0</v>
      </c>
      <c r="F602" s="7">
        <v>-11165993</v>
      </c>
    </row>
    <row r="606" spans="1:6" x14ac:dyDescent="0.25">
      <c r="A606" s="6" t="s">
        <v>59</v>
      </c>
      <c r="B606" s="6" t="s">
        <v>347</v>
      </c>
      <c r="C606" s="6" t="s">
        <v>19</v>
      </c>
      <c r="D606" s="6" t="s">
        <v>19</v>
      </c>
      <c r="E606" s="6" t="s">
        <v>19</v>
      </c>
      <c r="F606" s="6" t="s">
        <v>19</v>
      </c>
    </row>
    <row r="607" spans="1:6" ht="15.75" x14ac:dyDescent="0.25">
      <c r="A607" s="6" t="s">
        <v>458</v>
      </c>
      <c r="B607" s="6" t="s">
        <v>459</v>
      </c>
      <c r="C607" s="7">
        <v>-6341948.1799999997</v>
      </c>
      <c r="D607" s="7">
        <v>0</v>
      </c>
      <c r="E607" s="7">
        <v>0</v>
      </c>
      <c r="F607" s="7">
        <v>-6341948.1799999997</v>
      </c>
    </row>
    <row r="608" spans="1:6" ht="15.75" x14ac:dyDescent="0.25">
      <c r="A608" s="38" t="s">
        <v>460</v>
      </c>
      <c r="B608" s="38" t="s">
        <v>461</v>
      </c>
      <c r="C608" s="7">
        <v>789320.18</v>
      </c>
      <c r="D608" s="7">
        <v>0</v>
      </c>
      <c r="E608" s="7">
        <v>0</v>
      </c>
      <c r="F608" s="39">
        <v>789320.18</v>
      </c>
    </row>
    <row r="609" spans="1:6" ht="15.75" x14ac:dyDescent="0.25">
      <c r="A609" s="6" t="s">
        <v>462</v>
      </c>
      <c r="B609" s="6" t="s">
        <v>463</v>
      </c>
      <c r="C609" s="7">
        <v>-14940418.66</v>
      </c>
      <c r="D609" s="7">
        <v>0</v>
      </c>
      <c r="E609" s="7">
        <v>0</v>
      </c>
      <c r="F609" s="7">
        <v>-14940418.66</v>
      </c>
    </row>
    <row r="610" spans="1:6" ht="15.75" x14ac:dyDescent="0.25">
      <c r="A610" s="6" t="s">
        <v>482</v>
      </c>
      <c r="B610" s="6" t="s">
        <v>483</v>
      </c>
      <c r="C610" s="7">
        <v>-150000</v>
      </c>
      <c r="D610" s="7">
        <v>0</v>
      </c>
      <c r="E610" s="7">
        <v>0</v>
      </c>
      <c r="F610" s="7">
        <v>-150000</v>
      </c>
    </row>
    <row r="611" spans="1:6" ht="15.75" x14ac:dyDescent="0.25">
      <c r="A611" s="38" t="s">
        <v>464</v>
      </c>
      <c r="B611" s="38" t="s">
        <v>465</v>
      </c>
      <c r="C611" s="7">
        <v>5297830.66</v>
      </c>
      <c r="D611" s="7">
        <v>0</v>
      </c>
      <c r="E611" s="7">
        <v>0</v>
      </c>
      <c r="F611" s="39">
        <v>5297830.66</v>
      </c>
    </row>
    <row r="612" spans="1:6" ht="15.75" x14ac:dyDescent="0.25">
      <c r="A612" s="38" t="s">
        <v>504</v>
      </c>
      <c r="B612" s="38" t="s">
        <v>505</v>
      </c>
      <c r="C612" s="7">
        <v>150000</v>
      </c>
      <c r="D612" s="7">
        <v>0</v>
      </c>
      <c r="E612" s="7">
        <v>0</v>
      </c>
      <c r="F612" s="39">
        <v>150000</v>
      </c>
    </row>
    <row r="613" spans="1:6" ht="15.75" x14ac:dyDescent="0.25">
      <c r="A613" s="38" t="s">
        <v>506</v>
      </c>
      <c r="B613" s="38" t="s">
        <v>507</v>
      </c>
      <c r="C613" s="7">
        <v>968044</v>
      </c>
      <c r="D613" s="7">
        <v>0</v>
      </c>
      <c r="E613" s="7">
        <v>0</v>
      </c>
      <c r="F613" s="39">
        <v>968044</v>
      </c>
    </row>
    <row r="614" spans="1:6" ht="15.75" x14ac:dyDescent="0.25">
      <c r="A614" s="6" t="s">
        <v>466</v>
      </c>
      <c r="B614" s="6" t="s">
        <v>467</v>
      </c>
      <c r="C614" s="7">
        <v>-968044</v>
      </c>
      <c r="D614" s="7">
        <v>0</v>
      </c>
      <c r="E614" s="7">
        <v>0</v>
      </c>
      <c r="F614" s="7">
        <v>-968044</v>
      </c>
    </row>
    <row r="615" spans="1:6" ht="15.75" x14ac:dyDescent="0.25">
      <c r="A615" s="6" t="s">
        <v>468</v>
      </c>
      <c r="B615" s="6" t="s">
        <v>469</v>
      </c>
      <c r="C615" s="7">
        <v>-54420539.950000003</v>
      </c>
      <c r="D615" s="7">
        <v>0</v>
      </c>
      <c r="E615" s="7">
        <v>0</v>
      </c>
      <c r="F615" s="7">
        <v>-54420539.950000003</v>
      </c>
    </row>
    <row r="616" spans="1:6" ht="15.75" x14ac:dyDescent="0.25">
      <c r="A616" s="38" t="s">
        <v>470</v>
      </c>
      <c r="B616" s="38" t="s">
        <v>471</v>
      </c>
      <c r="C616" s="7">
        <v>6900071.9500000002</v>
      </c>
      <c r="D616" s="7">
        <v>0</v>
      </c>
      <c r="E616" s="7">
        <v>0</v>
      </c>
      <c r="F616" s="39">
        <v>6900071.9500000002</v>
      </c>
    </row>
    <row r="617" spans="1:6" ht="15.75" x14ac:dyDescent="0.25">
      <c r="A617" s="38" t="s">
        <v>508</v>
      </c>
      <c r="B617" s="38" t="s">
        <v>509</v>
      </c>
      <c r="C617" s="7">
        <v>37108</v>
      </c>
      <c r="D617" s="7">
        <v>0</v>
      </c>
      <c r="E617" s="7">
        <v>0</v>
      </c>
      <c r="F617" s="39">
        <v>37108</v>
      </c>
    </row>
    <row r="618" spans="1:6" ht="15.75" x14ac:dyDescent="0.25">
      <c r="A618" s="6" t="s">
        <v>484</v>
      </c>
      <c r="B618" s="6" t="s">
        <v>485</v>
      </c>
      <c r="C618" s="7">
        <v>-37108</v>
      </c>
      <c r="D618" s="7">
        <v>0</v>
      </c>
      <c r="E618" s="7">
        <v>0</v>
      </c>
      <c r="F618" s="7">
        <v>-37108</v>
      </c>
    </row>
    <row r="619" spans="1:6" ht="15.75" x14ac:dyDescent="0.25">
      <c r="A619" s="6" t="s">
        <v>486</v>
      </c>
      <c r="B619" s="6" t="s">
        <v>487</v>
      </c>
      <c r="C619" s="7">
        <v>-1633123.68</v>
      </c>
      <c r="D619" s="7">
        <v>0</v>
      </c>
      <c r="E619" s="7">
        <v>0</v>
      </c>
      <c r="F619" s="7">
        <v>-1633123.68</v>
      </c>
    </row>
    <row r="620" spans="1:6" ht="15.75" x14ac:dyDescent="0.25">
      <c r="A620" s="38" t="s">
        <v>488</v>
      </c>
      <c r="B620" s="38" t="s">
        <v>489</v>
      </c>
      <c r="C620" s="7">
        <v>740597.68</v>
      </c>
      <c r="D620" s="7">
        <v>0</v>
      </c>
      <c r="E620" s="7">
        <v>0</v>
      </c>
      <c r="F620" s="39">
        <v>740597.68</v>
      </c>
    </row>
    <row r="621" spans="1:6" ht="15.75" x14ac:dyDescent="0.25">
      <c r="A621" s="6" t="s">
        <v>490</v>
      </c>
      <c r="B621" s="6" t="s">
        <v>491</v>
      </c>
      <c r="C621" s="7">
        <v>-12916791.460000001</v>
      </c>
      <c r="D621" s="7">
        <v>0</v>
      </c>
      <c r="E621" s="7">
        <v>0</v>
      </c>
      <c r="F621" s="7">
        <v>-12916791.460000001</v>
      </c>
    </row>
    <row r="622" spans="1:6" ht="15.75" x14ac:dyDescent="0.25">
      <c r="A622" s="38" t="s">
        <v>492</v>
      </c>
      <c r="B622" s="38" t="s">
        <v>493</v>
      </c>
      <c r="C622" s="7">
        <v>2755577.46</v>
      </c>
      <c r="D622" s="7">
        <v>0</v>
      </c>
      <c r="E622" s="7">
        <v>0</v>
      </c>
      <c r="F622" s="39">
        <v>2755577.46</v>
      </c>
    </row>
    <row r="623" spans="1:6" ht="15.75" x14ac:dyDescent="0.25">
      <c r="A623" s="6" t="s">
        <v>19</v>
      </c>
      <c r="B623" s="6" t="s">
        <v>348</v>
      </c>
      <c r="C623" s="7">
        <v>-73769424</v>
      </c>
      <c r="D623" s="7">
        <v>0</v>
      </c>
      <c r="E623" s="7">
        <v>0</v>
      </c>
      <c r="F623" s="7">
        <v>-73769424</v>
      </c>
    </row>
    <row r="627" spans="1:6" x14ac:dyDescent="0.25">
      <c r="A627" s="6" t="s">
        <v>60</v>
      </c>
      <c r="B627" s="6" t="s">
        <v>349</v>
      </c>
      <c r="C627" s="6" t="s">
        <v>19</v>
      </c>
      <c r="D627" s="6" t="s">
        <v>19</v>
      </c>
      <c r="E627" s="6" t="s">
        <v>19</v>
      </c>
      <c r="F627" s="6" t="s">
        <v>19</v>
      </c>
    </row>
    <row r="628" spans="1:6" ht="15.75" x14ac:dyDescent="0.25">
      <c r="A628" s="6" t="s">
        <v>458</v>
      </c>
      <c r="B628" s="6" t="s">
        <v>459</v>
      </c>
      <c r="C628" s="7">
        <v>-6591335.5</v>
      </c>
      <c r="D628" s="7">
        <v>0</v>
      </c>
      <c r="E628" s="7">
        <v>0</v>
      </c>
      <c r="F628" s="7">
        <v>-6591335.5</v>
      </c>
    </row>
    <row r="629" spans="1:6" ht="15.75" x14ac:dyDescent="0.25">
      <c r="A629" s="38" t="s">
        <v>460</v>
      </c>
      <c r="B629" s="38" t="s">
        <v>461</v>
      </c>
      <c r="C629" s="7">
        <v>2266886.5</v>
      </c>
      <c r="D629" s="7">
        <v>0</v>
      </c>
      <c r="E629" s="7">
        <v>0</v>
      </c>
      <c r="F629" s="39">
        <v>2266886.5</v>
      </c>
    </row>
    <row r="630" spans="1:6" ht="15.75" x14ac:dyDescent="0.25">
      <c r="A630" s="6" t="s">
        <v>462</v>
      </c>
      <c r="B630" s="6" t="s">
        <v>463</v>
      </c>
      <c r="C630" s="7">
        <v>-13837158</v>
      </c>
      <c r="D630" s="7">
        <v>0</v>
      </c>
      <c r="E630" s="7">
        <v>0</v>
      </c>
      <c r="F630" s="7">
        <v>-13837158</v>
      </c>
    </row>
    <row r="631" spans="1:6" ht="15.75" x14ac:dyDescent="0.25">
      <c r="A631" s="38" t="s">
        <v>464</v>
      </c>
      <c r="B631" s="38" t="s">
        <v>465</v>
      </c>
      <c r="C631" s="7">
        <v>5577076</v>
      </c>
      <c r="D631" s="7">
        <v>0</v>
      </c>
      <c r="E631" s="7">
        <v>0</v>
      </c>
      <c r="F631" s="39">
        <v>5577076</v>
      </c>
    </row>
    <row r="632" spans="1:6" ht="15.75" x14ac:dyDescent="0.25">
      <c r="A632" s="38" t="s">
        <v>506</v>
      </c>
      <c r="B632" s="38" t="s">
        <v>507</v>
      </c>
      <c r="C632" s="7">
        <v>295791</v>
      </c>
      <c r="D632" s="7">
        <v>0</v>
      </c>
      <c r="E632" s="7">
        <v>0</v>
      </c>
      <c r="F632" s="39">
        <v>295791</v>
      </c>
    </row>
    <row r="633" spans="1:6" ht="15.75" x14ac:dyDescent="0.25">
      <c r="A633" s="6" t="s">
        <v>466</v>
      </c>
      <c r="B633" s="6" t="s">
        <v>467</v>
      </c>
      <c r="C633" s="7">
        <v>-295791</v>
      </c>
      <c r="D633" s="7">
        <v>0</v>
      </c>
      <c r="E633" s="7">
        <v>0</v>
      </c>
      <c r="F633" s="7">
        <v>-295791</v>
      </c>
    </row>
    <row r="634" spans="1:6" ht="15.75" x14ac:dyDescent="0.25">
      <c r="A634" s="6" t="s">
        <v>468</v>
      </c>
      <c r="B634" s="6" t="s">
        <v>469</v>
      </c>
      <c r="C634" s="7">
        <v>-19439044.579999998</v>
      </c>
      <c r="D634" s="7">
        <v>0</v>
      </c>
      <c r="E634" s="7">
        <v>0</v>
      </c>
      <c r="F634" s="7">
        <v>-19439044.579999998</v>
      </c>
    </row>
    <row r="635" spans="1:6" ht="15.75" x14ac:dyDescent="0.25">
      <c r="A635" s="38" t="s">
        <v>470</v>
      </c>
      <c r="B635" s="38" t="s">
        <v>471</v>
      </c>
      <c r="C635" s="7">
        <v>5782626.5800000001</v>
      </c>
      <c r="D635" s="7">
        <v>0</v>
      </c>
      <c r="E635" s="7">
        <v>0</v>
      </c>
      <c r="F635" s="39">
        <v>5782626.5800000001</v>
      </c>
    </row>
    <row r="636" spans="1:6" ht="15.75" x14ac:dyDescent="0.25">
      <c r="A636" s="6" t="s">
        <v>486</v>
      </c>
      <c r="B636" s="6" t="s">
        <v>487</v>
      </c>
      <c r="C636" s="7">
        <v>-804623</v>
      </c>
      <c r="D636" s="7">
        <v>0</v>
      </c>
      <c r="E636" s="7">
        <v>0</v>
      </c>
      <c r="F636" s="7">
        <v>-804623</v>
      </c>
    </row>
    <row r="637" spans="1:6" ht="15.75" x14ac:dyDescent="0.25">
      <c r="A637" s="38" t="s">
        <v>488</v>
      </c>
      <c r="B637" s="38" t="s">
        <v>489</v>
      </c>
      <c r="C637" s="7">
        <v>640073</v>
      </c>
      <c r="D637" s="7">
        <v>0</v>
      </c>
      <c r="E637" s="7">
        <v>0</v>
      </c>
      <c r="F637" s="39">
        <v>640073</v>
      </c>
    </row>
    <row r="638" spans="1:6" ht="15.75" x14ac:dyDescent="0.25">
      <c r="A638" s="38" t="s">
        <v>510</v>
      </c>
      <c r="B638" s="38" t="s">
        <v>511</v>
      </c>
      <c r="C638" s="7">
        <v>97955</v>
      </c>
      <c r="D638" s="7">
        <v>0</v>
      </c>
      <c r="E638" s="7">
        <v>0</v>
      </c>
      <c r="F638" s="39">
        <v>97955</v>
      </c>
    </row>
    <row r="639" spans="1:6" ht="15.75" x14ac:dyDescent="0.25">
      <c r="A639" s="6" t="s">
        <v>512</v>
      </c>
      <c r="B639" s="6" t="s">
        <v>513</v>
      </c>
      <c r="C639" s="7">
        <v>-97955</v>
      </c>
      <c r="D639" s="7">
        <v>0</v>
      </c>
      <c r="E639" s="7">
        <v>0</v>
      </c>
      <c r="F639" s="7">
        <v>-97955</v>
      </c>
    </row>
    <row r="640" spans="1:6" ht="15.75" x14ac:dyDescent="0.25">
      <c r="A640" s="6" t="s">
        <v>490</v>
      </c>
      <c r="B640" s="6" t="s">
        <v>491</v>
      </c>
      <c r="C640" s="7">
        <v>-381509.18</v>
      </c>
      <c r="D640" s="7">
        <v>0</v>
      </c>
      <c r="E640" s="7">
        <v>0</v>
      </c>
      <c r="F640" s="7">
        <v>-381509.18</v>
      </c>
    </row>
    <row r="641" spans="1:6" ht="15.75" x14ac:dyDescent="0.25">
      <c r="A641" s="38" t="s">
        <v>492</v>
      </c>
      <c r="B641" s="38" t="s">
        <v>493</v>
      </c>
      <c r="C641" s="7">
        <v>177581.18</v>
      </c>
      <c r="D641" s="7">
        <v>0</v>
      </c>
      <c r="E641" s="7">
        <v>0</v>
      </c>
      <c r="F641" s="39">
        <v>177581.18</v>
      </c>
    </row>
    <row r="642" spans="1:6" ht="15.75" x14ac:dyDescent="0.25">
      <c r="A642" s="6" t="s">
        <v>19</v>
      </c>
      <c r="B642" s="6" t="s">
        <v>350</v>
      </c>
      <c r="C642" s="7">
        <v>-26609427</v>
      </c>
      <c r="D642" s="7">
        <v>0</v>
      </c>
      <c r="E642" s="7">
        <v>0</v>
      </c>
      <c r="F642" s="7">
        <v>-26609427</v>
      </c>
    </row>
    <row r="646" spans="1:6" x14ac:dyDescent="0.25">
      <c r="A646" s="6" t="s">
        <v>71</v>
      </c>
      <c r="B646" s="6" t="s">
        <v>351</v>
      </c>
      <c r="C646" s="6" t="s">
        <v>19</v>
      </c>
      <c r="D646" s="6" t="s">
        <v>19</v>
      </c>
      <c r="E646" s="6" t="s">
        <v>19</v>
      </c>
      <c r="F646" s="6" t="s">
        <v>19</v>
      </c>
    </row>
    <row r="647" spans="1:6" ht="15.75" x14ac:dyDescent="0.25">
      <c r="A647" s="6" t="s">
        <v>458</v>
      </c>
      <c r="B647" s="6" t="s">
        <v>459</v>
      </c>
      <c r="C647" s="7">
        <v>-60000</v>
      </c>
      <c r="D647" s="7">
        <v>0</v>
      </c>
      <c r="E647" s="7">
        <v>0</v>
      </c>
      <c r="F647" s="7">
        <v>-60000</v>
      </c>
    </row>
    <row r="648" spans="1:6" ht="15.75" x14ac:dyDescent="0.25">
      <c r="A648" s="38" t="s">
        <v>460</v>
      </c>
      <c r="B648" s="38" t="s">
        <v>461</v>
      </c>
      <c r="C648" s="7">
        <v>30000</v>
      </c>
      <c r="D648" s="7">
        <v>0</v>
      </c>
      <c r="E648" s="7">
        <v>0</v>
      </c>
      <c r="F648" s="39">
        <v>30000</v>
      </c>
    </row>
    <row r="649" spans="1:6" ht="15.75" x14ac:dyDescent="0.25">
      <c r="A649" s="6" t="s">
        <v>462</v>
      </c>
      <c r="B649" s="6" t="s">
        <v>463</v>
      </c>
      <c r="C649" s="7">
        <v>-6335486.7999999998</v>
      </c>
      <c r="D649" s="7">
        <v>0</v>
      </c>
      <c r="E649" s="7">
        <v>0</v>
      </c>
      <c r="F649" s="7">
        <v>-6335486.7999999998</v>
      </c>
    </row>
    <row r="650" spans="1:6" ht="15.75" x14ac:dyDescent="0.25">
      <c r="A650" s="6" t="s">
        <v>482</v>
      </c>
      <c r="B650" s="6" t="s">
        <v>483</v>
      </c>
      <c r="C650" s="7">
        <v>-464000</v>
      </c>
      <c r="D650" s="7">
        <v>0</v>
      </c>
      <c r="E650" s="7">
        <v>0</v>
      </c>
      <c r="F650" s="7">
        <v>-464000</v>
      </c>
    </row>
    <row r="651" spans="1:6" ht="15.75" x14ac:dyDescent="0.25">
      <c r="A651" s="38" t="s">
        <v>464</v>
      </c>
      <c r="B651" s="38" t="s">
        <v>465</v>
      </c>
      <c r="C651" s="7">
        <v>1597101.8</v>
      </c>
      <c r="D651" s="7">
        <v>0</v>
      </c>
      <c r="E651" s="7">
        <v>0</v>
      </c>
      <c r="F651" s="39">
        <v>1597101.8</v>
      </c>
    </row>
    <row r="652" spans="1:6" ht="15.75" x14ac:dyDescent="0.25">
      <c r="A652" s="38" t="s">
        <v>504</v>
      </c>
      <c r="B652" s="38" t="s">
        <v>505</v>
      </c>
      <c r="C652" s="7">
        <v>464000</v>
      </c>
      <c r="D652" s="7">
        <v>0</v>
      </c>
      <c r="E652" s="7">
        <v>0</v>
      </c>
      <c r="F652" s="39">
        <v>464000</v>
      </c>
    </row>
    <row r="653" spans="1:6" ht="15.75" x14ac:dyDescent="0.25">
      <c r="A653" s="38" t="s">
        <v>506</v>
      </c>
      <c r="B653" s="38" t="s">
        <v>507</v>
      </c>
      <c r="C653" s="7">
        <v>16427</v>
      </c>
      <c r="D653" s="7">
        <v>0</v>
      </c>
      <c r="E653" s="7">
        <v>0</v>
      </c>
      <c r="F653" s="39">
        <v>16427</v>
      </c>
    </row>
    <row r="654" spans="1:6" ht="15.75" x14ac:dyDescent="0.25">
      <c r="A654" s="6" t="s">
        <v>466</v>
      </c>
      <c r="B654" s="6" t="s">
        <v>467</v>
      </c>
      <c r="C654" s="7">
        <v>-16427</v>
      </c>
      <c r="D654" s="7">
        <v>0</v>
      </c>
      <c r="E654" s="7">
        <v>0</v>
      </c>
      <c r="F654" s="7">
        <v>-16427</v>
      </c>
    </row>
    <row r="655" spans="1:6" ht="15.75" x14ac:dyDescent="0.25">
      <c r="A655" s="6" t="s">
        <v>468</v>
      </c>
      <c r="B655" s="6" t="s">
        <v>469</v>
      </c>
      <c r="C655" s="7">
        <v>-12695383.58</v>
      </c>
      <c r="D655" s="7">
        <v>0</v>
      </c>
      <c r="E655" s="7">
        <v>0</v>
      </c>
      <c r="F655" s="7">
        <v>-12695383.58</v>
      </c>
    </row>
    <row r="656" spans="1:6" ht="15.75" x14ac:dyDescent="0.25">
      <c r="A656" s="38" t="s">
        <v>470</v>
      </c>
      <c r="B656" s="38" t="s">
        <v>471</v>
      </c>
      <c r="C656" s="7">
        <v>3996387.58</v>
      </c>
      <c r="D656" s="7">
        <v>0</v>
      </c>
      <c r="E656" s="7">
        <v>0</v>
      </c>
      <c r="F656" s="39">
        <v>3996387.58</v>
      </c>
    </row>
    <row r="657" spans="1:6" ht="15.75" x14ac:dyDescent="0.25">
      <c r="A657" s="6" t="s">
        <v>19</v>
      </c>
      <c r="B657" s="6" t="s">
        <v>352</v>
      </c>
      <c r="C657" s="7">
        <v>-13467381</v>
      </c>
      <c r="D657" s="7">
        <v>0</v>
      </c>
      <c r="E657" s="7">
        <v>0</v>
      </c>
      <c r="F657" s="7">
        <v>-13467381</v>
      </c>
    </row>
    <row r="661" spans="1:6" x14ac:dyDescent="0.25">
      <c r="A661" s="6" t="s">
        <v>353</v>
      </c>
      <c r="B661" s="6" t="s">
        <v>354</v>
      </c>
      <c r="C661" s="6" t="s">
        <v>19</v>
      </c>
      <c r="D661" s="6" t="s">
        <v>19</v>
      </c>
      <c r="E661" s="6" t="s">
        <v>19</v>
      </c>
      <c r="F661" s="6" t="s">
        <v>19</v>
      </c>
    </row>
    <row r="662" spans="1:6" ht="15.75" x14ac:dyDescent="0.25">
      <c r="A662" s="6" t="s">
        <v>19</v>
      </c>
      <c r="B662" s="6" t="s">
        <v>355</v>
      </c>
      <c r="C662" s="7">
        <v>0</v>
      </c>
      <c r="D662" s="7">
        <v>0</v>
      </c>
      <c r="E662" s="7">
        <v>0</v>
      </c>
      <c r="F662" s="7">
        <v>0</v>
      </c>
    </row>
    <row r="666" spans="1:6" x14ac:dyDescent="0.25">
      <c r="A666" s="6" t="s">
        <v>356</v>
      </c>
      <c r="B666" s="6" t="s">
        <v>357</v>
      </c>
      <c r="C666" s="6" t="s">
        <v>19</v>
      </c>
      <c r="D666" s="6" t="s">
        <v>19</v>
      </c>
      <c r="E666" s="6" t="s">
        <v>19</v>
      </c>
      <c r="F666" s="6" t="s">
        <v>19</v>
      </c>
    </row>
    <row r="667" spans="1:6" ht="15.75" x14ac:dyDescent="0.25">
      <c r="A667" s="6" t="s">
        <v>19</v>
      </c>
      <c r="B667" s="6" t="s">
        <v>358</v>
      </c>
      <c r="C667" s="7">
        <v>0</v>
      </c>
      <c r="D667" s="7">
        <v>0</v>
      </c>
      <c r="E667" s="7">
        <v>0</v>
      </c>
      <c r="F667" s="7">
        <v>0</v>
      </c>
    </row>
    <row r="671" spans="1:6" x14ac:dyDescent="0.25">
      <c r="A671" s="6" t="s">
        <v>31</v>
      </c>
      <c r="B671" s="6" t="s">
        <v>359</v>
      </c>
      <c r="C671" s="6" t="s">
        <v>19</v>
      </c>
      <c r="D671" s="6" t="s">
        <v>19</v>
      </c>
      <c r="E671" s="6" t="s">
        <v>19</v>
      </c>
      <c r="F671" s="6" t="s">
        <v>19</v>
      </c>
    </row>
    <row r="672" spans="1:6" ht="15.75" x14ac:dyDescent="0.25">
      <c r="A672" s="6" t="s">
        <v>472</v>
      </c>
      <c r="B672" s="6" t="s">
        <v>473</v>
      </c>
      <c r="C672" s="7">
        <v>-250578.21</v>
      </c>
      <c r="D672" s="7">
        <v>0</v>
      </c>
      <c r="E672" s="7">
        <v>0</v>
      </c>
      <c r="F672" s="7">
        <v>-250578.21</v>
      </c>
    </row>
    <row r="673" spans="1:6" ht="15.75" x14ac:dyDescent="0.25">
      <c r="A673" s="38" t="s">
        <v>474</v>
      </c>
      <c r="B673" s="38" t="s">
        <v>475</v>
      </c>
      <c r="C673" s="7">
        <v>250578.21</v>
      </c>
      <c r="D673" s="7">
        <v>0</v>
      </c>
      <c r="E673" s="7">
        <v>0</v>
      </c>
      <c r="F673" s="39">
        <v>250578.21</v>
      </c>
    </row>
    <row r="674" spans="1:6" ht="15.75" x14ac:dyDescent="0.25">
      <c r="A674" s="6" t="s">
        <v>458</v>
      </c>
      <c r="B674" s="6" t="s">
        <v>459</v>
      </c>
      <c r="C674" s="7">
        <v>-77614400.370000005</v>
      </c>
      <c r="D674" s="7">
        <v>0</v>
      </c>
      <c r="E674" s="7">
        <v>0</v>
      </c>
      <c r="F674" s="7">
        <v>-77614400.370000005</v>
      </c>
    </row>
    <row r="675" spans="1:6" ht="15.75" x14ac:dyDescent="0.25">
      <c r="A675" s="38" t="s">
        <v>460</v>
      </c>
      <c r="B675" s="38" t="s">
        <v>461</v>
      </c>
      <c r="C675" s="7">
        <v>15351508.369999999</v>
      </c>
      <c r="D675" s="7">
        <v>0</v>
      </c>
      <c r="E675" s="7">
        <v>0</v>
      </c>
      <c r="F675" s="39">
        <v>15351508.369999999</v>
      </c>
    </row>
    <row r="676" spans="1:6" ht="15.75" x14ac:dyDescent="0.25">
      <c r="A676" s="38" t="s">
        <v>502</v>
      </c>
      <c r="B676" s="38" t="s">
        <v>503</v>
      </c>
      <c r="C676" s="7">
        <v>2984629</v>
      </c>
      <c r="D676" s="7">
        <v>0</v>
      </c>
      <c r="E676" s="7">
        <v>0</v>
      </c>
      <c r="F676" s="39">
        <v>2984629</v>
      </c>
    </row>
    <row r="677" spans="1:6" ht="15.75" x14ac:dyDescent="0.25">
      <c r="A677" s="6" t="s">
        <v>480</v>
      </c>
      <c r="B677" s="6" t="s">
        <v>481</v>
      </c>
      <c r="C677" s="7">
        <v>-2984629</v>
      </c>
      <c r="D677" s="7">
        <v>0</v>
      </c>
      <c r="E677" s="7">
        <v>0</v>
      </c>
      <c r="F677" s="7">
        <v>-2984629</v>
      </c>
    </row>
    <row r="678" spans="1:6" ht="15.75" x14ac:dyDescent="0.25">
      <c r="A678" s="6" t="s">
        <v>462</v>
      </c>
      <c r="B678" s="6" t="s">
        <v>463</v>
      </c>
      <c r="C678" s="7">
        <v>-189480312.84999999</v>
      </c>
      <c r="D678" s="7">
        <v>0</v>
      </c>
      <c r="E678" s="7">
        <v>0</v>
      </c>
      <c r="F678" s="7">
        <v>-189480312.84999999</v>
      </c>
    </row>
    <row r="679" spans="1:6" ht="15.75" x14ac:dyDescent="0.25">
      <c r="A679" s="6" t="s">
        <v>482</v>
      </c>
      <c r="B679" s="6" t="s">
        <v>483</v>
      </c>
      <c r="C679" s="7">
        <v>-399500</v>
      </c>
      <c r="D679" s="7">
        <v>0</v>
      </c>
      <c r="E679" s="7">
        <v>0</v>
      </c>
      <c r="F679" s="7">
        <v>-399500</v>
      </c>
    </row>
    <row r="680" spans="1:6" ht="15.75" x14ac:dyDescent="0.25">
      <c r="A680" s="38" t="s">
        <v>464</v>
      </c>
      <c r="B680" s="38" t="s">
        <v>465</v>
      </c>
      <c r="C680" s="7">
        <v>92583868.849999994</v>
      </c>
      <c r="D680" s="7">
        <v>0</v>
      </c>
      <c r="E680" s="7">
        <v>0</v>
      </c>
      <c r="F680" s="39">
        <v>92583868.849999994</v>
      </c>
    </row>
    <row r="681" spans="1:6" ht="15.75" x14ac:dyDescent="0.25">
      <c r="A681" s="38" t="s">
        <v>504</v>
      </c>
      <c r="B681" s="38" t="s">
        <v>505</v>
      </c>
      <c r="C681" s="7">
        <v>399500</v>
      </c>
      <c r="D681" s="7">
        <v>0</v>
      </c>
      <c r="E681" s="7">
        <v>0</v>
      </c>
      <c r="F681" s="39">
        <v>399500</v>
      </c>
    </row>
    <row r="682" spans="1:6" ht="15.75" x14ac:dyDescent="0.25">
      <c r="A682" s="38" t="s">
        <v>506</v>
      </c>
      <c r="B682" s="38" t="s">
        <v>507</v>
      </c>
      <c r="C682" s="7">
        <v>5269005</v>
      </c>
      <c r="D682" s="7">
        <v>0</v>
      </c>
      <c r="E682" s="7">
        <v>0</v>
      </c>
      <c r="F682" s="39">
        <v>5269005</v>
      </c>
    </row>
    <row r="683" spans="1:6" ht="15.75" x14ac:dyDescent="0.25">
      <c r="A683" s="6" t="s">
        <v>466</v>
      </c>
      <c r="B683" s="6" t="s">
        <v>467</v>
      </c>
      <c r="C683" s="7">
        <v>-5269005</v>
      </c>
      <c r="D683" s="7">
        <v>0</v>
      </c>
      <c r="E683" s="7">
        <v>0</v>
      </c>
      <c r="F683" s="7">
        <v>-5269005</v>
      </c>
    </row>
    <row r="684" spans="1:6" ht="15.75" x14ac:dyDescent="0.25">
      <c r="A684" s="6" t="s">
        <v>468</v>
      </c>
      <c r="B684" s="6" t="s">
        <v>469</v>
      </c>
      <c r="C684" s="7">
        <v>-273102486.19999999</v>
      </c>
      <c r="D684" s="7">
        <v>0</v>
      </c>
      <c r="E684" s="7">
        <v>0</v>
      </c>
      <c r="F684" s="7">
        <v>-273102486.19999999</v>
      </c>
    </row>
    <row r="685" spans="1:6" ht="15.75" x14ac:dyDescent="0.25">
      <c r="A685" s="38" t="s">
        <v>470</v>
      </c>
      <c r="B685" s="38" t="s">
        <v>471</v>
      </c>
      <c r="C685" s="7">
        <v>95962295.209999993</v>
      </c>
      <c r="D685" s="7">
        <v>0</v>
      </c>
      <c r="E685" s="7">
        <v>0</v>
      </c>
      <c r="F685" s="39">
        <v>95962295.209999993</v>
      </c>
    </row>
    <row r="686" spans="1:6" ht="15.75" x14ac:dyDescent="0.25">
      <c r="A686" s="38" t="s">
        <v>508</v>
      </c>
      <c r="B686" s="38" t="s">
        <v>509</v>
      </c>
      <c r="C686" s="7">
        <v>158086</v>
      </c>
      <c r="D686" s="7">
        <v>0</v>
      </c>
      <c r="E686" s="7">
        <v>0</v>
      </c>
      <c r="F686" s="39">
        <v>158086</v>
      </c>
    </row>
    <row r="687" spans="1:6" ht="15.75" x14ac:dyDescent="0.25">
      <c r="A687" s="6" t="s">
        <v>484</v>
      </c>
      <c r="B687" s="6" t="s">
        <v>485</v>
      </c>
      <c r="C687" s="7">
        <v>-158086</v>
      </c>
      <c r="D687" s="7">
        <v>0</v>
      </c>
      <c r="E687" s="7">
        <v>0</v>
      </c>
      <c r="F687" s="7">
        <v>-158086</v>
      </c>
    </row>
    <row r="688" spans="1:6" ht="15.75" x14ac:dyDescent="0.25">
      <c r="A688" s="6" t="s">
        <v>486</v>
      </c>
      <c r="B688" s="6" t="s">
        <v>487</v>
      </c>
      <c r="C688" s="7">
        <v>-819290</v>
      </c>
      <c r="D688" s="7">
        <v>0</v>
      </c>
      <c r="E688" s="7">
        <v>0</v>
      </c>
      <c r="F688" s="7">
        <v>-819290</v>
      </c>
    </row>
    <row r="689" spans="1:6" ht="15.75" x14ac:dyDescent="0.25">
      <c r="A689" s="38" t="s">
        <v>488</v>
      </c>
      <c r="B689" s="38" t="s">
        <v>489</v>
      </c>
      <c r="C689" s="7">
        <v>407312</v>
      </c>
      <c r="D689" s="7">
        <v>0</v>
      </c>
      <c r="E689" s="7">
        <v>0</v>
      </c>
      <c r="F689" s="39">
        <v>407312</v>
      </c>
    </row>
    <row r="690" spans="1:6" ht="15.75" x14ac:dyDescent="0.25">
      <c r="A690" s="6" t="s">
        <v>490</v>
      </c>
      <c r="B690" s="6" t="s">
        <v>491</v>
      </c>
      <c r="C690" s="7">
        <v>-9677591.8800000008</v>
      </c>
      <c r="D690" s="7">
        <v>0</v>
      </c>
      <c r="E690" s="7">
        <v>0</v>
      </c>
      <c r="F690" s="7">
        <v>-9677591.8800000008</v>
      </c>
    </row>
    <row r="691" spans="1:6" ht="15.75" x14ac:dyDescent="0.25">
      <c r="A691" s="38" t="s">
        <v>492</v>
      </c>
      <c r="B691" s="38" t="s">
        <v>493</v>
      </c>
      <c r="C691" s="7">
        <v>3299180.88</v>
      </c>
      <c r="D691" s="7">
        <v>0</v>
      </c>
      <c r="E691" s="7">
        <v>0</v>
      </c>
      <c r="F691" s="39">
        <v>3299180.88</v>
      </c>
    </row>
    <row r="692" spans="1:6" ht="15.75" x14ac:dyDescent="0.25">
      <c r="A692" s="38" t="s">
        <v>514</v>
      </c>
      <c r="B692" s="38" t="s">
        <v>515</v>
      </c>
      <c r="C692" s="7">
        <v>324806</v>
      </c>
      <c r="D692" s="7">
        <v>0</v>
      </c>
      <c r="E692" s="7">
        <v>0</v>
      </c>
      <c r="F692" s="39">
        <v>324806</v>
      </c>
    </row>
    <row r="693" spans="1:6" ht="15.75" x14ac:dyDescent="0.25">
      <c r="A693" s="6" t="s">
        <v>494</v>
      </c>
      <c r="B693" s="6" t="s">
        <v>495</v>
      </c>
      <c r="C693" s="7">
        <v>-324806</v>
      </c>
      <c r="D693" s="7">
        <v>0</v>
      </c>
      <c r="E693" s="7">
        <v>0</v>
      </c>
      <c r="F693" s="7">
        <v>-324806</v>
      </c>
    </row>
    <row r="694" spans="1:6" ht="15.75" x14ac:dyDescent="0.25">
      <c r="A694" s="6" t="s">
        <v>19</v>
      </c>
      <c r="B694" s="6" t="s">
        <v>360</v>
      </c>
      <c r="C694" s="7">
        <v>-343089915.99000001</v>
      </c>
      <c r="D694" s="7">
        <v>0</v>
      </c>
      <c r="E694" s="7">
        <v>0</v>
      </c>
      <c r="F694" s="7">
        <v>-343089915.99000001</v>
      </c>
    </row>
    <row r="698" spans="1:6" x14ac:dyDescent="0.25">
      <c r="A698" s="6" t="s">
        <v>32</v>
      </c>
      <c r="B698" s="6" t="s">
        <v>361</v>
      </c>
      <c r="C698" s="6" t="s">
        <v>19</v>
      </c>
      <c r="D698" s="6" t="s">
        <v>19</v>
      </c>
      <c r="E698" s="6" t="s">
        <v>19</v>
      </c>
      <c r="F698" s="6" t="s">
        <v>19</v>
      </c>
    </row>
    <row r="699" spans="1:6" ht="15.75" x14ac:dyDescent="0.25">
      <c r="A699" s="6" t="s">
        <v>472</v>
      </c>
      <c r="B699" s="6" t="s">
        <v>473</v>
      </c>
      <c r="C699" s="7">
        <v>-728779128</v>
      </c>
      <c r="D699" s="7">
        <v>0</v>
      </c>
      <c r="E699" s="7">
        <v>0</v>
      </c>
      <c r="F699" s="7">
        <v>-728779128</v>
      </c>
    </row>
    <row r="700" spans="1:6" ht="15.75" x14ac:dyDescent="0.25">
      <c r="A700" s="38" t="s">
        <v>474</v>
      </c>
      <c r="B700" s="38" t="s">
        <v>475</v>
      </c>
      <c r="C700" s="7">
        <v>728779128</v>
      </c>
      <c r="D700" s="7">
        <v>0</v>
      </c>
      <c r="E700" s="7">
        <v>0</v>
      </c>
      <c r="F700" s="39">
        <v>728779128</v>
      </c>
    </row>
    <row r="701" spans="1:6" ht="15.75" x14ac:dyDescent="0.25">
      <c r="A701" s="6" t="s">
        <v>458</v>
      </c>
      <c r="B701" s="6" t="s">
        <v>459</v>
      </c>
      <c r="C701" s="7">
        <v>-17607658</v>
      </c>
      <c r="D701" s="7">
        <v>0</v>
      </c>
      <c r="E701" s="7">
        <v>0</v>
      </c>
      <c r="F701" s="7">
        <v>-17607658</v>
      </c>
    </row>
    <row r="702" spans="1:6" ht="15.75" x14ac:dyDescent="0.25">
      <c r="A702" s="38" t="s">
        <v>460</v>
      </c>
      <c r="B702" s="38" t="s">
        <v>461</v>
      </c>
      <c r="C702" s="7">
        <v>8494735</v>
      </c>
      <c r="D702" s="7">
        <v>0</v>
      </c>
      <c r="E702" s="7">
        <v>0</v>
      </c>
      <c r="F702" s="39">
        <v>8494735</v>
      </c>
    </row>
    <row r="703" spans="1:6" ht="15.75" x14ac:dyDescent="0.25">
      <c r="A703" s="38" t="s">
        <v>502</v>
      </c>
      <c r="B703" s="38" t="s">
        <v>503</v>
      </c>
      <c r="C703" s="7">
        <v>251027</v>
      </c>
      <c r="D703" s="7">
        <v>0</v>
      </c>
      <c r="E703" s="7">
        <v>0</v>
      </c>
      <c r="F703" s="39">
        <v>251027</v>
      </c>
    </row>
    <row r="704" spans="1:6" ht="15.75" x14ac:dyDescent="0.25">
      <c r="A704" s="6" t="s">
        <v>480</v>
      </c>
      <c r="B704" s="6" t="s">
        <v>481</v>
      </c>
      <c r="C704" s="7">
        <v>-251027</v>
      </c>
      <c r="D704" s="7">
        <v>0</v>
      </c>
      <c r="E704" s="7">
        <v>0</v>
      </c>
      <c r="F704" s="7">
        <v>-251027</v>
      </c>
    </row>
    <row r="705" spans="1:6" ht="15.75" x14ac:dyDescent="0.25">
      <c r="A705" s="6" t="s">
        <v>462</v>
      </c>
      <c r="B705" s="6" t="s">
        <v>463</v>
      </c>
      <c r="C705" s="7">
        <v>-68163024.519999996</v>
      </c>
      <c r="D705" s="7">
        <v>0</v>
      </c>
      <c r="E705" s="7">
        <v>0</v>
      </c>
      <c r="F705" s="7">
        <v>-68163024.519999996</v>
      </c>
    </row>
    <row r="706" spans="1:6" ht="15.75" x14ac:dyDescent="0.25">
      <c r="A706" s="6" t="s">
        <v>482</v>
      </c>
      <c r="B706" s="6" t="s">
        <v>483</v>
      </c>
      <c r="C706" s="7">
        <v>-426000</v>
      </c>
      <c r="D706" s="7">
        <v>0</v>
      </c>
      <c r="E706" s="7">
        <v>0</v>
      </c>
      <c r="F706" s="7">
        <v>-426000</v>
      </c>
    </row>
    <row r="707" spans="1:6" ht="15.75" x14ac:dyDescent="0.25">
      <c r="A707" s="38" t="s">
        <v>464</v>
      </c>
      <c r="B707" s="38" t="s">
        <v>465</v>
      </c>
      <c r="C707" s="7">
        <v>31608163.52</v>
      </c>
      <c r="D707" s="7">
        <v>0</v>
      </c>
      <c r="E707" s="7">
        <v>0</v>
      </c>
      <c r="F707" s="39">
        <v>31608163.52</v>
      </c>
    </row>
    <row r="708" spans="1:6" ht="15.75" x14ac:dyDescent="0.25">
      <c r="A708" s="38" t="s">
        <v>504</v>
      </c>
      <c r="B708" s="38" t="s">
        <v>505</v>
      </c>
      <c r="C708" s="7">
        <v>426000</v>
      </c>
      <c r="D708" s="7">
        <v>0</v>
      </c>
      <c r="E708" s="7">
        <v>0</v>
      </c>
      <c r="F708" s="39">
        <v>426000</v>
      </c>
    </row>
    <row r="709" spans="1:6" ht="15.75" x14ac:dyDescent="0.25">
      <c r="A709" s="38" t="s">
        <v>506</v>
      </c>
      <c r="B709" s="38" t="s">
        <v>507</v>
      </c>
      <c r="C709" s="7">
        <v>1100364</v>
      </c>
      <c r="D709" s="7">
        <v>0</v>
      </c>
      <c r="E709" s="7">
        <v>0</v>
      </c>
      <c r="F709" s="39">
        <v>1100364</v>
      </c>
    </row>
    <row r="710" spans="1:6" ht="15.75" x14ac:dyDescent="0.25">
      <c r="A710" s="6" t="s">
        <v>466</v>
      </c>
      <c r="B710" s="6" t="s">
        <v>467</v>
      </c>
      <c r="C710" s="7">
        <v>-1100364</v>
      </c>
      <c r="D710" s="7">
        <v>0</v>
      </c>
      <c r="E710" s="7">
        <v>0</v>
      </c>
      <c r="F710" s="7">
        <v>-1100364</v>
      </c>
    </row>
    <row r="711" spans="1:6" ht="15.75" x14ac:dyDescent="0.25">
      <c r="A711" s="6" t="s">
        <v>468</v>
      </c>
      <c r="B711" s="6" t="s">
        <v>469</v>
      </c>
      <c r="C711" s="7">
        <v>-72612080.269999996</v>
      </c>
      <c r="D711" s="7">
        <v>0</v>
      </c>
      <c r="E711" s="7">
        <v>0</v>
      </c>
      <c r="F711" s="7">
        <v>-72612080.269999996</v>
      </c>
    </row>
    <row r="712" spans="1:6" ht="15.75" x14ac:dyDescent="0.25">
      <c r="A712" s="38" t="s">
        <v>470</v>
      </c>
      <c r="B712" s="38" t="s">
        <v>471</v>
      </c>
      <c r="C712" s="7">
        <v>27434008.27</v>
      </c>
      <c r="D712" s="7">
        <v>0</v>
      </c>
      <c r="E712" s="7">
        <v>0</v>
      </c>
      <c r="F712" s="39">
        <v>27434008.27</v>
      </c>
    </row>
    <row r="713" spans="1:6" ht="15.75" x14ac:dyDescent="0.25">
      <c r="A713" s="38" t="s">
        <v>508</v>
      </c>
      <c r="B713" s="38" t="s">
        <v>509</v>
      </c>
      <c r="C713" s="7">
        <v>108135</v>
      </c>
      <c r="D713" s="7">
        <v>0</v>
      </c>
      <c r="E713" s="7">
        <v>0</v>
      </c>
      <c r="F713" s="39">
        <v>108135</v>
      </c>
    </row>
    <row r="714" spans="1:6" ht="15.75" x14ac:dyDescent="0.25">
      <c r="A714" s="6" t="s">
        <v>484</v>
      </c>
      <c r="B714" s="6" t="s">
        <v>485</v>
      </c>
      <c r="C714" s="7">
        <v>-108135</v>
      </c>
      <c r="D714" s="7">
        <v>0</v>
      </c>
      <c r="E714" s="7">
        <v>0</v>
      </c>
      <c r="F714" s="7">
        <v>-108135</v>
      </c>
    </row>
    <row r="715" spans="1:6" ht="15.75" x14ac:dyDescent="0.25">
      <c r="A715" s="6" t="s">
        <v>486</v>
      </c>
      <c r="B715" s="6" t="s">
        <v>487</v>
      </c>
      <c r="C715" s="7">
        <v>-2258950</v>
      </c>
      <c r="D715" s="7">
        <v>0</v>
      </c>
      <c r="E715" s="7">
        <v>0</v>
      </c>
      <c r="F715" s="7">
        <v>-2258950</v>
      </c>
    </row>
    <row r="716" spans="1:6" ht="15.75" x14ac:dyDescent="0.25">
      <c r="A716" s="38" t="s">
        <v>488</v>
      </c>
      <c r="B716" s="38" t="s">
        <v>489</v>
      </c>
      <c r="C716" s="7">
        <v>264470</v>
      </c>
      <c r="D716" s="7">
        <v>0</v>
      </c>
      <c r="E716" s="7">
        <v>0</v>
      </c>
      <c r="F716" s="39">
        <v>264470</v>
      </c>
    </row>
    <row r="717" spans="1:6" ht="15.75" x14ac:dyDescent="0.25">
      <c r="A717" s="6" t="s">
        <v>490</v>
      </c>
      <c r="B717" s="6" t="s">
        <v>491</v>
      </c>
      <c r="C717" s="7">
        <v>-5181344.0199999996</v>
      </c>
      <c r="D717" s="7">
        <v>0</v>
      </c>
      <c r="E717" s="7">
        <v>0</v>
      </c>
      <c r="F717" s="7">
        <v>-5181344.0199999996</v>
      </c>
    </row>
    <row r="718" spans="1:6" ht="15.75" x14ac:dyDescent="0.25">
      <c r="A718" s="38" t="s">
        <v>492</v>
      </c>
      <c r="B718" s="38" t="s">
        <v>493</v>
      </c>
      <c r="C718" s="7">
        <v>3087074.02</v>
      </c>
      <c r="D718" s="7">
        <v>0</v>
      </c>
      <c r="E718" s="7">
        <v>0</v>
      </c>
      <c r="F718" s="39">
        <v>3087074.02</v>
      </c>
    </row>
    <row r="719" spans="1:6" ht="15.75" x14ac:dyDescent="0.25">
      <c r="A719" s="38" t="s">
        <v>514</v>
      </c>
      <c r="B719" s="38" t="s">
        <v>515</v>
      </c>
      <c r="C719" s="7">
        <v>288274</v>
      </c>
      <c r="D719" s="7">
        <v>0</v>
      </c>
      <c r="E719" s="7">
        <v>0</v>
      </c>
      <c r="F719" s="39">
        <v>288274</v>
      </c>
    </row>
    <row r="720" spans="1:6" ht="15.75" x14ac:dyDescent="0.25">
      <c r="A720" s="6" t="s">
        <v>494</v>
      </c>
      <c r="B720" s="6" t="s">
        <v>495</v>
      </c>
      <c r="C720" s="7">
        <v>-288274</v>
      </c>
      <c r="D720" s="7">
        <v>0</v>
      </c>
      <c r="E720" s="7">
        <v>0</v>
      </c>
      <c r="F720" s="7">
        <v>-288274</v>
      </c>
    </row>
    <row r="721" spans="1:6" ht="15.75" x14ac:dyDescent="0.25">
      <c r="A721" s="6" t="s">
        <v>19</v>
      </c>
      <c r="B721" s="6" t="s">
        <v>364</v>
      </c>
      <c r="C721" s="7">
        <v>-94934606</v>
      </c>
      <c r="D721" s="7">
        <v>0</v>
      </c>
      <c r="E721" s="7">
        <v>0</v>
      </c>
      <c r="F721" s="7">
        <v>-94934606</v>
      </c>
    </row>
    <row r="725" spans="1:6" x14ac:dyDescent="0.25">
      <c r="A725" s="6" t="s">
        <v>33</v>
      </c>
      <c r="B725" s="6" t="s">
        <v>365</v>
      </c>
      <c r="C725" s="6" t="s">
        <v>19</v>
      </c>
      <c r="D725" s="6" t="s">
        <v>19</v>
      </c>
      <c r="E725" s="6" t="s">
        <v>19</v>
      </c>
      <c r="F725" s="6" t="s">
        <v>19</v>
      </c>
    </row>
    <row r="726" spans="1:6" ht="15.75" x14ac:dyDescent="0.25">
      <c r="A726" s="6" t="s">
        <v>472</v>
      </c>
      <c r="B726" s="6" t="s">
        <v>473</v>
      </c>
      <c r="C726" s="7">
        <v>-3033808</v>
      </c>
      <c r="D726" s="7">
        <v>0</v>
      </c>
      <c r="E726" s="7">
        <v>0</v>
      </c>
      <c r="F726" s="7">
        <v>-3033808</v>
      </c>
    </row>
    <row r="727" spans="1:6" ht="15.75" x14ac:dyDescent="0.25">
      <c r="A727" s="38" t="s">
        <v>474</v>
      </c>
      <c r="B727" s="38" t="s">
        <v>475</v>
      </c>
      <c r="C727" s="7">
        <v>3033808</v>
      </c>
      <c r="D727" s="7">
        <v>0</v>
      </c>
      <c r="E727" s="7">
        <v>0</v>
      </c>
      <c r="F727" s="39">
        <v>3033808</v>
      </c>
    </row>
    <row r="728" spans="1:6" ht="15.75" x14ac:dyDescent="0.25">
      <c r="A728" s="6" t="s">
        <v>458</v>
      </c>
      <c r="B728" s="6" t="s">
        <v>459</v>
      </c>
      <c r="C728" s="7">
        <v>-23653843.800000001</v>
      </c>
      <c r="D728" s="7">
        <v>0</v>
      </c>
      <c r="E728" s="7">
        <v>0</v>
      </c>
      <c r="F728" s="7">
        <v>-23653843.800000001</v>
      </c>
    </row>
    <row r="729" spans="1:6" ht="15.75" x14ac:dyDescent="0.25">
      <c r="A729" s="38" t="s">
        <v>460</v>
      </c>
      <c r="B729" s="38" t="s">
        <v>461</v>
      </c>
      <c r="C729" s="7">
        <v>6863652.7999999998</v>
      </c>
      <c r="D729" s="7">
        <v>0</v>
      </c>
      <c r="E729" s="7">
        <v>0</v>
      </c>
      <c r="F729" s="39">
        <v>6863652.7999999998</v>
      </c>
    </row>
    <row r="730" spans="1:6" ht="15.75" x14ac:dyDescent="0.25">
      <c r="A730" s="38" t="s">
        <v>502</v>
      </c>
      <c r="B730" s="38" t="s">
        <v>503</v>
      </c>
      <c r="C730" s="7">
        <v>564610</v>
      </c>
      <c r="D730" s="7">
        <v>0</v>
      </c>
      <c r="E730" s="7">
        <v>0</v>
      </c>
      <c r="F730" s="39">
        <v>564610</v>
      </c>
    </row>
    <row r="731" spans="1:6" ht="15.75" x14ac:dyDescent="0.25">
      <c r="A731" s="6" t="s">
        <v>480</v>
      </c>
      <c r="B731" s="6" t="s">
        <v>481</v>
      </c>
      <c r="C731" s="7">
        <v>-564610</v>
      </c>
      <c r="D731" s="7">
        <v>0</v>
      </c>
      <c r="E731" s="7">
        <v>0</v>
      </c>
      <c r="F731" s="7">
        <v>-564610</v>
      </c>
    </row>
    <row r="732" spans="1:6" ht="15.75" x14ac:dyDescent="0.25">
      <c r="A732" s="6" t="s">
        <v>462</v>
      </c>
      <c r="B732" s="6" t="s">
        <v>463</v>
      </c>
      <c r="C732" s="7">
        <v>-81955412.129999995</v>
      </c>
      <c r="D732" s="7">
        <v>0</v>
      </c>
      <c r="E732" s="7">
        <v>0</v>
      </c>
      <c r="F732" s="7">
        <v>-81955412.129999995</v>
      </c>
    </row>
    <row r="733" spans="1:6" ht="15.75" x14ac:dyDescent="0.25">
      <c r="A733" s="6" t="s">
        <v>482</v>
      </c>
      <c r="B733" s="6" t="s">
        <v>483</v>
      </c>
      <c r="C733" s="7">
        <v>-277000</v>
      </c>
      <c r="D733" s="7">
        <v>0</v>
      </c>
      <c r="E733" s="7">
        <v>0</v>
      </c>
      <c r="F733" s="7">
        <v>-277000</v>
      </c>
    </row>
    <row r="734" spans="1:6" ht="15.75" x14ac:dyDescent="0.25">
      <c r="A734" s="38" t="s">
        <v>464</v>
      </c>
      <c r="B734" s="38" t="s">
        <v>465</v>
      </c>
      <c r="C734" s="7">
        <v>46922259.130000003</v>
      </c>
      <c r="D734" s="7">
        <v>0</v>
      </c>
      <c r="E734" s="7">
        <v>0</v>
      </c>
      <c r="F734" s="39">
        <v>46922259.130000003</v>
      </c>
    </row>
    <row r="735" spans="1:6" ht="15.75" x14ac:dyDescent="0.25">
      <c r="A735" s="38" t="s">
        <v>504</v>
      </c>
      <c r="B735" s="38" t="s">
        <v>505</v>
      </c>
      <c r="C735" s="7">
        <v>277000</v>
      </c>
      <c r="D735" s="7">
        <v>0</v>
      </c>
      <c r="E735" s="7">
        <v>0</v>
      </c>
      <c r="F735" s="39">
        <v>277000</v>
      </c>
    </row>
    <row r="736" spans="1:6" ht="15.75" x14ac:dyDescent="0.25">
      <c r="A736" s="38" t="s">
        <v>506</v>
      </c>
      <c r="B736" s="38" t="s">
        <v>507</v>
      </c>
      <c r="C736" s="7">
        <v>469128</v>
      </c>
      <c r="D736" s="7">
        <v>0</v>
      </c>
      <c r="E736" s="7">
        <v>0</v>
      </c>
      <c r="F736" s="39">
        <v>469128</v>
      </c>
    </row>
    <row r="737" spans="1:6" ht="15.75" x14ac:dyDescent="0.25">
      <c r="A737" s="6" t="s">
        <v>466</v>
      </c>
      <c r="B737" s="6" t="s">
        <v>467</v>
      </c>
      <c r="C737" s="7">
        <v>-469128</v>
      </c>
      <c r="D737" s="7">
        <v>0</v>
      </c>
      <c r="E737" s="7">
        <v>0</v>
      </c>
      <c r="F737" s="7">
        <v>-469128</v>
      </c>
    </row>
    <row r="738" spans="1:6" ht="15.75" x14ac:dyDescent="0.25">
      <c r="A738" s="6" t="s">
        <v>468</v>
      </c>
      <c r="B738" s="6" t="s">
        <v>469</v>
      </c>
      <c r="C738" s="7">
        <v>-74251977.620000005</v>
      </c>
      <c r="D738" s="7">
        <v>0</v>
      </c>
      <c r="E738" s="7">
        <v>0</v>
      </c>
      <c r="F738" s="7">
        <v>-74251977.620000005</v>
      </c>
    </row>
    <row r="739" spans="1:6" ht="15.75" x14ac:dyDescent="0.25">
      <c r="A739" s="38" t="s">
        <v>470</v>
      </c>
      <c r="B739" s="38" t="s">
        <v>471</v>
      </c>
      <c r="C739" s="7">
        <v>28309197.620000001</v>
      </c>
      <c r="D739" s="7">
        <v>0</v>
      </c>
      <c r="E739" s="7">
        <v>0</v>
      </c>
      <c r="F739" s="39">
        <v>28309197.620000001</v>
      </c>
    </row>
    <row r="740" spans="1:6" ht="15.75" x14ac:dyDescent="0.25">
      <c r="A740" s="38" t="s">
        <v>508</v>
      </c>
      <c r="B740" s="38" t="s">
        <v>509</v>
      </c>
      <c r="C740" s="7">
        <v>3090</v>
      </c>
      <c r="D740" s="7">
        <v>0</v>
      </c>
      <c r="E740" s="7">
        <v>0</v>
      </c>
      <c r="F740" s="39">
        <v>3090</v>
      </c>
    </row>
    <row r="741" spans="1:6" ht="15.75" x14ac:dyDescent="0.25">
      <c r="A741" s="6" t="s">
        <v>484</v>
      </c>
      <c r="B741" s="6" t="s">
        <v>485</v>
      </c>
      <c r="C741" s="7">
        <v>-3090</v>
      </c>
      <c r="D741" s="7">
        <v>0</v>
      </c>
      <c r="E741" s="7">
        <v>0</v>
      </c>
      <c r="F741" s="7">
        <v>-3090</v>
      </c>
    </row>
    <row r="742" spans="1:6" ht="15.75" x14ac:dyDescent="0.25">
      <c r="A742" s="6" t="s">
        <v>486</v>
      </c>
      <c r="B742" s="6" t="s">
        <v>487</v>
      </c>
      <c r="C742" s="7">
        <v>-3733259.16</v>
      </c>
      <c r="D742" s="7">
        <v>0</v>
      </c>
      <c r="E742" s="7">
        <v>0</v>
      </c>
      <c r="F742" s="7">
        <v>-3733259.16</v>
      </c>
    </row>
    <row r="743" spans="1:6" ht="15.75" x14ac:dyDescent="0.25">
      <c r="A743" s="38" t="s">
        <v>488</v>
      </c>
      <c r="B743" s="38" t="s">
        <v>489</v>
      </c>
      <c r="C743" s="7">
        <v>2234063.16</v>
      </c>
      <c r="D743" s="7">
        <v>0</v>
      </c>
      <c r="E743" s="7">
        <v>0</v>
      </c>
      <c r="F743" s="39">
        <v>2234063.16</v>
      </c>
    </row>
    <row r="744" spans="1:6" ht="15.75" x14ac:dyDescent="0.25">
      <c r="A744" s="38" t="s">
        <v>510</v>
      </c>
      <c r="B744" s="38" t="s">
        <v>511</v>
      </c>
      <c r="C744" s="7">
        <v>1841</v>
      </c>
      <c r="D744" s="7">
        <v>0</v>
      </c>
      <c r="E744" s="7">
        <v>0</v>
      </c>
      <c r="F744" s="39">
        <v>1841</v>
      </c>
    </row>
    <row r="745" spans="1:6" ht="15.75" x14ac:dyDescent="0.25">
      <c r="A745" s="6" t="s">
        <v>512</v>
      </c>
      <c r="B745" s="6" t="s">
        <v>513</v>
      </c>
      <c r="C745" s="7">
        <v>-1841</v>
      </c>
      <c r="D745" s="7">
        <v>0</v>
      </c>
      <c r="E745" s="7">
        <v>0</v>
      </c>
      <c r="F745" s="7">
        <v>-1841</v>
      </c>
    </row>
    <row r="746" spans="1:6" ht="15.75" x14ac:dyDescent="0.25">
      <c r="A746" s="6" t="s">
        <v>19</v>
      </c>
      <c r="B746" s="6" t="s">
        <v>366</v>
      </c>
      <c r="C746" s="7">
        <v>-99265320</v>
      </c>
      <c r="D746" s="7">
        <v>0</v>
      </c>
      <c r="E746" s="7">
        <v>0</v>
      </c>
      <c r="F746" s="7">
        <v>-99265320</v>
      </c>
    </row>
    <row r="750" spans="1:6" x14ac:dyDescent="0.25">
      <c r="A750" s="6" t="s">
        <v>367</v>
      </c>
      <c r="B750" s="6" t="s">
        <v>368</v>
      </c>
      <c r="C750" s="6" t="s">
        <v>19</v>
      </c>
      <c r="D750" s="6" t="s">
        <v>19</v>
      </c>
      <c r="E750" s="6" t="s">
        <v>19</v>
      </c>
      <c r="F750" s="6" t="s">
        <v>19</v>
      </c>
    </row>
    <row r="751" spans="1:6" ht="15.75" x14ac:dyDescent="0.25">
      <c r="A751" s="6" t="s">
        <v>19</v>
      </c>
      <c r="B751" s="6" t="s">
        <v>369</v>
      </c>
      <c r="C751" s="7">
        <v>0</v>
      </c>
      <c r="D751" s="7">
        <v>0</v>
      </c>
      <c r="E751" s="7">
        <v>0</v>
      </c>
      <c r="F751" s="7">
        <v>0</v>
      </c>
    </row>
    <row r="755" spans="1:6" x14ac:dyDescent="0.25">
      <c r="A755" s="6" t="s">
        <v>370</v>
      </c>
      <c r="B755" s="6" t="s">
        <v>371</v>
      </c>
      <c r="C755" s="6" t="s">
        <v>19</v>
      </c>
      <c r="D755" s="6" t="s">
        <v>19</v>
      </c>
      <c r="E755" s="6" t="s">
        <v>19</v>
      </c>
      <c r="F755" s="6" t="s">
        <v>19</v>
      </c>
    </row>
    <row r="756" spans="1:6" ht="15.75" x14ac:dyDescent="0.25">
      <c r="A756" s="38" t="s">
        <v>464</v>
      </c>
      <c r="B756" s="38" t="s">
        <v>465</v>
      </c>
      <c r="C756" s="7">
        <v>441</v>
      </c>
      <c r="D756" s="7">
        <v>0</v>
      </c>
      <c r="E756" s="7">
        <v>0</v>
      </c>
      <c r="F756" s="39">
        <v>441</v>
      </c>
    </row>
    <row r="757" spans="1:6" ht="15.75" x14ac:dyDescent="0.25">
      <c r="A757" s="6" t="s">
        <v>19</v>
      </c>
      <c r="B757" s="6" t="s">
        <v>372</v>
      </c>
      <c r="C757" s="7">
        <v>441</v>
      </c>
      <c r="D757" s="7">
        <v>0</v>
      </c>
      <c r="E757" s="7">
        <v>0</v>
      </c>
      <c r="F757" s="7">
        <v>441</v>
      </c>
    </row>
    <row r="761" spans="1:6" x14ac:dyDescent="0.25">
      <c r="A761" s="6" t="s">
        <v>61</v>
      </c>
      <c r="B761" s="6" t="s">
        <v>371</v>
      </c>
      <c r="C761" s="6" t="s">
        <v>19</v>
      </c>
      <c r="D761" s="6" t="s">
        <v>19</v>
      </c>
      <c r="E761" s="6" t="s">
        <v>19</v>
      </c>
      <c r="F761" s="6" t="s">
        <v>19</v>
      </c>
    </row>
    <row r="762" spans="1:6" ht="15.75" x14ac:dyDescent="0.25">
      <c r="A762" s="6" t="s">
        <v>458</v>
      </c>
      <c r="B762" s="6" t="s">
        <v>459</v>
      </c>
      <c r="C762" s="7">
        <v>-27889459.649999999</v>
      </c>
      <c r="D762" s="7">
        <v>0</v>
      </c>
      <c r="E762" s="7">
        <v>0</v>
      </c>
      <c r="F762" s="7">
        <v>-27889459.649999999</v>
      </c>
    </row>
    <row r="763" spans="1:6" ht="15.75" x14ac:dyDescent="0.25">
      <c r="A763" s="38" t="s">
        <v>460</v>
      </c>
      <c r="B763" s="38" t="s">
        <v>461</v>
      </c>
      <c r="C763" s="7">
        <v>4551107.6500000004</v>
      </c>
      <c r="D763" s="7">
        <v>0</v>
      </c>
      <c r="E763" s="7">
        <v>0</v>
      </c>
      <c r="F763" s="39">
        <v>4551107.6500000004</v>
      </c>
    </row>
    <row r="764" spans="1:6" ht="15.75" x14ac:dyDescent="0.25">
      <c r="A764" s="38" t="s">
        <v>502</v>
      </c>
      <c r="B764" s="38" t="s">
        <v>503</v>
      </c>
      <c r="C764" s="7">
        <v>94235</v>
      </c>
      <c r="D764" s="7">
        <v>0</v>
      </c>
      <c r="E764" s="7">
        <v>0</v>
      </c>
      <c r="F764" s="39">
        <v>94235</v>
      </c>
    </row>
    <row r="765" spans="1:6" ht="15.75" x14ac:dyDescent="0.25">
      <c r="A765" s="6" t="s">
        <v>480</v>
      </c>
      <c r="B765" s="6" t="s">
        <v>481</v>
      </c>
      <c r="C765" s="7">
        <v>-94235</v>
      </c>
      <c r="D765" s="7">
        <v>0</v>
      </c>
      <c r="E765" s="7">
        <v>0</v>
      </c>
      <c r="F765" s="7">
        <v>-94235</v>
      </c>
    </row>
    <row r="766" spans="1:6" ht="15.75" x14ac:dyDescent="0.25">
      <c r="A766" s="6" t="s">
        <v>462</v>
      </c>
      <c r="B766" s="6" t="s">
        <v>463</v>
      </c>
      <c r="C766" s="7">
        <v>-95356823.290000007</v>
      </c>
      <c r="D766" s="7">
        <v>0</v>
      </c>
      <c r="E766" s="7">
        <v>0</v>
      </c>
      <c r="F766" s="7">
        <v>-95356823.290000007</v>
      </c>
    </row>
    <row r="767" spans="1:6" ht="15.75" x14ac:dyDescent="0.25">
      <c r="A767" s="6" t="s">
        <v>482</v>
      </c>
      <c r="B767" s="6" t="s">
        <v>483</v>
      </c>
      <c r="C767" s="7">
        <v>-685500</v>
      </c>
      <c r="D767" s="7">
        <v>0</v>
      </c>
      <c r="E767" s="7">
        <v>0</v>
      </c>
      <c r="F767" s="7">
        <v>-685500</v>
      </c>
    </row>
    <row r="768" spans="1:6" ht="15.75" x14ac:dyDescent="0.25">
      <c r="A768" s="38" t="s">
        <v>464</v>
      </c>
      <c r="B768" s="38" t="s">
        <v>465</v>
      </c>
      <c r="C768" s="7">
        <v>40809396.289999999</v>
      </c>
      <c r="D768" s="7">
        <v>0</v>
      </c>
      <c r="E768" s="7">
        <v>0</v>
      </c>
      <c r="F768" s="39">
        <v>40809396.289999999</v>
      </c>
    </row>
    <row r="769" spans="1:6" ht="15.75" x14ac:dyDescent="0.25">
      <c r="A769" s="38" t="s">
        <v>504</v>
      </c>
      <c r="B769" s="38" t="s">
        <v>505</v>
      </c>
      <c r="C769" s="7">
        <v>685500</v>
      </c>
      <c r="D769" s="7">
        <v>0</v>
      </c>
      <c r="E769" s="7">
        <v>0</v>
      </c>
      <c r="F769" s="39">
        <v>685500</v>
      </c>
    </row>
    <row r="770" spans="1:6" ht="15.75" x14ac:dyDescent="0.25">
      <c r="A770" s="38" t="s">
        <v>506</v>
      </c>
      <c r="B770" s="38" t="s">
        <v>507</v>
      </c>
      <c r="C770" s="7">
        <v>3415391</v>
      </c>
      <c r="D770" s="7">
        <v>0</v>
      </c>
      <c r="E770" s="7">
        <v>0</v>
      </c>
      <c r="F770" s="39">
        <v>3415391</v>
      </c>
    </row>
    <row r="771" spans="1:6" ht="15.75" x14ac:dyDescent="0.25">
      <c r="A771" s="6" t="s">
        <v>466</v>
      </c>
      <c r="B771" s="6" t="s">
        <v>467</v>
      </c>
      <c r="C771" s="7">
        <v>-3415391</v>
      </c>
      <c r="D771" s="7">
        <v>0</v>
      </c>
      <c r="E771" s="7">
        <v>0</v>
      </c>
      <c r="F771" s="7">
        <v>-3415391</v>
      </c>
    </row>
    <row r="772" spans="1:6" ht="15.75" x14ac:dyDescent="0.25">
      <c r="A772" s="6" t="s">
        <v>468</v>
      </c>
      <c r="B772" s="6" t="s">
        <v>469</v>
      </c>
      <c r="C772" s="7">
        <v>-96422755.120000005</v>
      </c>
      <c r="D772" s="7">
        <v>0</v>
      </c>
      <c r="E772" s="7">
        <v>0</v>
      </c>
      <c r="F772" s="7">
        <v>-96422755.120000005</v>
      </c>
    </row>
    <row r="773" spans="1:6" ht="15.75" x14ac:dyDescent="0.25">
      <c r="A773" s="38" t="s">
        <v>470</v>
      </c>
      <c r="B773" s="38" t="s">
        <v>471</v>
      </c>
      <c r="C773" s="7">
        <v>35983231.119999997</v>
      </c>
      <c r="D773" s="7">
        <v>0</v>
      </c>
      <c r="E773" s="7">
        <v>0</v>
      </c>
      <c r="F773" s="39">
        <v>35983231.119999997</v>
      </c>
    </row>
    <row r="774" spans="1:6" ht="15.75" x14ac:dyDescent="0.25">
      <c r="A774" s="38" t="s">
        <v>508</v>
      </c>
      <c r="B774" s="38" t="s">
        <v>509</v>
      </c>
      <c r="C774" s="7">
        <v>408354</v>
      </c>
      <c r="D774" s="7">
        <v>0</v>
      </c>
      <c r="E774" s="7">
        <v>0</v>
      </c>
      <c r="F774" s="39">
        <v>408354</v>
      </c>
    </row>
    <row r="775" spans="1:6" ht="15.75" x14ac:dyDescent="0.25">
      <c r="A775" s="6" t="s">
        <v>484</v>
      </c>
      <c r="B775" s="6" t="s">
        <v>485</v>
      </c>
      <c r="C775" s="7">
        <v>-408354</v>
      </c>
      <c r="D775" s="7">
        <v>0</v>
      </c>
      <c r="E775" s="7">
        <v>0</v>
      </c>
      <c r="F775" s="7">
        <v>-408354</v>
      </c>
    </row>
    <row r="776" spans="1:6" ht="15.75" x14ac:dyDescent="0.25">
      <c r="A776" s="6" t="s">
        <v>486</v>
      </c>
      <c r="B776" s="6" t="s">
        <v>487</v>
      </c>
      <c r="C776" s="7">
        <v>-78134</v>
      </c>
      <c r="D776" s="7">
        <v>0</v>
      </c>
      <c r="E776" s="7">
        <v>0</v>
      </c>
      <c r="F776" s="7">
        <v>-78134</v>
      </c>
    </row>
    <row r="777" spans="1:6" ht="15.75" x14ac:dyDescent="0.25">
      <c r="A777" s="38" t="s">
        <v>488</v>
      </c>
      <c r="B777" s="38" t="s">
        <v>489</v>
      </c>
      <c r="C777" s="7">
        <v>39067</v>
      </c>
      <c r="D777" s="7">
        <v>0</v>
      </c>
      <c r="E777" s="7">
        <v>0</v>
      </c>
      <c r="F777" s="39">
        <v>39067</v>
      </c>
    </row>
    <row r="778" spans="1:6" ht="15.75" x14ac:dyDescent="0.25">
      <c r="A778" s="6" t="s">
        <v>490</v>
      </c>
      <c r="B778" s="6" t="s">
        <v>491</v>
      </c>
      <c r="C778" s="7">
        <v>-70104</v>
      </c>
      <c r="D778" s="7">
        <v>0</v>
      </c>
      <c r="E778" s="7">
        <v>0</v>
      </c>
      <c r="F778" s="7">
        <v>-70104</v>
      </c>
    </row>
    <row r="779" spans="1:6" ht="15.75" x14ac:dyDescent="0.25">
      <c r="A779" s="38" t="s">
        <v>492</v>
      </c>
      <c r="B779" s="38" t="s">
        <v>493</v>
      </c>
      <c r="C779" s="7">
        <v>35052</v>
      </c>
      <c r="D779" s="7">
        <v>0</v>
      </c>
      <c r="E779" s="7">
        <v>0</v>
      </c>
      <c r="F779" s="39">
        <v>35052</v>
      </c>
    </row>
    <row r="780" spans="1:6" ht="15.75" x14ac:dyDescent="0.25">
      <c r="A780" s="6" t="s">
        <v>496</v>
      </c>
      <c r="B780" s="6" t="s">
        <v>497</v>
      </c>
      <c r="C780" s="7">
        <v>-3101684</v>
      </c>
      <c r="D780" s="7">
        <v>0</v>
      </c>
      <c r="E780" s="7">
        <v>0</v>
      </c>
      <c r="F780" s="7">
        <v>-3101684</v>
      </c>
    </row>
    <row r="781" spans="1:6" ht="15.75" x14ac:dyDescent="0.25">
      <c r="A781" s="38" t="s">
        <v>498</v>
      </c>
      <c r="B781" s="38" t="s">
        <v>499</v>
      </c>
      <c r="C781" s="7">
        <v>1509954</v>
      </c>
      <c r="D781" s="7">
        <v>0</v>
      </c>
      <c r="E781" s="7">
        <v>0</v>
      </c>
      <c r="F781" s="39">
        <v>1509954</v>
      </c>
    </row>
    <row r="782" spans="1:6" ht="15.75" x14ac:dyDescent="0.25">
      <c r="A782" s="38" t="s">
        <v>516</v>
      </c>
      <c r="B782" s="38" t="s">
        <v>517</v>
      </c>
      <c r="C782" s="7">
        <v>42219</v>
      </c>
      <c r="D782" s="7">
        <v>0</v>
      </c>
      <c r="E782" s="7">
        <v>0</v>
      </c>
      <c r="F782" s="39">
        <v>42219</v>
      </c>
    </row>
    <row r="783" spans="1:6" ht="15.75" x14ac:dyDescent="0.25">
      <c r="A783" s="6" t="s">
        <v>500</v>
      </c>
      <c r="B783" s="6" t="s">
        <v>501</v>
      </c>
      <c r="C783" s="7">
        <v>-42219</v>
      </c>
      <c r="D783" s="7">
        <v>0</v>
      </c>
      <c r="E783" s="7">
        <v>0</v>
      </c>
      <c r="F783" s="7">
        <v>-42219</v>
      </c>
    </row>
    <row r="784" spans="1:6" ht="15.75" x14ac:dyDescent="0.25">
      <c r="A784" s="6" t="s">
        <v>19</v>
      </c>
      <c r="B784" s="6" t="s">
        <v>373</v>
      </c>
      <c r="C784" s="7">
        <v>-139991152</v>
      </c>
      <c r="D784" s="7">
        <v>0</v>
      </c>
      <c r="E784" s="7">
        <v>0</v>
      </c>
      <c r="F784" s="7">
        <v>-139991152</v>
      </c>
    </row>
    <row r="788" spans="1:6" x14ac:dyDescent="0.25">
      <c r="A788" s="6" t="s">
        <v>62</v>
      </c>
      <c r="B788" s="6" t="s">
        <v>225</v>
      </c>
      <c r="C788" s="6" t="s">
        <v>19</v>
      </c>
      <c r="D788" s="6" t="s">
        <v>19</v>
      </c>
      <c r="E788" s="6" t="s">
        <v>19</v>
      </c>
      <c r="F788" s="6" t="s">
        <v>19</v>
      </c>
    </row>
    <row r="789" spans="1:6" ht="15.75" x14ac:dyDescent="0.25">
      <c r="A789" s="6" t="s">
        <v>458</v>
      </c>
      <c r="B789" s="6" t="s">
        <v>459</v>
      </c>
      <c r="C789" s="7">
        <v>-3757090.99</v>
      </c>
      <c r="D789" s="7">
        <v>0</v>
      </c>
      <c r="E789" s="7">
        <v>0</v>
      </c>
      <c r="F789" s="7">
        <v>-3757090.99</v>
      </c>
    </row>
    <row r="790" spans="1:6" ht="15.75" x14ac:dyDescent="0.25">
      <c r="A790" s="38" t="s">
        <v>460</v>
      </c>
      <c r="B790" s="38" t="s">
        <v>461</v>
      </c>
      <c r="C790" s="7">
        <v>1093391.99</v>
      </c>
      <c r="D790" s="7">
        <v>0</v>
      </c>
      <c r="E790" s="7">
        <v>0</v>
      </c>
      <c r="F790" s="39">
        <v>1093391.99</v>
      </c>
    </row>
    <row r="791" spans="1:6" ht="15.75" x14ac:dyDescent="0.25">
      <c r="A791" s="6" t="s">
        <v>480</v>
      </c>
      <c r="B791" s="6" t="s">
        <v>481</v>
      </c>
      <c r="C791" s="7">
        <v>-15853</v>
      </c>
      <c r="D791" s="7">
        <v>0</v>
      </c>
      <c r="E791" s="7">
        <v>0</v>
      </c>
      <c r="F791" s="7">
        <v>-15853</v>
      </c>
    </row>
    <row r="792" spans="1:6" ht="15.75" x14ac:dyDescent="0.25">
      <c r="A792" s="6" t="s">
        <v>462</v>
      </c>
      <c r="B792" s="6" t="s">
        <v>463</v>
      </c>
      <c r="C792" s="7">
        <v>-4642421.51</v>
      </c>
      <c r="D792" s="7">
        <v>0</v>
      </c>
      <c r="E792" s="7">
        <v>0</v>
      </c>
      <c r="F792" s="7">
        <v>-4642421.51</v>
      </c>
    </row>
    <row r="793" spans="1:6" ht="15.75" x14ac:dyDescent="0.25">
      <c r="A793" s="38" t="s">
        <v>464</v>
      </c>
      <c r="B793" s="38" t="s">
        <v>465</v>
      </c>
      <c r="C793" s="7">
        <v>1795296.51</v>
      </c>
      <c r="D793" s="7">
        <v>0</v>
      </c>
      <c r="E793" s="7">
        <v>0</v>
      </c>
      <c r="F793" s="39">
        <v>1795296.51</v>
      </c>
    </row>
    <row r="794" spans="1:6" ht="15.75" x14ac:dyDescent="0.25">
      <c r="A794" s="6" t="s">
        <v>466</v>
      </c>
      <c r="B794" s="6" t="s">
        <v>467</v>
      </c>
      <c r="C794" s="7">
        <v>-1129218</v>
      </c>
      <c r="D794" s="7">
        <v>0</v>
      </c>
      <c r="E794" s="7">
        <v>0</v>
      </c>
      <c r="F794" s="7">
        <v>-1129218</v>
      </c>
    </row>
    <row r="795" spans="1:6" ht="15.75" x14ac:dyDescent="0.25">
      <c r="A795" s="6" t="s">
        <v>468</v>
      </c>
      <c r="B795" s="6" t="s">
        <v>469</v>
      </c>
      <c r="C795" s="7">
        <v>-36213191.039999999</v>
      </c>
      <c r="D795" s="7">
        <v>0</v>
      </c>
      <c r="E795" s="7">
        <v>0</v>
      </c>
      <c r="F795" s="7">
        <v>-36213191.039999999</v>
      </c>
    </row>
    <row r="796" spans="1:6" ht="15.75" x14ac:dyDescent="0.25">
      <c r="A796" s="38" t="s">
        <v>470</v>
      </c>
      <c r="B796" s="38" t="s">
        <v>471</v>
      </c>
      <c r="C796" s="7">
        <v>6457576.04</v>
      </c>
      <c r="D796" s="7">
        <v>0</v>
      </c>
      <c r="E796" s="7">
        <v>0</v>
      </c>
      <c r="F796" s="39">
        <v>6457576.04</v>
      </c>
    </row>
    <row r="797" spans="1:6" ht="15.75" x14ac:dyDescent="0.25">
      <c r="A797" s="6" t="s">
        <v>484</v>
      </c>
      <c r="B797" s="6" t="s">
        <v>485</v>
      </c>
      <c r="C797" s="7">
        <v>-1394</v>
      </c>
      <c r="D797" s="7">
        <v>0</v>
      </c>
      <c r="E797" s="7">
        <v>0</v>
      </c>
      <c r="F797" s="7">
        <v>-1394</v>
      </c>
    </row>
    <row r="798" spans="1:6" ht="15.75" x14ac:dyDescent="0.25">
      <c r="A798" s="6" t="s">
        <v>490</v>
      </c>
      <c r="B798" s="6" t="s">
        <v>491</v>
      </c>
      <c r="C798" s="7">
        <v>-59868</v>
      </c>
      <c r="D798" s="7">
        <v>0</v>
      </c>
      <c r="E798" s="7">
        <v>0</v>
      </c>
      <c r="F798" s="7">
        <v>-59868</v>
      </c>
    </row>
    <row r="799" spans="1:6" ht="15.75" x14ac:dyDescent="0.25">
      <c r="A799" s="38" t="s">
        <v>492</v>
      </c>
      <c r="B799" s="38" t="s">
        <v>493</v>
      </c>
      <c r="C799" s="7">
        <v>22468</v>
      </c>
      <c r="D799" s="7">
        <v>0</v>
      </c>
      <c r="E799" s="7">
        <v>0</v>
      </c>
      <c r="F799" s="39">
        <v>22468</v>
      </c>
    </row>
    <row r="800" spans="1:6" ht="15.75" x14ac:dyDescent="0.25">
      <c r="A800" s="6" t="s">
        <v>19</v>
      </c>
      <c r="B800" s="6" t="s">
        <v>374</v>
      </c>
      <c r="C800" s="7">
        <v>-36450304</v>
      </c>
      <c r="D800" s="7">
        <v>0</v>
      </c>
      <c r="E800" s="7">
        <v>0</v>
      </c>
      <c r="F800" s="7">
        <v>-36450304</v>
      </c>
    </row>
    <row r="804" spans="1:6" x14ac:dyDescent="0.25">
      <c r="A804" s="6" t="s">
        <v>78</v>
      </c>
      <c r="B804" s="6" t="s">
        <v>375</v>
      </c>
      <c r="C804" s="6" t="s">
        <v>19</v>
      </c>
      <c r="D804" s="6" t="s">
        <v>19</v>
      </c>
      <c r="E804" s="6" t="s">
        <v>19</v>
      </c>
      <c r="F804" s="6" t="s">
        <v>19</v>
      </c>
    </row>
    <row r="805" spans="1:6" ht="15.75" x14ac:dyDescent="0.25">
      <c r="A805" s="6" t="s">
        <v>458</v>
      </c>
      <c r="B805" s="6" t="s">
        <v>459</v>
      </c>
      <c r="C805" s="7">
        <v>-2610</v>
      </c>
      <c r="D805" s="7">
        <v>0</v>
      </c>
      <c r="E805" s="7">
        <v>0</v>
      </c>
      <c r="F805" s="7">
        <v>-2610</v>
      </c>
    </row>
    <row r="806" spans="1:6" ht="15.75" x14ac:dyDescent="0.25">
      <c r="A806" s="38" t="s">
        <v>460</v>
      </c>
      <c r="B806" s="38" t="s">
        <v>461</v>
      </c>
      <c r="C806" s="7">
        <v>2610</v>
      </c>
      <c r="D806" s="7">
        <v>0</v>
      </c>
      <c r="E806" s="7">
        <v>0</v>
      </c>
      <c r="F806" s="39">
        <v>2610</v>
      </c>
    </row>
    <row r="807" spans="1:6" ht="15.75" x14ac:dyDescent="0.25">
      <c r="A807" s="6" t="s">
        <v>462</v>
      </c>
      <c r="B807" s="6" t="s">
        <v>463</v>
      </c>
      <c r="C807" s="7">
        <v>-9782613.0999999996</v>
      </c>
      <c r="D807" s="7">
        <v>0</v>
      </c>
      <c r="E807" s="7">
        <v>0</v>
      </c>
      <c r="F807" s="7">
        <v>-9782613.0999999996</v>
      </c>
    </row>
    <row r="808" spans="1:6" ht="15.75" x14ac:dyDescent="0.25">
      <c r="A808" s="38" t="s">
        <v>464</v>
      </c>
      <c r="B808" s="38" t="s">
        <v>465</v>
      </c>
      <c r="C808" s="7">
        <v>601658.1</v>
      </c>
      <c r="D808" s="7">
        <v>0</v>
      </c>
      <c r="E808" s="7">
        <v>0</v>
      </c>
      <c r="F808" s="39">
        <v>601658.1</v>
      </c>
    </row>
    <row r="809" spans="1:6" ht="15.75" x14ac:dyDescent="0.25">
      <c r="A809" s="6" t="s">
        <v>466</v>
      </c>
      <c r="B809" s="6" t="s">
        <v>467</v>
      </c>
      <c r="C809" s="7">
        <v>-374945</v>
      </c>
      <c r="D809" s="7">
        <v>0</v>
      </c>
      <c r="E809" s="7">
        <v>0</v>
      </c>
      <c r="F809" s="7">
        <v>-374945</v>
      </c>
    </row>
    <row r="810" spans="1:6" ht="15.75" x14ac:dyDescent="0.25">
      <c r="A810" s="6" t="s">
        <v>468</v>
      </c>
      <c r="B810" s="6" t="s">
        <v>469</v>
      </c>
      <c r="C810" s="7">
        <v>-17490538.219999999</v>
      </c>
      <c r="D810" s="7">
        <v>0</v>
      </c>
      <c r="E810" s="7">
        <v>0</v>
      </c>
      <c r="F810" s="7">
        <v>-17490538.219999999</v>
      </c>
    </row>
    <row r="811" spans="1:6" ht="15.75" x14ac:dyDescent="0.25">
      <c r="A811" s="38" t="s">
        <v>470</v>
      </c>
      <c r="B811" s="38" t="s">
        <v>471</v>
      </c>
      <c r="C811" s="7">
        <v>4762474.22</v>
      </c>
      <c r="D811" s="7">
        <v>0</v>
      </c>
      <c r="E811" s="7">
        <v>0</v>
      </c>
      <c r="F811" s="39">
        <v>4762474.22</v>
      </c>
    </row>
    <row r="812" spans="1:6" ht="15.75" x14ac:dyDescent="0.25">
      <c r="A812" s="6" t="s">
        <v>19</v>
      </c>
      <c r="B812" s="6" t="s">
        <v>376</v>
      </c>
      <c r="C812" s="7">
        <v>-22283964</v>
      </c>
      <c r="D812" s="7">
        <v>0</v>
      </c>
      <c r="E812" s="7">
        <v>0</v>
      </c>
      <c r="F812" s="7">
        <v>-22283964</v>
      </c>
    </row>
    <row r="816" spans="1:6" x14ac:dyDescent="0.25">
      <c r="A816" s="6" t="s">
        <v>18</v>
      </c>
      <c r="B816" s="6" t="s">
        <v>377</v>
      </c>
      <c r="C816" s="6" t="s">
        <v>19</v>
      </c>
      <c r="D816" s="6" t="s">
        <v>19</v>
      </c>
      <c r="E816" s="6" t="s">
        <v>19</v>
      </c>
      <c r="F816" s="6" t="s">
        <v>19</v>
      </c>
    </row>
    <row r="817" spans="1:6" ht="15.75" x14ac:dyDescent="0.25">
      <c r="A817" s="6" t="s">
        <v>472</v>
      </c>
      <c r="B817" s="6" t="s">
        <v>473</v>
      </c>
      <c r="C817" s="7">
        <v>-2342077007</v>
      </c>
      <c r="D817" s="7">
        <v>0</v>
      </c>
      <c r="E817" s="7">
        <v>0</v>
      </c>
      <c r="F817" s="7">
        <v>-2342077007</v>
      </c>
    </row>
    <row r="818" spans="1:6" ht="15.75" x14ac:dyDescent="0.25">
      <c r="A818" s="38" t="s">
        <v>474</v>
      </c>
      <c r="B818" s="38" t="s">
        <v>475</v>
      </c>
      <c r="C818" s="7">
        <v>2342077007</v>
      </c>
      <c r="D818" s="7">
        <v>0</v>
      </c>
      <c r="E818" s="7">
        <v>0</v>
      </c>
      <c r="F818" s="39">
        <v>2342077007</v>
      </c>
    </row>
    <row r="819" spans="1:6" ht="15.75" x14ac:dyDescent="0.25">
      <c r="A819" s="38" t="s">
        <v>476</v>
      </c>
      <c r="B819" s="38" t="s">
        <v>477</v>
      </c>
      <c r="C819" s="7">
        <v>123416463</v>
      </c>
      <c r="D819" s="7">
        <v>0</v>
      </c>
      <c r="E819" s="7">
        <v>0</v>
      </c>
      <c r="F819" s="39">
        <v>123416463</v>
      </c>
    </row>
    <row r="820" spans="1:6" ht="15.75" x14ac:dyDescent="0.25">
      <c r="A820" s="6" t="s">
        <v>478</v>
      </c>
      <c r="B820" s="6" t="s">
        <v>479</v>
      </c>
      <c r="C820" s="7">
        <v>-123416463</v>
      </c>
      <c r="D820" s="7">
        <v>0</v>
      </c>
      <c r="E820" s="7">
        <v>0</v>
      </c>
      <c r="F820" s="7">
        <v>-123416463</v>
      </c>
    </row>
    <row r="821" spans="1:6" ht="15.75" x14ac:dyDescent="0.25">
      <c r="A821" s="6" t="s">
        <v>458</v>
      </c>
      <c r="B821" s="6" t="s">
        <v>459</v>
      </c>
      <c r="C821" s="7">
        <v>-203948552.44</v>
      </c>
      <c r="D821" s="7">
        <v>0</v>
      </c>
      <c r="E821" s="7">
        <v>0</v>
      </c>
      <c r="F821" s="7">
        <v>-203948552.44</v>
      </c>
    </row>
    <row r="822" spans="1:6" ht="15.75" x14ac:dyDescent="0.25">
      <c r="A822" s="38" t="s">
        <v>460</v>
      </c>
      <c r="B822" s="38" t="s">
        <v>461</v>
      </c>
      <c r="C822" s="7">
        <v>38493736.439999998</v>
      </c>
      <c r="D822" s="7">
        <v>0</v>
      </c>
      <c r="E822" s="7">
        <v>0</v>
      </c>
      <c r="F822" s="39">
        <v>38493736.439999998</v>
      </c>
    </row>
    <row r="823" spans="1:6" ht="15.75" x14ac:dyDescent="0.25">
      <c r="A823" s="38" t="s">
        <v>502</v>
      </c>
      <c r="B823" s="38" t="s">
        <v>503</v>
      </c>
      <c r="C823" s="7">
        <v>6477326</v>
      </c>
      <c r="D823" s="7">
        <v>0</v>
      </c>
      <c r="E823" s="7">
        <v>0</v>
      </c>
      <c r="F823" s="39">
        <v>6477326</v>
      </c>
    </row>
    <row r="824" spans="1:6" ht="15.75" x14ac:dyDescent="0.25">
      <c r="A824" s="6" t="s">
        <v>480</v>
      </c>
      <c r="B824" s="6" t="s">
        <v>481</v>
      </c>
      <c r="C824" s="7">
        <v>-6477326</v>
      </c>
      <c r="D824" s="7">
        <v>0</v>
      </c>
      <c r="E824" s="7">
        <v>0</v>
      </c>
      <c r="F824" s="7">
        <v>-6477326</v>
      </c>
    </row>
    <row r="825" spans="1:6" ht="15.75" x14ac:dyDescent="0.25">
      <c r="A825" s="6" t="s">
        <v>462</v>
      </c>
      <c r="B825" s="6" t="s">
        <v>463</v>
      </c>
      <c r="C825" s="7">
        <v>-344487069.60000002</v>
      </c>
      <c r="D825" s="7">
        <v>0</v>
      </c>
      <c r="E825" s="7">
        <v>0</v>
      </c>
      <c r="F825" s="7">
        <v>-344487069.60000002</v>
      </c>
    </row>
    <row r="826" spans="1:6" ht="15.75" x14ac:dyDescent="0.25">
      <c r="A826" s="6" t="s">
        <v>482</v>
      </c>
      <c r="B826" s="6" t="s">
        <v>483</v>
      </c>
      <c r="C826" s="7">
        <v>-875000</v>
      </c>
      <c r="D826" s="7">
        <v>0</v>
      </c>
      <c r="E826" s="7">
        <v>0</v>
      </c>
      <c r="F826" s="7">
        <v>-875000</v>
      </c>
    </row>
    <row r="827" spans="1:6" ht="15.75" x14ac:dyDescent="0.25">
      <c r="A827" s="38" t="s">
        <v>464</v>
      </c>
      <c r="B827" s="38" t="s">
        <v>465</v>
      </c>
      <c r="C827" s="7">
        <v>147627037.62</v>
      </c>
      <c r="D827" s="7">
        <v>0</v>
      </c>
      <c r="E827" s="7">
        <v>0</v>
      </c>
      <c r="F827" s="39">
        <v>147627037.62</v>
      </c>
    </row>
    <row r="828" spans="1:6" ht="15.75" x14ac:dyDescent="0.25">
      <c r="A828" s="38" t="s">
        <v>504</v>
      </c>
      <c r="B828" s="38" t="s">
        <v>505</v>
      </c>
      <c r="C828" s="7">
        <v>875000</v>
      </c>
      <c r="D828" s="7">
        <v>0</v>
      </c>
      <c r="E828" s="7">
        <v>0</v>
      </c>
      <c r="F828" s="39">
        <v>875000</v>
      </c>
    </row>
    <row r="829" spans="1:6" ht="15.75" x14ac:dyDescent="0.25">
      <c r="A829" s="38" t="s">
        <v>506</v>
      </c>
      <c r="B829" s="38" t="s">
        <v>507</v>
      </c>
      <c r="C829" s="7">
        <v>3023654</v>
      </c>
      <c r="D829" s="7">
        <v>0</v>
      </c>
      <c r="E829" s="7">
        <v>0</v>
      </c>
      <c r="F829" s="39">
        <v>3023654</v>
      </c>
    </row>
    <row r="830" spans="1:6" ht="15.75" x14ac:dyDescent="0.25">
      <c r="A830" s="6" t="s">
        <v>466</v>
      </c>
      <c r="B830" s="6" t="s">
        <v>467</v>
      </c>
      <c r="C830" s="7">
        <v>-3023654</v>
      </c>
      <c r="D830" s="7">
        <v>0</v>
      </c>
      <c r="E830" s="7">
        <v>0</v>
      </c>
      <c r="F830" s="7">
        <v>-3023654</v>
      </c>
    </row>
    <row r="831" spans="1:6" ht="15.75" x14ac:dyDescent="0.25">
      <c r="A831" s="6" t="s">
        <v>468</v>
      </c>
      <c r="B831" s="6" t="s">
        <v>469</v>
      </c>
      <c r="C831" s="7">
        <v>-229636258.83000001</v>
      </c>
      <c r="D831" s="7">
        <v>0</v>
      </c>
      <c r="E831" s="7">
        <v>0</v>
      </c>
      <c r="F831" s="7">
        <v>-229636258.83000001</v>
      </c>
    </row>
    <row r="832" spans="1:6" ht="15.75" x14ac:dyDescent="0.25">
      <c r="A832" s="38" t="s">
        <v>470</v>
      </c>
      <c r="B832" s="38" t="s">
        <v>471</v>
      </c>
      <c r="C832" s="7">
        <v>45200472.829999998</v>
      </c>
      <c r="D832" s="7">
        <v>0</v>
      </c>
      <c r="E832" s="7">
        <v>0</v>
      </c>
      <c r="F832" s="39">
        <v>45200472.829999998</v>
      </c>
    </row>
    <row r="833" spans="1:6" ht="15.75" x14ac:dyDescent="0.25">
      <c r="A833" s="38" t="s">
        <v>508</v>
      </c>
      <c r="B833" s="38" t="s">
        <v>509</v>
      </c>
      <c r="C833" s="7">
        <v>3919399</v>
      </c>
      <c r="D833" s="7">
        <v>0</v>
      </c>
      <c r="E833" s="7">
        <v>0</v>
      </c>
      <c r="F833" s="39">
        <v>3919399</v>
      </c>
    </row>
    <row r="834" spans="1:6" ht="15.75" x14ac:dyDescent="0.25">
      <c r="A834" s="6" t="s">
        <v>484</v>
      </c>
      <c r="B834" s="6" t="s">
        <v>485</v>
      </c>
      <c r="C834" s="7">
        <v>-3919399</v>
      </c>
      <c r="D834" s="7">
        <v>0</v>
      </c>
      <c r="E834" s="7">
        <v>0</v>
      </c>
      <c r="F834" s="7">
        <v>-3919399</v>
      </c>
    </row>
    <row r="835" spans="1:6" ht="15.75" x14ac:dyDescent="0.25">
      <c r="A835" s="6" t="s">
        <v>486</v>
      </c>
      <c r="B835" s="6" t="s">
        <v>487</v>
      </c>
      <c r="C835" s="7">
        <v>-636538</v>
      </c>
      <c r="D835" s="7">
        <v>0</v>
      </c>
      <c r="E835" s="7">
        <v>0</v>
      </c>
      <c r="F835" s="7">
        <v>-636538</v>
      </c>
    </row>
    <row r="836" spans="1:6" ht="15.75" x14ac:dyDescent="0.25">
      <c r="A836" s="38" t="s">
        <v>488</v>
      </c>
      <c r="B836" s="38" t="s">
        <v>489</v>
      </c>
      <c r="C836" s="7">
        <v>317381</v>
      </c>
      <c r="D836" s="7">
        <v>0</v>
      </c>
      <c r="E836" s="7">
        <v>0</v>
      </c>
      <c r="F836" s="39">
        <v>317381</v>
      </c>
    </row>
    <row r="837" spans="1:6" ht="15.75" x14ac:dyDescent="0.25">
      <c r="A837" s="6" t="s">
        <v>490</v>
      </c>
      <c r="B837" s="6" t="s">
        <v>491</v>
      </c>
      <c r="C837" s="7">
        <v>-454360089.60000002</v>
      </c>
      <c r="D837" s="7">
        <v>0</v>
      </c>
      <c r="E837" s="7">
        <v>0</v>
      </c>
      <c r="F837" s="7">
        <v>-454360089.60000002</v>
      </c>
    </row>
    <row r="838" spans="1:6" ht="15.75" x14ac:dyDescent="0.25">
      <c r="A838" s="38" t="s">
        <v>492</v>
      </c>
      <c r="B838" s="38" t="s">
        <v>493</v>
      </c>
      <c r="C838" s="7">
        <v>135756214.63</v>
      </c>
      <c r="D838" s="7">
        <v>0</v>
      </c>
      <c r="E838" s="7">
        <v>0</v>
      </c>
      <c r="F838" s="39">
        <v>135756214.63</v>
      </c>
    </row>
    <row r="839" spans="1:6" ht="15.75" x14ac:dyDescent="0.25">
      <c r="A839" s="38" t="s">
        <v>514</v>
      </c>
      <c r="B839" s="38" t="s">
        <v>515</v>
      </c>
      <c r="C839" s="7">
        <v>3117314</v>
      </c>
      <c r="D839" s="7">
        <v>0</v>
      </c>
      <c r="E839" s="7">
        <v>0</v>
      </c>
      <c r="F839" s="39">
        <v>3117314</v>
      </c>
    </row>
    <row r="840" spans="1:6" ht="15.75" x14ac:dyDescent="0.25">
      <c r="A840" s="6" t="s">
        <v>494</v>
      </c>
      <c r="B840" s="6" t="s">
        <v>495</v>
      </c>
      <c r="C840" s="7">
        <v>-3117314</v>
      </c>
      <c r="D840" s="7">
        <v>0</v>
      </c>
      <c r="E840" s="7">
        <v>0</v>
      </c>
      <c r="F840" s="7">
        <v>-3117314</v>
      </c>
    </row>
    <row r="841" spans="1:6" ht="15.75" x14ac:dyDescent="0.25">
      <c r="A841" s="6" t="s">
        <v>19</v>
      </c>
      <c r="B841" s="6" t="s">
        <v>387</v>
      </c>
      <c r="C841" s="7">
        <v>-865673665.95000005</v>
      </c>
      <c r="D841" s="7">
        <v>0</v>
      </c>
      <c r="E841" s="7">
        <v>0</v>
      </c>
      <c r="F841" s="7">
        <v>-865673665.95000005</v>
      </c>
    </row>
    <row r="845" spans="1:6" x14ac:dyDescent="0.25">
      <c r="A845" s="6" t="s">
        <v>34</v>
      </c>
      <c r="B845" s="6" t="s">
        <v>388</v>
      </c>
      <c r="C845" s="6" t="s">
        <v>19</v>
      </c>
      <c r="D845" s="6" t="s">
        <v>19</v>
      </c>
      <c r="E845" s="6" t="s">
        <v>19</v>
      </c>
      <c r="F845" s="6" t="s">
        <v>19</v>
      </c>
    </row>
    <row r="846" spans="1:6" ht="15.75" x14ac:dyDescent="0.25">
      <c r="A846" s="6" t="s">
        <v>472</v>
      </c>
      <c r="B846" s="6" t="s">
        <v>473</v>
      </c>
      <c r="C846" s="7">
        <v>-29249172</v>
      </c>
      <c r="D846" s="7">
        <v>0</v>
      </c>
      <c r="E846" s="7">
        <v>0</v>
      </c>
      <c r="F846" s="7">
        <v>-29249172</v>
      </c>
    </row>
    <row r="847" spans="1:6" ht="15.75" x14ac:dyDescent="0.25">
      <c r="A847" s="38" t="s">
        <v>474</v>
      </c>
      <c r="B847" s="38" t="s">
        <v>475</v>
      </c>
      <c r="C847" s="7">
        <v>29249172</v>
      </c>
      <c r="D847" s="7">
        <v>0</v>
      </c>
      <c r="E847" s="7">
        <v>0</v>
      </c>
      <c r="F847" s="39">
        <v>29249172</v>
      </c>
    </row>
    <row r="848" spans="1:6" ht="15.75" x14ac:dyDescent="0.25">
      <c r="A848" s="38" t="s">
        <v>476</v>
      </c>
      <c r="B848" s="38" t="s">
        <v>477</v>
      </c>
      <c r="C848" s="7">
        <v>11243836</v>
      </c>
      <c r="D848" s="7">
        <v>0</v>
      </c>
      <c r="E848" s="7">
        <v>0</v>
      </c>
      <c r="F848" s="39">
        <v>11243836</v>
      </c>
    </row>
    <row r="849" spans="1:6" ht="15.75" x14ac:dyDescent="0.25">
      <c r="A849" s="6" t="s">
        <v>478</v>
      </c>
      <c r="B849" s="6" t="s">
        <v>479</v>
      </c>
      <c r="C849" s="7">
        <v>-11243836</v>
      </c>
      <c r="D849" s="7">
        <v>0</v>
      </c>
      <c r="E849" s="7">
        <v>0</v>
      </c>
      <c r="F849" s="7">
        <v>-11243836</v>
      </c>
    </row>
    <row r="850" spans="1:6" ht="15.75" x14ac:dyDescent="0.25">
      <c r="A850" s="6" t="s">
        <v>458</v>
      </c>
      <c r="B850" s="6" t="s">
        <v>459</v>
      </c>
      <c r="C850" s="7">
        <v>-3907009.74</v>
      </c>
      <c r="D850" s="7">
        <v>0</v>
      </c>
      <c r="E850" s="7">
        <v>0</v>
      </c>
      <c r="F850" s="7">
        <v>-3907009.74</v>
      </c>
    </row>
    <row r="851" spans="1:6" ht="15.75" x14ac:dyDescent="0.25">
      <c r="A851" s="38" t="s">
        <v>460</v>
      </c>
      <c r="B851" s="38" t="s">
        <v>461</v>
      </c>
      <c r="C851" s="7">
        <v>60977.74</v>
      </c>
      <c r="D851" s="7">
        <v>0</v>
      </c>
      <c r="E851" s="7">
        <v>0</v>
      </c>
      <c r="F851" s="39">
        <v>60977.74</v>
      </c>
    </row>
    <row r="852" spans="1:6" ht="15.75" x14ac:dyDescent="0.25">
      <c r="A852" s="6" t="s">
        <v>462</v>
      </c>
      <c r="B852" s="6" t="s">
        <v>463</v>
      </c>
      <c r="C852" s="7">
        <v>-6914698.4199999999</v>
      </c>
      <c r="D852" s="7">
        <v>0</v>
      </c>
      <c r="E852" s="7">
        <v>0</v>
      </c>
      <c r="F852" s="7">
        <v>-6914698.4199999999</v>
      </c>
    </row>
    <row r="853" spans="1:6" ht="15.75" x14ac:dyDescent="0.25">
      <c r="A853" s="38" t="s">
        <v>464</v>
      </c>
      <c r="B853" s="38" t="s">
        <v>465</v>
      </c>
      <c r="C853" s="7">
        <v>1764852.42</v>
      </c>
      <c r="D853" s="7">
        <v>0</v>
      </c>
      <c r="E853" s="7">
        <v>0</v>
      </c>
      <c r="F853" s="39">
        <v>1764852.42</v>
      </c>
    </row>
    <row r="854" spans="1:6" ht="15.75" x14ac:dyDescent="0.25">
      <c r="A854" s="6" t="s">
        <v>468</v>
      </c>
      <c r="B854" s="6" t="s">
        <v>469</v>
      </c>
      <c r="C854" s="7">
        <v>-14395305.710000001</v>
      </c>
      <c r="D854" s="7">
        <v>0</v>
      </c>
      <c r="E854" s="7">
        <v>0</v>
      </c>
      <c r="F854" s="7">
        <v>-14395305.710000001</v>
      </c>
    </row>
    <row r="855" spans="1:6" ht="15.75" x14ac:dyDescent="0.25">
      <c r="A855" s="38" t="s">
        <v>470</v>
      </c>
      <c r="B855" s="38" t="s">
        <v>471</v>
      </c>
      <c r="C855" s="7">
        <v>6320039.71</v>
      </c>
      <c r="D855" s="7">
        <v>0</v>
      </c>
      <c r="E855" s="7">
        <v>0</v>
      </c>
      <c r="F855" s="39">
        <v>6320039.71</v>
      </c>
    </row>
    <row r="856" spans="1:6" ht="15.75" x14ac:dyDescent="0.25">
      <c r="A856" s="38" t="s">
        <v>508</v>
      </c>
      <c r="B856" s="38" t="s">
        <v>509</v>
      </c>
      <c r="C856" s="7">
        <v>23863</v>
      </c>
      <c r="D856" s="7">
        <v>0</v>
      </c>
      <c r="E856" s="7">
        <v>0</v>
      </c>
      <c r="F856" s="39">
        <v>23863</v>
      </c>
    </row>
    <row r="857" spans="1:6" ht="15.75" x14ac:dyDescent="0.25">
      <c r="A857" s="6" t="s">
        <v>484</v>
      </c>
      <c r="B857" s="6" t="s">
        <v>485</v>
      </c>
      <c r="C857" s="7">
        <v>-23863</v>
      </c>
      <c r="D857" s="7">
        <v>0</v>
      </c>
      <c r="E857" s="7">
        <v>0</v>
      </c>
      <c r="F857" s="7">
        <v>-23863</v>
      </c>
    </row>
    <row r="858" spans="1:6" ht="15.75" x14ac:dyDescent="0.25">
      <c r="A858" s="6" t="s">
        <v>19</v>
      </c>
      <c r="B858" s="6" t="s">
        <v>389</v>
      </c>
      <c r="C858" s="7">
        <v>-17071144</v>
      </c>
      <c r="D858" s="7">
        <v>0</v>
      </c>
      <c r="E858" s="7">
        <v>0</v>
      </c>
      <c r="F858" s="7">
        <v>-17071144</v>
      </c>
    </row>
    <row r="862" spans="1:6" x14ac:dyDescent="0.25">
      <c r="A862" s="6" t="s">
        <v>35</v>
      </c>
      <c r="B862" s="6" t="s">
        <v>390</v>
      </c>
      <c r="C862" s="6" t="s">
        <v>19</v>
      </c>
      <c r="D862" s="6" t="s">
        <v>19</v>
      </c>
      <c r="E862" s="6" t="s">
        <v>19</v>
      </c>
      <c r="F862" s="6" t="s">
        <v>19</v>
      </c>
    </row>
    <row r="863" spans="1:6" ht="15.75" x14ac:dyDescent="0.25">
      <c r="A863" s="6" t="s">
        <v>472</v>
      </c>
      <c r="B863" s="6" t="s">
        <v>473</v>
      </c>
      <c r="C863" s="7">
        <v>-337381845</v>
      </c>
      <c r="D863" s="7">
        <v>0</v>
      </c>
      <c r="E863" s="7">
        <v>0</v>
      </c>
      <c r="F863" s="7">
        <v>-337381845</v>
      </c>
    </row>
    <row r="864" spans="1:6" ht="15.75" x14ac:dyDescent="0.25">
      <c r="A864" s="38" t="s">
        <v>474</v>
      </c>
      <c r="B864" s="38" t="s">
        <v>475</v>
      </c>
      <c r="C864" s="7">
        <v>337381845</v>
      </c>
      <c r="D864" s="7">
        <v>0</v>
      </c>
      <c r="E864" s="7">
        <v>0</v>
      </c>
      <c r="F864" s="39">
        <v>337381845</v>
      </c>
    </row>
    <row r="865" spans="1:6" ht="15.75" x14ac:dyDescent="0.25">
      <c r="A865" s="6" t="s">
        <v>458</v>
      </c>
      <c r="B865" s="6" t="s">
        <v>459</v>
      </c>
      <c r="C865" s="7">
        <v>-196439100.99000001</v>
      </c>
      <c r="D865" s="7">
        <v>0</v>
      </c>
      <c r="E865" s="7">
        <v>0</v>
      </c>
      <c r="F865" s="7">
        <v>-196439100.99000001</v>
      </c>
    </row>
    <row r="866" spans="1:6" ht="15.75" x14ac:dyDescent="0.25">
      <c r="A866" s="38" t="s">
        <v>460</v>
      </c>
      <c r="B866" s="38" t="s">
        <v>461</v>
      </c>
      <c r="C866" s="7">
        <v>57082404.990000002</v>
      </c>
      <c r="D866" s="7">
        <v>0</v>
      </c>
      <c r="E866" s="7">
        <v>0</v>
      </c>
      <c r="F866" s="39">
        <v>57082404.990000002</v>
      </c>
    </row>
    <row r="867" spans="1:6" ht="15.75" x14ac:dyDescent="0.25">
      <c r="A867" s="38" t="s">
        <v>502</v>
      </c>
      <c r="B867" s="38" t="s">
        <v>503</v>
      </c>
      <c r="C867" s="7">
        <v>238484</v>
      </c>
      <c r="D867" s="7">
        <v>0</v>
      </c>
      <c r="E867" s="7">
        <v>0</v>
      </c>
      <c r="F867" s="39">
        <v>238484</v>
      </c>
    </row>
    <row r="868" spans="1:6" ht="15.75" x14ac:dyDescent="0.25">
      <c r="A868" s="6" t="s">
        <v>480</v>
      </c>
      <c r="B868" s="6" t="s">
        <v>481</v>
      </c>
      <c r="C868" s="7">
        <v>-238484</v>
      </c>
      <c r="D868" s="7">
        <v>0</v>
      </c>
      <c r="E868" s="7">
        <v>0</v>
      </c>
      <c r="F868" s="7">
        <v>-238484</v>
      </c>
    </row>
    <row r="869" spans="1:6" ht="15.75" x14ac:dyDescent="0.25">
      <c r="A869" s="6" t="s">
        <v>462</v>
      </c>
      <c r="B869" s="6" t="s">
        <v>463</v>
      </c>
      <c r="C869" s="7">
        <v>-27522296.370000001</v>
      </c>
      <c r="D869" s="7">
        <v>0</v>
      </c>
      <c r="E869" s="7">
        <v>0</v>
      </c>
      <c r="F869" s="7">
        <v>-27522296.370000001</v>
      </c>
    </row>
    <row r="870" spans="1:6" ht="15.75" x14ac:dyDescent="0.25">
      <c r="A870" s="6" t="s">
        <v>482</v>
      </c>
      <c r="B870" s="6" t="s">
        <v>483</v>
      </c>
      <c r="C870" s="7">
        <v>-215000</v>
      </c>
      <c r="D870" s="7">
        <v>0</v>
      </c>
      <c r="E870" s="7">
        <v>0</v>
      </c>
      <c r="F870" s="7">
        <v>-215000</v>
      </c>
    </row>
    <row r="871" spans="1:6" ht="15.75" x14ac:dyDescent="0.25">
      <c r="A871" s="38" t="s">
        <v>464</v>
      </c>
      <c r="B871" s="38" t="s">
        <v>465</v>
      </c>
      <c r="C871" s="7">
        <v>12788112.369999999</v>
      </c>
      <c r="D871" s="7">
        <v>0</v>
      </c>
      <c r="E871" s="7">
        <v>0</v>
      </c>
      <c r="F871" s="39">
        <v>12788112.369999999</v>
      </c>
    </row>
    <row r="872" spans="1:6" ht="15.75" x14ac:dyDescent="0.25">
      <c r="A872" s="38" t="s">
        <v>504</v>
      </c>
      <c r="B872" s="38" t="s">
        <v>505</v>
      </c>
      <c r="C872" s="7">
        <v>215000</v>
      </c>
      <c r="D872" s="7">
        <v>0</v>
      </c>
      <c r="E872" s="7">
        <v>0</v>
      </c>
      <c r="F872" s="39">
        <v>215000</v>
      </c>
    </row>
    <row r="873" spans="1:6" ht="15.75" x14ac:dyDescent="0.25">
      <c r="A873" s="38" t="s">
        <v>506</v>
      </c>
      <c r="B873" s="38" t="s">
        <v>507</v>
      </c>
      <c r="C873" s="7">
        <v>95101</v>
      </c>
      <c r="D873" s="7">
        <v>0</v>
      </c>
      <c r="E873" s="7">
        <v>0</v>
      </c>
      <c r="F873" s="39">
        <v>95101</v>
      </c>
    </row>
    <row r="874" spans="1:6" ht="15.75" x14ac:dyDescent="0.25">
      <c r="A874" s="6" t="s">
        <v>466</v>
      </c>
      <c r="B874" s="6" t="s">
        <v>467</v>
      </c>
      <c r="C874" s="7">
        <v>-95101</v>
      </c>
      <c r="D874" s="7">
        <v>0</v>
      </c>
      <c r="E874" s="7">
        <v>0</v>
      </c>
      <c r="F874" s="7">
        <v>-95101</v>
      </c>
    </row>
    <row r="875" spans="1:6" ht="15.75" x14ac:dyDescent="0.25">
      <c r="A875" s="6" t="s">
        <v>468</v>
      </c>
      <c r="B875" s="6" t="s">
        <v>469</v>
      </c>
      <c r="C875" s="7">
        <v>-16965155.469999999</v>
      </c>
      <c r="D875" s="7">
        <v>0</v>
      </c>
      <c r="E875" s="7">
        <v>0</v>
      </c>
      <c r="F875" s="7">
        <v>-16965155.469999999</v>
      </c>
    </row>
    <row r="876" spans="1:6" ht="15.75" x14ac:dyDescent="0.25">
      <c r="A876" s="38" t="s">
        <v>470</v>
      </c>
      <c r="B876" s="38" t="s">
        <v>471</v>
      </c>
      <c r="C876" s="7">
        <v>3284332.47</v>
      </c>
      <c r="D876" s="7">
        <v>0</v>
      </c>
      <c r="E876" s="7">
        <v>0</v>
      </c>
      <c r="F876" s="39">
        <v>3284332.47</v>
      </c>
    </row>
    <row r="877" spans="1:6" ht="15.75" x14ac:dyDescent="0.25">
      <c r="A877" s="38" t="s">
        <v>508</v>
      </c>
      <c r="B877" s="38" t="s">
        <v>509</v>
      </c>
      <c r="C877" s="7">
        <v>93305</v>
      </c>
      <c r="D877" s="7">
        <v>0</v>
      </c>
      <c r="E877" s="7">
        <v>0</v>
      </c>
      <c r="F877" s="39">
        <v>93305</v>
      </c>
    </row>
    <row r="878" spans="1:6" ht="15.75" x14ac:dyDescent="0.25">
      <c r="A878" s="6" t="s">
        <v>484</v>
      </c>
      <c r="B878" s="6" t="s">
        <v>485</v>
      </c>
      <c r="C878" s="7">
        <v>-93305</v>
      </c>
      <c r="D878" s="7">
        <v>0</v>
      </c>
      <c r="E878" s="7">
        <v>0</v>
      </c>
      <c r="F878" s="7">
        <v>-93305</v>
      </c>
    </row>
    <row r="879" spans="1:6" ht="15.75" x14ac:dyDescent="0.25">
      <c r="A879" s="6" t="s">
        <v>486</v>
      </c>
      <c r="B879" s="6" t="s">
        <v>487</v>
      </c>
      <c r="C879" s="7">
        <v>-117090</v>
      </c>
      <c r="D879" s="7">
        <v>0</v>
      </c>
      <c r="E879" s="7">
        <v>0</v>
      </c>
      <c r="F879" s="7">
        <v>-117090</v>
      </c>
    </row>
    <row r="880" spans="1:6" ht="15.75" x14ac:dyDescent="0.25">
      <c r="A880" s="38" t="s">
        <v>488</v>
      </c>
      <c r="B880" s="38" t="s">
        <v>489</v>
      </c>
      <c r="C880" s="7">
        <v>39470</v>
      </c>
      <c r="D880" s="7">
        <v>0</v>
      </c>
      <c r="E880" s="7">
        <v>0</v>
      </c>
      <c r="F880" s="39">
        <v>39470</v>
      </c>
    </row>
    <row r="881" spans="1:6" ht="15.75" x14ac:dyDescent="0.25">
      <c r="A881" s="38" t="s">
        <v>510</v>
      </c>
      <c r="B881" s="38" t="s">
        <v>511</v>
      </c>
      <c r="C881" s="7">
        <v>29204</v>
      </c>
      <c r="D881" s="7">
        <v>0</v>
      </c>
      <c r="E881" s="7">
        <v>0</v>
      </c>
      <c r="F881" s="39">
        <v>29204</v>
      </c>
    </row>
    <row r="882" spans="1:6" ht="15.75" x14ac:dyDescent="0.25">
      <c r="A882" s="6" t="s">
        <v>512</v>
      </c>
      <c r="B882" s="6" t="s">
        <v>513</v>
      </c>
      <c r="C882" s="7">
        <v>-29204</v>
      </c>
      <c r="D882" s="7">
        <v>0</v>
      </c>
      <c r="E882" s="7">
        <v>0</v>
      </c>
      <c r="F882" s="7">
        <v>-29204</v>
      </c>
    </row>
    <row r="883" spans="1:6" ht="15.75" x14ac:dyDescent="0.25">
      <c r="A883" s="6" t="s">
        <v>19</v>
      </c>
      <c r="B883" s="6" t="s">
        <v>393</v>
      </c>
      <c r="C883" s="7">
        <v>-167849323</v>
      </c>
      <c r="D883" s="7">
        <v>0</v>
      </c>
      <c r="E883" s="7">
        <v>0</v>
      </c>
      <c r="F883" s="7">
        <v>-167849323</v>
      </c>
    </row>
    <row r="887" spans="1:6" x14ac:dyDescent="0.25">
      <c r="A887" s="6" t="s">
        <v>24</v>
      </c>
      <c r="B887" s="6" t="s">
        <v>394</v>
      </c>
      <c r="C887" s="6" t="s">
        <v>19</v>
      </c>
      <c r="D887" s="6" t="s">
        <v>19</v>
      </c>
      <c r="E887" s="6" t="s">
        <v>19</v>
      </c>
      <c r="F887" s="6" t="s">
        <v>19</v>
      </c>
    </row>
    <row r="888" spans="1:6" ht="15.75" x14ac:dyDescent="0.25">
      <c r="A888" s="6" t="s">
        <v>472</v>
      </c>
      <c r="B888" s="6" t="s">
        <v>473</v>
      </c>
      <c r="C888" s="7">
        <v>-1319160997</v>
      </c>
      <c r="D888" s="7">
        <v>0</v>
      </c>
      <c r="E888" s="7">
        <v>0</v>
      </c>
      <c r="F888" s="7">
        <v>-1319160997</v>
      </c>
    </row>
    <row r="889" spans="1:6" ht="15.75" x14ac:dyDescent="0.25">
      <c r="A889" s="38" t="s">
        <v>474</v>
      </c>
      <c r="B889" s="38" t="s">
        <v>475</v>
      </c>
      <c r="C889" s="7">
        <v>1319160997</v>
      </c>
      <c r="D889" s="7">
        <v>0</v>
      </c>
      <c r="E889" s="7">
        <v>0</v>
      </c>
      <c r="F889" s="39">
        <v>1319160997</v>
      </c>
    </row>
    <row r="890" spans="1:6" ht="15.75" x14ac:dyDescent="0.25">
      <c r="A890" s="38" t="s">
        <v>476</v>
      </c>
      <c r="B890" s="38" t="s">
        <v>477</v>
      </c>
      <c r="C890" s="7">
        <v>8287713</v>
      </c>
      <c r="D890" s="7">
        <v>0</v>
      </c>
      <c r="E890" s="7">
        <v>0</v>
      </c>
      <c r="F890" s="39">
        <v>8287713</v>
      </c>
    </row>
    <row r="891" spans="1:6" ht="15.75" x14ac:dyDescent="0.25">
      <c r="A891" s="6" t="s">
        <v>478</v>
      </c>
      <c r="B891" s="6" t="s">
        <v>479</v>
      </c>
      <c r="C891" s="7">
        <v>-8287713</v>
      </c>
      <c r="D891" s="7">
        <v>0</v>
      </c>
      <c r="E891" s="7">
        <v>0</v>
      </c>
      <c r="F891" s="7">
        <v>-8287713</v>
      </c>
    </row>
    <row r="892" spans="1:6" ht="15.75" x14ac:dyDescent="0.25">
      <c r="A892" s="6" t="s">
        <v>458</v>
      </c>
      <c r="B892" s="6" t="s">
        <v>459</v>
      </c>
      <c r="C892" s="7">
        <v>-35697687.390000001</v>
      </c>
      <c r="D892" s="7">
        <v>0</v>
      </c>
      <c r="E892" s="7">
        <v>0</v>
      </c>
      <c r="F892" s="7">
        <v>-35697687.390000001</v>
      </c>
    </row>
    <row r="893" spans="1:6" ht="15.75" x14ac:dyDescent="0.25">
      <c r="A893" s="38" t="s">
        <v>460</v>
      </c>
      <c r="B893" s="38" t="s">
        <v>461</v>
      </c>
      <c r="C893" s="7">
        <v>10178068.390000001</v>
      </c>
      <c r="D893" s="7">
        <v>0</v>
      </c>
      <c r="E893" s="7">
        <v>0</v>
      </c>
      <c r="F893" s="39">
        <v>10178068.390000001</v>
      </c>
    </row>
    <row r="894" spans="1:6" ht="15.75" x14ac:dyDescent="0.25">
      <c r="A894" s="38" t="s">
        <v>502</v>
      </c>
      <c r="B894" s="38" t="s">
        <v>503</v>
      </c>
      <c r="C894" s="7">
        <v>1499905</v>
      </c>
      <c r="D894" s="7">
        <v>0</v>
      </c>
      <c r="E894" s="7">
        <v>0</v>
      </c>
      <c r="F894" s="39">
        <v>1499905</v>
      </c>
    </row>
    <row r="895" spans="1:6" ht="15.75" x14ac:dyDescent="0.25">
      <c r="A895" s="6" t="s">
        <v>480</v>
      </c>
      <c r="B895" s="6" t="s">
        <v>481</v>
      </c>
      <c r="C895" s="7">
        <v>-1499905</v>
      </c>
      <c r="D895" s="7">
        <v>0</v>
      </c>
      <c r="E895" s="7">
        <v>0</v>
      </c>
      <c r="F895" s="7">
        <v>-1499905</v>
      </c>
    </row>
    <row r="896" spans="1:6" ht="15.75" x14ac:dyDescent="0.25">
      <c r="A896" s="6" t="s">
        <v>462</v>
      </c>
      <c r="B896" s="6" t="s">
        <v>463</v>
      </c>
      <c r="C896" s="7">
        <v>-38859438.369999997</v>
      </c>
      <c r="D896" s="7">
        <v>0</v>
      </c>
      <c r="E896" s="7">
        <v>0</v>
      </c>
      <c r="F896" s="7">
        <v>-38859438.369999997</v>
      </c>
    </row>
    <row r="897" spans="1:6" ht="15.75" x14ac:dyDescent="0.25">
      <c r="A897" s="6" t="s">
        <v>482</v>
      </c>
      <c r="B897" s="6" t="s">
        <v>483</v>
      </c>
      <c r="C897" s="7">
        <v>-1640000</v>
      </c>
      <c r="D897" s="7">
        <v>0</v>
      </c>
      <c r="E897" s="7">
        <v>0</v>
      </c>
      <c r="F897" s="7">
        <v>-1640000</v>
      </c>
    </row>
    <row r="898" spans="1:6" ht="15.75" x14ac:dyDescent="0.25">
      <c r="A898" s="38" t="s">
        <v>464</v>
      </c>
      <c r="B898" s="38" t="s">
        <v>465</v>
      </c>
      <c r="C898" s="7">
        <v>19466864.370000001</v>
      </c>
      <c r="D898" s="7">
        <v>0</v>
      </c>
      <c r="E898" s="7">
        <v>0</v>
      </c>
      <c r="F898" s="39">
        <v>19466864.370000001</v>
      </c>
    </row>
    <row r="899" spans="1:6" ht="15.75" x14ac:dyDescent="0.25">
      <c r="A899" s="38" t="s">
        <v>504</v>
      </c>
      <c r="B899" s="38" t="s">
        <v>505</v>
      </c>
      <c r="C899" s="7">
        <v>1640000</v>
      </c>
      <c r="D899" s="7">
        <v>0</v>
      </c>
      <c r="E899" s="7">
        <v>0</v>
      </c>
      <c r="F899" s="39">
        <v>1640000</v>
      </c>
    </row>
    <row r="900" spans="1:6" ht="15.75" x14ac:dyDescent="0.25">
      <c r="A900" s="38" t="s">
        <v>506</v>
      </c>
      <c r="B900" s="38" t="s">
        <v>507</v>
      </c>
      <c r="C900" s="7">
        <v>229014</v>
      </c>
      <c r="D900" s="7">
        <v>0</v>
      </c>
      <c r="E900" s="7">
        <v>0</v>
      </c>
      <c r="F900" s="39">
        <v>229014</v>
      </c>
    </row>
    <row r="901" spans="1:6" ht="15.75" x14ac:dyDescent="0.25">
      <c r="A901" s="6" t="s">
        <v>466</v>
      </c>
      <c r="B901" s="6" t="s">
        <v>467</v>
      </c>
      <c r="C901" s="7">
        <v>-229014</v>
      </c>
      <c r="D901" s="7">
        <v>0</v>
      </c>
      <c r="E901" s="7">
        <v>0</v>
      </c>
      <c r="F901" s="7">
        <v>-229014</v>
      </c>
    </row>
    <row r="902" spans="1:6" ht="15.75" x14ac:dyDescent="0.25">
      <c r="A902" s="6" t="s">
        <v>468</v>
      </c>
      <c r="B902" s="6" t="s">
        <v>469</v>
      </c>
      <c r="C902" s="7">
        <v>-40477436.710000001</v>
      </c>
      <c r="D902" s="7">
        <v>0</v>
      </c>
      <c r="E902" s="7">
        <v>0</v>
      </c>
      <c r="F902" s="7">
        <v>-40477436.710000001</v>
      </c>
    </row>
    <row r="903" spans="1:6" ht="15.75" x14ac:dyDescent="0.25">
      <c r="A903" s="38" t="s">
        <v>470</v>
      </c>
      <c r="B903" s="38" t="s">
        <v>471</v>
      </c>
      <c r="C903" s="7">
        <v>15690462.710000001</v>
      </c>
      <c r="D903" s="7">
        <v>0</v>
      </c>
      <c r="E903" s="7">
        <v>0</v>
      </c>
      <c r="F903" s="39">
        <v>15690462.710000001</v>
      </c>
    </row>
    <row r="904" spans="1:6" ht="15.75" x14ac:dyDescent="0.25">
      <c r="A904" s="38" t="s">
        <v>508</v>
      </c>
      <c r="B904" s="38" t="s">
        <v>509</v>
      </c>
      <c r="C904" s="7">
        <v>35892</v>
      </c>
      <c r="D904" s="7">
        <v>0</v>
      </c>
      <c r="E904" s="7">
        <v>0</v>
      </c>
      <c r="F904" s="39">
        <v>35892</v>
      </c>
    </row>
    <row r="905" spans="1:6" ht="15.75" x14ac:dyDescent="0.25">
      <c r="A905" s="6" t="s">
        <v>484</v>
      </c>
      <c r="B905" s="6" t="s">
        <v>485</v>
      </c>
      <c r="C905" s="7">
        <v>-35892</v>
      </c>
      <c r="D905" s="7">
        <v>0</v>
      </c>
      <c r="E905" s="7">
        <v>0</v>
      </c>
      <c r="F905" s="7">
        <v>-35892</v>
      </c>
    </row>
    <row r="906" spans="1:6" ht="15.75" x14ac:dyDescent="0.25">
      <c r="A906" s="6" t="s">
        <v>486</v>
      </c>
      <c r="B906" s="6" t="s">
        <v>487</v>
      </c>
      <c r="C906" s="7">
        <v>-1081579.07</v>
      </c>
      <c r="D906" s="7">
        <v>0</v>
      </c>
      <c r="E906" s="7">
        <v>0</v>
      </c>
      <c r="F906" s="7">
        <v>-1081579.07</v>
      </c>
    </row>
    <row r="907" spans="1:6" ht="15.75" x14ac:dyDescent="0.25">
      <c r="A907" s="38" t="s">
        <v>488</v>
      </c>
      <c r="B907" s="38" t="s">
        <v>489</v>
      </c>
      <c r="C907" s="7">
        <v>277301.07</v>
      </c>
      <c r="D907" s="7">
        <v>0</v>
      </c>
      <c r="E907" s="7">
        <v>0</v>
      </c>
      <c r="F907" s="39">
        <v>277301.07</v>
      </c>
    </row>
    <row r="908" spans="1:6" ht="15.75" x14ac:dyDescent="0.25">
      <c r="A908" s="6" t="s">
        <v>490</v>
      </c>
      <c r="B908" s="6" t="s">
        <v>491</v>
      </c>
      <c r="C908" s="7">
        <v>-35768012</v>
      </c>
      <c r="D908" s="7">
        <v>0</v>
      </c>
      <c r="E908" s="7">
        <v>0</v>
      </c>
      <c r="F908" s="7">
        <v>-35768012</v>
      </c>
    </row>
    <row r="909" spans="1:6" ht="15.75" x14ac:dyDescent="0.25">
      <c r="A909" s="38" t="s">
        <v>492</v>
      </c>
      <c r="B909" s="38" t="s">
        <v>493</v>
      </c>
      <c r="C909" s="7">
        <v>19167333</v>
      </c>
      <c r="D909" s="7">
        <v>0</v>
      </c>
      <c r="E909" s="7">
        <v>0</v>
      </c>
      <c r="F909" s="39">
        <v>19167333</v>
      </c>
    </row>
    <row r="910" spans="1:6" ht="15.75" x14ac:dyDescent="0.25">
      <c r="A910" s="38" t="s">
        <v>514</v>
      </c>
      <c r="B910" s="38" t="s">
        <v>515</v>
      </c>
      <c r="C910" s="7">
        <v>212692</v>
      </c>
      <c r="D910" s="7">
        <v>0</v>
      </c>
      <c r="E910" s="7">
        <v>0</v>
      </c>
      <c r="F910" s="39">
        <v>212692</v>
      </c>
    </row>
    <row r="911" spans="1:6" ht="15.75" x14ac:dyDescent="0.25">
      <c r="A911" s="6" t="s">
        <v>494</v>
      </c>
      <c r="B911" s="6" t="s">
        <v>495</v>
      </c>
      <c r="C911" s="7">
        <v>-212692</v>
      </c>
      <c r="D911" s="7">
        <v>0</v>
      </c>
      <c r="E911" s="7">
        <v>0</v>
      </c>
      <c r="F911" s="7">
        <v>-212692</v>
      </c>
    </row>
    <row r="912" spans="1:6" ht="15.75" x14ac:dyDescent="0.25">
      <c r="A912" s="6" t="s">
        <v>496</v>
      </c>
      <c r="B912" s="6" t="s">
        <v>497</v>
      </c>
      <c r="C912" s="7">
        <v>-1276000</v>
      </c>
      <c r="D912" s="7">
        <v>0</v>
      </c>
      <c r="E912" s="7">
        <v>0</v>
      </c>
      <c r="F912" s="7">
        <v>-1276000</v>
      </c>
    </row>
    <row r="913" spans="1:6" ht="15.75" x14ac:dyDescent="0.25">
      <c r="A913" s="38" t="s">
        <v>498</v>
      </c>
      <c r="B913" s="38" t="s">
        <v>499</v>
      </c>
      <c r="C913" s="7">
        <v>1276000</v>
      </c>
      <c r="D913" s="7">
        <v>0</v>
      </c>
      <c r="E913" s="7">
        <v>0</v>
      </c>
      <c r="F913" s="39">
        <v>1276000</v>
      </c>
    </row>
    <row r="914" spans="1:6" ht="15.75" x14ac:dyDescent="0.25">
      <c r="A914" s="38" t="s">
        <v>516</v>
      </c>
      <c r="B914" s="38" t="s">
        <v>517</v>
      </c>
      <c r="C914" s="7">
        <v>34829</v>
      </c>
      <c r="D914" s="7">
        <v>0</v>
      </c>
      <c r="E914" s="7">
        <v>0</v>
      </c>
      <c r="F914" s="39">
        <v>34829</v>
      </c>
    </row>
    <row r="915" spans="1:6" ht="15.75" x14ac:dyDescent="0.25">
      <c r="A915" s="6" t="s">
        <v>500</v>
      </c>
      <c r="B915" s="6" t="s">
        <v>501</v>
      </c>
      <c r="C915" s="7">
        <v>-34829</v>
      </c>
      <c r="D915" s="7">
        <v>0</v>
      </c>
      <c r="E915" s="7">
        <v>0</v>
      </c>
      <c r="F915" s="7">
        <v>-34829</v>
      </c>
    </row>
    <row r="916" spans="1:6" ht="15.75" x14ac:dyDescent="0.25">
      <c r="A916" s="6" t="s">
        <v>19</v>
      </c>
      <c r="B916" s="6" t="s">
        <v>401</v>
      </c>
      <c r="C916" s="7">
        <v>-87104124</v>
      </c>
      <c r="D916" s="7">
        <v>0</v>
      </c>
      <c r="E916" s="7">
        <v>0</v>
      </c>
      <c r="F916" s="7">
        <v>-87104124</v>
      </c>
    </row>
    <row r="920" spans="1:6" x14ac:dyDescent="0.25">
      <c r="A920" s="6" t="s">
        <v>63</v>
      </c>
      <c r="B920" s="6" t="s">
        <v>402</v>
      </c>
      <c r="C920" s="6" t="s">
        <v>19</v>
      </c>
      <c r="D920" s="6" t="s">
        <v>19</v>
      </c>
      <c r="E920" s="6" t="s">
        <v>19</v>
      </c>
      <c r="F920" s="6" t="s">
        <v>19</v>
      </c>
    </row>
    <row r="921" spans="1:6" ht="15.75" x14ac:dyDescent="0.25">
      <c r="A921" s="6" t="s">
        <v>458</v>
      </c>
      <c r="B921" s="6" t="s">
        <v>459</v>
      </c>
      <c r="C921" s="7">
        <v>-266968644.34</v>
      </c>
      <c r="D921" s="7">
        <v>0</v>
      </c>
      <c r="E921" s="7">
        <v>0</v>
      </c>
      <c r="F921" s="7">
        <v>-266968644.34</v>
      </c>
    </row>
    <row r="922" spans="1:6" ht="15.75" x14ac:dyDescent="0.25">
      <c r="A922" s="38" t="s">
        <v>460</v>
      </c>
      <c r="B922" s="38" t="s">
        <v>461</v>
      </c>
      <c r="C922" s="7">
        <v>74293915.340000004</v>
      </c>
      <c r="D922" s="7">
        <v>0</v>
      </c>
      <c r="E922" s="7">
        <v>0</v>
      </c>
      <c r="F922" s="39">
        <v>74293915.340000004</v>
      </c>
    </row>
    <row r="923" spans="1:6" ht="15.75" x14ac:dyDescent="0.25">
      <c r="A923" s="38" t="s">
        <v>502</v>
      </c>
      <c r="B923" s="38" t="s">
        <v>503</v>
      </c>
      <c r="C923" s="7">
        <v>3971842</v>
      </c>
      <c r="D923" s="7">
        <v>0</v>
      </c>
      <c r="E923" s="7">
        <v>0</v>
      </c>
      <c r="F923" s="39">
        <v>3971842</v>
      </c>
    </row>
    <row r="924" spans="1:6" ht="15.75" x14ac:dyDescent="0.25">
      <c r="A924" s="6" t="s">
        <v>480</v>
      </c>
      <c r="B924" s="6" t="s">
        <v>481</v>
      </c>
      <c r="C924" s="7">
        <v>-3971842</v>
      </c>
      <c r="D924" s="7">
        <v>0</v>
      </c>
      <c r="E924" s="7">
        <v>0</v>
      </c>
      <c r="F924" s="7">
        <v>-3971842</v>
      </c>
    </row>
    <row r="925" spans="1:6" ht="15.75" x14ac:dyDescent="0.25">
      <c r="A925" s="6" t="s">
        <v>462</v>
      </c>
      <c r="B925" s="6" t="s">
        <v>463</v>
      </c>
      <c r="C925" s="7">
        <v>-11922235.310000001</v>
      </c>
      <c r="D925" s="7">
        <v>0</v>
      </c>
      <c r="E925" s="7">
        <v>0</v>
      </c>
      <c r="F925" s="7">
        <v>-11922235.310000001</v>
      </c>
    </row>
    <row r="926" spans="1:6" ht="15.75" x14ac:dyDescent="0.25">
      <c r="A926" s="6" t="s">
        <v>482</v>
      </c>
      <c r="B926" s="6" t="s">
        <v>483</v>
      </c>
      <c r="C926" s="7">
        <v>-46500</v>
      </c>
      <c r="D926" s="7">
        <v>0</v>
      </c>
      <c r="E926" s="7">
        <v>0</v>
      </c>
      <c r="F926" s="7">
        <v>-46500</v>
      </c>
    </row>
    <row r="927" spans="1:6" ht="15.75" x14ac:dyDescent="0.25">
      <c r="A927" s="38" t="s">
        <v>464</v>
      </c>
      <c r="B927" s="38" t="s">
        <v>465</v>
      </c>
      <c r="C927" s="7">
        <v>5186012.3099999996</v>
      </c>
      <c r="D927" s="7">
        <v>0</v>
      </c>
      <c r="E927" s="7">
        <v>0</v>
      </c>
      <c r="F927" s="39">
        <v>5186012.3099999996</v>
      </c>
    </row>
    <row r="928" spans="1:6" ht="15.75" x14ac:dyDescent="0.25">
      <c r="A928" s="38" t="s">
        <v>504</v>
      </c>
      <c r="B928" s="38" t="s">
        <v>505</v>
      </c>
      <c r="C928" s="7">
        <v>46500</v>
      </c>
      <c r="D928" s="7">
        <v>0</v>
      </c>
      <c r="E928" s="7">
        <v>0</v>
      </c>
      <c r="F928" s="39">
        <v>46500</v>
      </c>
    </row>
    <row r="929" spans="1:6" ht="15.75" x14ac:dyDescent="0.25">
      <c r="A929" s="38" t="s">
        <v>506</v>
      </c>
      <c r="B929" s="38" t="s">
        <v>507</v>
      </c>
      <c r="C929" s="7">
        <v>311043</v>
      </c>
      <c r="D929" s="7">
        <v>0</v>
      </c>
      <c r="E929" s="7">
        <v>0</v>
      </c>
      <c r="F929" s="39">
        <v>311043</v>
      </c>
    </row>
    <row r="930" spans="1:6" ht="15.75" x14ac:dyDescent="0.25">
      <c r="A930" s="6" t="s">
        <v>466</v>
      </c>
      <c r="B930" s="6" t="s">
        <v>467</v>
      </c>
      <c r="C930" s="7">
        <v>-311043</v>
      </c>
      <c r="D930" s="7">
        <v>0</v>
      </c>
      <c r="E930" s="7">
        <v>0</v>
      </c>
      <c r="F930" s="7">
        <v>-311043</v>
      </c>
    </row>
    <row r="931" spans="1:6" ht="15.75" x14ac:dyDescent="0.25">
      <c r="A931" s="6" t="s">
        <v>468</v>
      </c>
      <c r="B931" s="6" t="s">
        <v>469</v>
      </c>
      <c r="C931" s="7">
        <v>-40026220.82</v>
      </c>
      <c r="D931" s="7">
        <v>0</v>
      </c>
      <c r="E931" s="7">
        <v>0</v>
      </c>
      <c r="F931" s="7">
        <v>-40026220.82</v>
      </c>
    </row>
    <row r="932" spans="1:6" ht="15.75" x14ac:dyDescent="0.25">
      <c r="A932" s="38" t="s">
        <v>470</v>
      </c>
      <c r="B932" s="38" t="s">
        <v>471</v>
      </c>
      <c r="C932" s="7">
        <v>12182254.82</v>
      </c>
      <c r="D932" s="7">
        <v>0</v>
      </c>
      <c r="E932" s="7">
        <v>0</v>
      </c>
      <c r="F932" s="39">
        <v>12182254.82</v>
      </c>
    </row>
    <row r="933" spans="1:6" ht="15.75" x14ac:dyDescent="0.25">
      <c r="A933" s="38" t="s">
        <v>508</v>
      </c>
      <c r="B933" s="38" t="s">
        <v>509</v>
      </c>
      <c r="C933" s="7">
        <v>276786</v>
      </c>
      <c r="D933" s="7">
        <v>0</v>
      </c>
      <c r="E933" s="7">
        <v>0</v>
      </c>
      <c r="F933" s="39">
        <v>276786</v>
      </c>
    </row>
    <row r="934" spans="1:6" ht="15.75" x14ac:dyDescent="0.25">
      <c r="A934" s="6" t="s">
        <v>484</v>
      </c>
      <c r="B934" s="6" t="s">
        <v>485</v>
      </c>
      <c r="C934" s="7">
        <v>-276786</v>
      </c>
      <c r="D934" s="7">
        <v>0</v>
      </c>
      <c r="E934" s="7">
        <v>0</v>
      </c>
      <c r="F934" s="7">
        <v>-276786</v>
      </c>
    </row>
    <row r="935" spans="1:6" ht="15.75" x14ac:dyDescent="0.25">
      <c r="A935" s="6" t="s">
        <v>486</v>
      </c>
      <c r="B935" s="6" t="s">
        <v>487</v>
      </c>
      <c r="C935" s="7">
        <v>-556101</v>
      </c>
      <c r="D935" s="7">
        <v>0</v>
      </c>
      <c r="E935" s="7">
        <v>0</v>
      </c>
      <c r="F935" s="7">
        <v>-556101</v>
      </c>
    </row>
    <row r="936" spans="1:6" ht="15.75" x14ac:dyDescent="0.25">
      <c r="A936" s="38" t="s">
        <v>488</v>
      </c>
      <c r="B936" s="38" t="s">
        <v>489</v>
      </c>
      <c r="C936" s="7">
        <v>301378</v>
      </c>
      <c r="D936" s="7">
        <v>0</v>
      </c>
      <c r="E936" s="7">
        <v>0</v>
      </c>
      <c r="F936" s="39">
        <v>301378</v>
      </c>
    </row>
    <row r="937" spans="1:6" ht="15.75" x14ac:dyDescent="0.25">
      <c r="A937" s="38" t="s">
        <v>510</v>
      </c>
      <c r="B937" s="38" t="s">
        <v>511</v>
      </c>
      <c r="C937" s="7">
        <v>37821</v>
      </c>
      <c r="D937" s="7">
        <v>0</v>
      </c>
      <c r="E937" s="7">
        <v>0</v>
      </c>
      <c r="F937" s="39">
        <v>37821</v>
      </c>
    </row>
    <row r="938" spans="1:6" ht="15.75" x14ac:dyDescent="0.25">
      <c r="A938" s="6" t="s">
        <v>512</v>
      </c>
      <c r="B938" s="6" t="s">
        <v>513</v>
      </c>
      <c r="C938" s="7">
        <v>-37821</v>
      </c>
      <c r="D938" s="7">
        <v>0</v>
      </c>
      <c r="E938" s="7">
        <v>0</v>
      </c>
      <c r="F938" s="7">
        <v>-37821</v>
      </c>
    </row>
    <row r="939" spans="1:6" ht="15.75" x14ac:dyDescent="0.25">
      <c r="A939" s="6" t="s">
        <v>490</v>
      </c>
      <c r="B939" s="6" t="s">
        <v>491</v>
      </c>
      <c r="C939" s="7">
        <v>-93198</v>
      </c>
      <c r="D939" s="7">
        <v>0</v>
      </c>
      <c r="E939" s="7">
        <v>0</v>
      </c>
      <c r="F939" s="7">
        <v>-93198</v>
      </c>
    </row>
    <row r="940" spans="1:6" ht="15.75" x14ac:dyDescent="0.25">
      <c r="A940" s="38" t="s">
        <v>492</v>
      </c>
      <c r="B940" s="38" t="s">
        <v>493</v>
      </c>
      <c r="C940" s="7">
        <v>46599</v>
      </c>
      <c r="D940" s="7">
        <v>0</v>
      </c>
      <c r="E940" s="7">
        <v>0</v>
      </c>
      <c r="F940" s="39">
        <v>46599</v>
      </c>
    </row>
    <row r="941" spans="1:6" ht="15.75" x14ac:dyDescent="0.25">
      <c r="A941" s="6" t="s">
        <v>19</v>
      </c>
      <c r="B941" s="6" t="s">
        <v>403</v>
      </c>
      <c r="C941" s="7">
        <v>-227556240</v>
      </c>
      <c r="D941" s="7">
        <v>0</v>
      </c>
      <c r="E941" s="7">
        <v>0</v>
      </c>
      <c r="F941" s="7">
        <v>-227556240</v>
      </c>
    </row>
    <row r="945" spans="1:6" x14ac:dyDescent="0.25">
      <c r="A945" s="6" t="s">
        <v>25</v>
      </c>
      <c r="B945" s="6" t="s">
        <v>404</v>
      </c>
      <c r="C945" s="6" t="s">
        <v>19</v>
      </c>
      <c r="D945" s="6" t="s">
        <v>19</v>
      </c>
      <c r="E945" s="6" t="s">
        <v>19</v>
      </c>
      <c r="F945" s="6" t="s">
        <v>19</v>
      </c>
    </row>
    <row r="946" spans="1:6" ht="15.75" x14ac:dyDescent="0.25">
      <c r="A946" s="6" t="s">
        <v>472</v>
      </c>
      <c r="B946" s="6" t="s">
        <v>473</v>
      </c>
      <c r="C946" s="7">
        <v>-6167804513.3299999</v>
      </c>
      <c r="D946" s="7">
        <v>0</v>
      </c>
      <c r="E946" s="7">
        <v>0</v>
      </c>
      <c r="F946" s="7">
        <v>-6167804513.3299999</v>
      </c>
    </row>
    <row r="947" spans="1:6" ht="15.75" x14ac:dyDescent="0.25">
      <c r="A947" s="38" t="s">
        <v>474</v>
      </c>
      <c r="B947" s="38" t="s">
        <v>475</v>
      </c>
      <c r="C947" s="7">
        <v>6167804513.3299999</v>
      </c>
      <c r="D947" s="7">
        <v>0</v>
      </c>
      <c r="E947" s="7">
        <v>0</v>
      </c>
      <c r="F947" s="39">
        <v>6167804513.3299999</v>
      </c>
    </row>
    <row r="948" spans="1:6" ht="15.75" x14ac:dyDescent="0.25">
      <c r="A948" s="38" t="s">
        <v>476</v>
      </c>
      <c r="B948" s="38" t="s">
        <v>477</v>
      </c>
      <c r="C948" s="7">
        <v>202779397</v>
      </c>
      <c r="D948" s="7">
        <v>0</v>
      </c>
      <c r="E948" s="7">
        <v>0</v>
      </c>
      <c r="F948" s="39">
        <v>202779397</v>
      </c>
    </row>
    <row r="949" spans="1:6" ht="15.75" x14ac:dyDescent="0.25">
      <c r="A949" s="6" t="s">
        <v>478</v>
      </c>
      <c r="B949" s="6" t="s">
        <v>479</v>
      </c>
      <c r="C949" s="7">
        <v>-202779397</v>
      </c>
      <c r="D949" s="7">
        <v>0</v>
      </c>
      <c r="E949" s="7">
        <v>0</v>
      </c>
      <c r="F949" s="7">
        <v>-202779397</v>
      </c>
    </row>
    <row r="950" spans="1:6" ht="15.75" x14ac:dyDescent="0.25">
      <c r="A950" s="6" t="s">
        <v>458</v>
      </c>
      <c r="B950" s="6" t="s">
        <v>459</v>
      </c>
      <c r="C950" s="7">
        <v>-345527450.05000001</v>
      </c>
      <c r="D950" s="7">
        <v>0</v>
      </c>
      <c r="E950" s="7">
        <v>0</v>
      </c>
      <c r="F950" s="7">
        <v>-345527450.05000001</v>
      </c>
    </row>
    <row r="951" spans="1:6" ht="15.75" x14ac:dyDescent="0.25">
      <c r="A951" s="38" t="s">
        <v>460</v>
      </c>
      <c r="B951" s="38" t="s">
        <v>461</v>
      </c>
      <c r="C951" s="7">
        <v>27226860.050000001</v>
      </c>
      <c r="D951" s="7">
        <v>0</v>
      </c>
      <c r="E951" s="7">
        <v>0</v>
      </c>
      <c r="F951" s="39">
        <v>27226860.050000001</v>
      </c>
    </row>
    <row r="952" spans="1:6" ht="15.75" x14ac:dyDescent="0.25">
      <c r="A952" s="38" t="s">
        <v>502</v>
      </c>
      <c r="B952" s="38" t="s">
        <v>503</v>
      </c>
      <c r="C952" s="7">
        <v>28978855</v>
      </c>
      <c r="D952" s="7">
        <v>0</v>
      </c>
      <c r="E952" s="7">
        <v>0</v>
      </c>
      <c r="F952" s="39">
        <v>28978855</v>
      </c>
    </row>
    <row r="953" spans="1:6" ht="15.75" x14ac:dyDescent="0.25">
      <c r="A953" s="6" t="s">
        <v>480</v>
      </c>
      <c r="B953" s="6" t="s">
        <v>481</v>
      </c>
      <c r="C953" s="7">
        <v>-28978855</v>
      </c>
      <c r="D953" s="7">
        <v>0</v>
      </c>
      <c r="E953" s="7">
        <v>0</v>
      </c>
      <c r="F953" s="7">
        <v>-28978855</v>
      </c>
    </row>
    <row r="954" spans="1:6" ht="15.75" x14ac:dyDescent="0.25">
      <c r="A954" s="6" t="s">
        <v>462</v>
      </c>
      <c r="B954" s="6" t="s">
        <v>463</v>
      </c>
      <c r="C954" s="7">
        <v>-329965814.19999999</v>
      </c>
      <c r="D954" s="7">
        <v>0</v>
      </c>
      <c r="E954" s="7">
        <v>0</v>
      </c>
      <c r="F954" s="7">
        <v>-329965814.19999999</v>
      </c>
    </row>
    <row r="955" spans="1:6" ht="15.75" x14ac:dyDescent="0.25">
      <c r="A955" s="6" t="s">
        <v>482</v>
      </c>
      <c r="B955" s="6" t="s">
        <v>483</v>
      </c>
      <c r="C955" s="7">
        <v>-810250</v>
      </c>
      <c r="D955" s="7">
        <v>0</v>
      </c>
      <c r="E955" s="7">
        <v>0</v>
      </c>
      <c r="F955" s="7">
        <v>-810250</v>
      </c>
    </row>
    <row r="956" spans="1:6" ht="15.75" x14ac:dyDescent="0.25">
      <c r="A956" s="38" t="s">
        <v>464</v>
      </c>
      <c r="B956" s="38" t="s">
        <v>465</v>
      </c>
      <c r="C956" s="7">
        <v>134180211.22</v>
      </c>
      <c r="D956" s="7">
        <v>0</v>
      </c>
      <c r="E956" s="7">
        <v>0</v>
      </c>
      <c r="F956" s="39">
        <v>134180211.22</v>
      </c>
    </row>
    <row r="957" spans="1:6" ht="15.75" x14ac:dyDescent="0.25">
      <c r="A957" s="38" t="s">
        <v>504</v>
      </c>
      <c r="B957" s="38" t="s">
        <v>505</v>
      </c>
      <c r="C957" s="7">
        <v>810250</v>
      </c>
      <c r="D957" s="7">
        <v>0</v>
      </c>
      <c r="E957" s="7">
        <v>0</v>
      </c>
      <c r="F957" s="39">
        <v>810250</v>
      </c>
    </row>
    <row r="958" spans="1:6" ht="15.75" x14ac:dyDescent="0.25">
      <c r="A958" s="38" t="s">
        <v>506</v>
      </c>
      <c r="B958" s="38" t="s">
        <v>507</v>
      </c>
      <c r="C958" s="7">
        <v>15149009</v>
      </c>
      <c r="D958" s="7">
        <v>0</v>
      </c>
      <c r="E958" s="7">
        <v>0</v>
      </c>
      <c r="F958" s="39">
        <v>15149009</v>
      </c>
    </row>
    <row r="959" spans="1:6" ht="15.75" x14ac:dyDescent="0.25">
      <c r="A959" s="6" t="s">
        <v>466</v>
      </c>
      <c r="B959" s="6" t="s">
        <v>467</v>
      </c>
      <c r="C959" s="7">
        <v>-15149009</v>
      </c>
      <c r="D959" s="7">
        <v>0</v>
      </c>
      <c r="E959" s="7">
        <v>0</v>
      </c>
      <c r="F959" s="7">
        <v>-15149009</v>
      </c>
    </row>
    <row r="960" spans="1:6" ht="15.75" x14ac:dyDescent="0.25">
      <c r="A960" s="6" t="s">
        <v>468</v>
      </c>
      <c r="B960" s="6" t="s">
        <v>469</v>
      </c>
      <c r="C960" s="7">
        <v>-170757213.22</v>
      </c>
      <c r="D960" s="7">
        <v>0</v>
      </c>
      <c r="E960" s="7">
        <v>0</v>
      </c>
      <c r="F960" s="7">
        <v>-170757213.22</v>
      </c>
    </row>
    <row r="961" spans="1:6" ht="15.75" x14ac:dyDescent="0.25">
      <c r="A961" s="38" t="s">
        <v>470</v>
      </c>
      <c r="B961" s="38" t="s">
        <v>471</v>
      </c>
      <c r="C961" s="7">
        <v>40203298.219999999</v>
      </c>
      <c r="D961" s="7">
        <v>0</v>
      </c>
      <c r="E961" s="7">
        <v>0</v>
      </c>
      <c r="F961" s="39">
        <v>40203298.219999999</v>
      </c>
    </row>
    <row r="962" spans="1:6" ht="15.75" x14ac:dyDescent="0.25">
      <c r="A962" s="38" t="s">
        <v>508</v>
      </c>
      <c r="B962" s="38" t="s">
        <v>509</v>
      </c>
      <c r="C962" s="7">
        <v>1989526</v>
      </c>
      <c r="D962" s="7">
        <v>0</v>
      </c>
      <c r="E962" s="7">
        <v>0</v>
      </c>
      <c r="F962" s="39">
        <v>1989526</v>
      </c>
    </row>
    <row r="963" spans="1:6" ht="15.75" x14ac:dyDescent="0.25">
      <c r="A963" s="6" t="s">
        <v>484</v>
      </c>
      <c r="B963" s="6" t="s">
        <v>485</v>
      </c>
      <c r="C963" s="7">
        <v>-1989526</v>
      </c>
      <c r="D963" s="7">
        <v>0</v>
      </c>
      <c r="E963" s="7">
        <v>0</v>
      </c>
      <c r="F963" s="7">
        <v>-1989526</v>
      </c>
    </row>
    <row r="964" spans="1:6" ht="15.75" x14ac:dyDescent="0.25">
      <c r="A964" s="6" t="s">
        <v>486</v>
      </c>
      <c r="B964" s="6" t="s">
        <v>487</v>
      </c>
      <c r="C964" s="7">
        <v>-12137690.84</v>
      </c>
      <c r="D964" s="7">
        <v>0</v>
      </c>
      <c r="E964" s="7">
        <v>0</v>
      </c>
      <c r="F964" s="7">
        <v>-12137690.84</v>
      </c>
    </row>
    <row r="965" spans="1:6" ht="15.75" x14ac:dyDescent="0.25">
      <c r="A965" s="38" t="s">
        <v>488</v>
      </c>
      <c r="B965" s="38" t="s">
        <v>489</v>
      </c>
      <c r="C965" s="7">
        <v>3017303.84</v>
      </c>
      <c r="D965" s="7">
        <v>0</v>
      </c>
      <c r="E965" s="7">
        <v>0</v>
      </c>
      <c r="F965" s="39">
        <v>3017303.84</v>
      </c>
    </row>
    <row r="966" spans="1:6" ht="15.75" x14ac:dyDescent="0.25">
      <c r="A966" s="38" t="s">
        <v>510</v>
      </c>
      <c r="B966" s="38" t="s">
        <v>511</v>
      </c>
      <c r="C966" s="7">
        <v>7736</v>
      </c>
      <c r="D966" s="7">
        <v>0</v>
      </c>
      <c r="E966" s="7">
        <v>0</v>
      </c>
      <c r="F966" s="39">
        <v>7736</v>
      </c>
    </row>
    <row r="967" spans="1:6" ht="15.75" x14ac:dyDescent="0.25">
      <c r="A967" s="6" t="s">
        <v>512</v>
      </c>
      <c r="B967" s="6" t="s">
        <v>513</v>
      </c>
      <c r="C967" s="7">
        <v>-7736</v>
      </c>
      <c r="D967" s="7">
        <v>0</v>
      </c>
      <c r="E967" s="7">
        <v>0</v>
      </c>
      <c r="F967" s="7">
        <v>-7736</v>
      </c>
    </row>
    <row r="968" spans="1:6" ht="15.75" x14ac:dyDescent="0.25">
      <c r="A968" s="6" t="s">
        <v>490</v>
      </c>
      <c r="B968" s="6" t="s">
        <v>491</v>
      </c>
      <c r="C968" s="7">
        <v>-201921993</v>
      </c>
      <c r="D968" s="7">
        <v>0</v>
      </c>
      <c r="E968" s="7">
        <v>0</v>
      </c>
      <c r="F968" s="7">
        <v>-201921993</v>
      </c>
    </row>
    <row r="969" spans="1:6" ht="15.75" x14ac:dyDescent="0.25">
      <c r="A969" s="38" t="s">
        <v>492</v>
      </c>
      <c r="B969" s="38" t="s">
        <v>493</v>
      </c>
      <c r="C969" s="7">
        <v>100089342.04000001</v>
      </c>
      <c r="D969" s="7">
        <v>0</v>
      </c>
      <c r="E969" s="7">
        <v>0</v>
      </c>
      <c r="F969" s="39">
        <v>100089342.04000001</v>
      </c>
    </row>
    <row r="970" spans="1:6" ht="15.75" x14ac:dyDescent="0.25">
      <c r="A970" s="38" t="s">
        <v>514</v>
      </c>
      <c r="B970" s="38" t="s">
        <v>515</v>
      </c>
      <c r="C970" s="7">
        <v>6826116</v>
      </c>
      <c r="D970" s="7">
        <v>0</v>
      </c>
      <c r="E970" s="7">
        <v>0</v>
      </c>
      <c r="F970" s="39">
        <v>6826116</v>
      </c>
    </row>
    <row r="971" spans="1:6" ht="15.75" x14ac:dyDescent="0.25">
      <c r="A971" s="6" t="s">
        <v>494</v>
      </c>
      <c r="B971" s="6" t="s">
        <v>495</v>
      </c>
      <c r="C971" s="7">
        <v>-6826116</v>
      </c>
      <c r="D971" s="7">
        <v>0</v>
      </c>
      <c r="E971" s="7">
        <v>0</v>
      </c>
      <c r="F971" s="7">
        <v>-6826116</v>
      </c>
    </row>
    <row r="972" spans="1:6" ht="15.75" x14ac:dyDescent="0.25">
      <c r="A972" s="6" t="s">
        <v>496</v>
      </c>
      <c r="B972" s="6" t="s">
        <v>497</v>
      </c>
      <c r="C972" s="7">
        <v>-152338665.05000001</v>
      </c>
      <c r="D972" s="7">
        <v>0</v>
      </c>
      <c r="E972" s="7">
        <v>0</v>
      </c>
      <c r="F972" s="7">
        <v>-152338665.05000001</v>
      </c>
    </row>
    <row r="973" spans="1:6" ht="15.75" x14ac:dyDescent="0.25">
      <c r="A973" s="38" t="s">
        <v>498</v>
      </c>
      <c r="B973" s="38" t="s">
        <v>499</v>
      </c>
      <c r="C973" s="7">
        <v>74459684.049999997</v>
      </c>
      <c r="D973" s="7">
        <v>0</v>
      </c>
      <c r="E973" s="7">
        <v>0</v>
      </c>
      <c r="F973" s="39">
        <v>74459684.049999997</v>
      </c>
    </row>
    <row r="974" spans="1:6" ht="15.75" x14ac:dyDescent="0.25">
      <c r="A974" s="38" t="s">
        <v>516</v>
      </c>
      <c r="B974" s="38" t="s">
        <v>517</v>
      </c>
      <c r="C974" s="7">
        <v>1101055</v>
      </c>
      <c r="D974" s="7">
        <v>0</v>
      </c>
      <c r="E974" s="7">
        <v>0</v>
      </c>
      <c r="F974" s="39">
        <v>1101055</v>
      </c>
    </row>
    <row r="975" spans="1:6" ht="15.75" x14ac:dyDescent="0.25">
      <c r="A975" s="6" t="s">
        <v>500</v>
      </c>
      <c r="B975" s="6" t="s">
        <v>501</v>
      </c>
      <c r="C975" s="7">
        <v>-1101055</v>
      </c>
      <c r="D975" s="7">
        <v>0</v>
      </c>
      <c r="E975" s="7">
        <v>0</v>
      </c>
      <c r="F975" s="7">
        <v>-1101055</v>
      </c>
    </row>
    <row r="976" spans="1:6" ht="15.75" x14ac:dyDescent="0.25">
      <c r="A976" s="6" t="s">
        <v>518</v>
      </c>
      <c r="B976" s="6" t="s">
        <v>519</v>
      </c>
      <c r="C976" s="7">
        <v>397600</v>
      </c>
      <c r="D976" s="7">
        <v>0</v>
      </c>
      <c r="E976" s="7">
        <v>0</v>
      </c>
      <c r="F976" s="7">
        <v>397600</v>
      </c>
    </row>
    <row r="977" spans="1:6" ht="15.75" x14ac:dyDescent="0.25">
      <c r="A977" s="6" t="s">
        <v>19</v>
      </c>
      <c r="B977" s="6" t="s">
        <v>418</v>
      </c>
      <c r="C977" s="7">
        <v>-833074526.94000006</v>
      </c>
      <c r="D977" s="7">
        <v>0</v>
      </c>
      <c r="E977" s="7">
        <v>0</v>
      </c>
      <c r="F977" s="7">
        <v>-833074526.94000006</v>
      </c>
    </row>
    <row r="981" spans="1:6" x14ac:dyDescent="0.25">
      <c r="A981" s="6" t="s">
        <v>419</v>
      </c>
      <c r="B981" s="6" t="s">
        <v>420</v>
      </c>
      <c r="C981" s="6" t="s">
        <v>19</v>
      </c>
      <c r="D981" s="6" t="s">
        <v>19</v>
      </c>
      <c r="E981" s="6" t="s">
        <v>19</v>
      </c>
      <c r="F981" s="6" t="s">
        <v>19</v>
      </c>
    </row>
    <row r="982" spans="1:6" ht="15.75" x14ac:dyDescent="0.25">
      <c r="A982" s="6" t="s">
        <v>19</v>
      </c>
      <c r="B982" s="6" t="s">
        <v>421</v>
      </c>
      <c r="C982" s="7">
        <v>0</v>
      </c>
      <c r="D982" s="7">
        <v>0</v>
      </c>
      <c r="E982" s="7">
        <v>0</v>
      </c>
      <c r="F982" s="7">
        <v>0</v>
      </c>
    </row>
    <row r="986" spans="1:6" x14ac:dyDescent="0.25">
      <c r="A986" s="6" t="s">
        <v>64</v>
      </c>
      <c r="B986" s="6" t="s">
        <v>422</v>
      </c>
      <c r="C986" s="6" t="s">
        <v>19</v>
      </c>
      <c r="D986" s="6" t="s">
        <v>19</v>
      </c>
      <c r="E986" s="6" t="s">
        <v>19</v>
      </c>
      <c r="F986" s="6" t="s">
        <v>19</v>
      </c>
    </row>
    <row r="987" spans="1:6" ht="15.75" x14ac:dyDescent="0.25">
      <c r="A987" s="6" t="s">
        <v>458</v>
      </c>
      <c r="B987" s="6" t="s">
        <v>459</v>
      </c>
      <c r="C987" s="7">
        <v>-62059965.119999997</v>
      </c>
      <c r="D987" s="7">
        <v>0</v>
      </c>
      <c r="E987" s="7">
        <v>0</v>
      </c>
      <c r="F987" s="7">
        <v>-62059965.119999997</v>
      </c>
    </row>
    <row r="988" spans="1:6" ht="15.75" x14ac:dyDescent="0.25">
      <c r="A988" s="38" t="s">
        <v>460</v>
      </c>
      <c r="B988" s="38" t="s">
        <v>461</v>
      </c>
      <c r="C988" s="7">
        <v>9497416.1199999992</v>
      </c>
      <c r="D988" s="7">
        <v>0</v>
      </c>
      <c r="E988" s="7">
        <v>0</v>
      </c>
      <c r="F988" s="39">
        <v>9497416.1199999992</v>
      </c>
    </row>
    <row r="989" spans="1:6" ht="15.75" x14ac:dyDescent="0.25">
      <c r="A989" s="38" t="s">
        <v>502</v>
      </c>
      <c r="B989" s="38" t="s">
        <v>503</v>
      </c>
      <c r="C989" s="7">
        <v>182407</v>
      </c>
      <c r="D989" s="7">
        <v>0</v>
      </c>
      <c r="E989" s="7">
        <v>0</v>
      </c>
      <c r="F989" s="39">
        <v>182407</v>
      </c>
    </row>
    <row r="990" spans="1:6" ht="15.75" x14ac:dyDescent="0.25">
      <c r="A990" s="6" t="s">
        <v>480</v>
      </c>
      <c r="B990" s="6" t="s">
        <v>481</v>
      </c>
      <c r="C990" s="7">
        <v>-182407</v>
      </c>
      <c r="D990" s="7">
        <v>0</v>
      </c>
      <c r="E990" s="7">
        <v>0</v>
      </c>
      <c r="F990" s="7">
        <v>-182407</v>
      </c>
    </row>
    <row r="991" spans="1:6" ht="15.75" x14ac:dyDescent="0.25">
      <c r="A991" s="6" t="s">
        <v>462</v>
      </c>
      <c r="B991" s="6" t="s">
        <v>463</v>
      </c>
      <c r="C991" s="7">
        <v>-48236456.640000001</v>
      </c>
      <c r="D991" s="7">
        <v>0</v>
      </c>
      <c r="E991" s="7">
        <v>0</v>
      </c>
      <c r="F991" s="7">
        <v>-48236456.640000001</v>
      </c>
    </row>
    <row r="992" spans="1:6" ht="15.75" x14ac:dyDescent="0.25">
      <c r="A992" s="6" t="s">
        <v>482</v>
      </c>
      <c r="B992" s="6" t="s">
        <v>483</v>
      </c>
      <c r="C992" s="7">
        <v>-362000</v>
      </c>
      <c r="D992" s="7">
        <v>0</v>
      </c>
      <c r="E992" s="7">
        <v>0</v>
      </c>
      <c r="F992" s="7">
        <v>-362000</v>
      </c>
    </row>
    <row r="993" spans="1:6" ht="15.75" x14ac:dyDescent="0.25">
      <c r="A993" s="38" t="s">
        <v>464</v>
      </c>
      <c r="B993" s="38" t="s">
        <v>465</v>
      </c>
      <c r="C993" s="7">
        <v>16271136.640000001</v>
      </c>
      <c r="D993" s="7">
        <v>0</v>
      </c>
      <c r="E993" s="7">
        <v>0</v>
      </c>
      <c r="F993" s="39">
        <v>16271136.640000001</v>
      </c>
    </row>
    <row r="994" spans="1:6" ht="15.75" x14ac:dyDescent="0.25">
      <c r="A994" s="38" t="s">
        <v>504</v>
      </c>
      <c r="B994" s="38" t="s">
        <v>505</v>
      </c>
      <c r="C994" s="7">
        <v>362000</v>
      </c>
      <c r="D994" s="7">
        <v>0</v>
      </c>
      <c r="E994" s="7">
        <v>0</v>
      </c>
      <c r="F994" s="39">
        <v>362000</v>
      </c>
    </row>
    <row r="995" spans="1:6" ht="15.75" x14ac:dyDescent="0.25">
      <c r="A995" s="38" t="s">
        <v>506</v>
      </c>
      <c r="B995" s="38" t="s">
        <v>507</v>
      </c>
      <c r="C995" s="7">
        <v>1289703</v>
      </c>
      <c r="D995" s="7">
        <v>0</v>
      </c>
      <c r="E995" s="7">
        <v>0</v>
      </c>
      <c r="F995" s="39">
        <v>1289703</v>
      </c>
    </row>
    <row r="996" spans="1:6" ht="15.75" x14ac:dyDescent="0.25">
      <c r="A996" s="6" t="s">
        <v>466</v>
      </c>
      <c r="B996" s="6" t="s">
        <v>467</v>
      </c>
      <c r="C996" s="7">
        <v>-1289703</v>
      </c>
      <c r="D996" s="7">
        <v>0</v>
      </c>
      <c r="E996" s="7">
        <v>0</v>
      </c>
      <c r="F996" s="7">
        <v>-1289703</v>
      </c>
    </row>
    <row r="997" spans="1:6" ht="15.75" x14ac:dyDescent="0.25">
      <c r="A997" s="6" t="s">
        <v>468</v>
      </c>
      <c r="B997" s="6" t="s">
        <v>469</v>
      </c>
      <c r="C997" s="7">
        <v>-45484270.229999997</v>
      </c>
      <c r="D997" s="7">
        <v>0</v>
      </c>
      <c r="E997" s="7">
        <v>0</v>
      </c>
      <c r="F997" s="7">
        <v>-45484270.229999997</v>
      </c>
    </row>
    <row r="998" spans="1:6" ht="15.75" x14ac:dyDescent="0.25">
      <c r="A998" s="38" t="s">
        <v>470</v>
      </c>
      <c r="B998" s="38" t="s">
        <v>471</v>
      </c>
      <c r="C998" s="7">
        <v>11984604.23</v>
      </c>
      <c r="D998" s="7">
        <v>0</v>
      </c>
      <c r="E998" s="7">
        <v>0</v>
      </c>
      <c r="F998" s="39">
        <v>11984604.23</v>
      </c>
    </row>
    <row r="999" spans="1:6" ht="15.75" x14ac:dyDescent="0.25">
      <c r="A999" s="38" t="s">
        <v>508</v>
      </c>
      <c r="B999" s="38" t="s">
        <v>509</v>
      </c>
      <c r="C999" s="7">
        <v>37100</v>
      </c>
      <c r="D999" s="7">
        <v>0</v>
      </c>
      <c r="E999" s="7">
        <v>0</v>
      </c>
      <c r="F999" s="39">
        <v>37100</v>
      </c>
    </row>
    <row r="1000" spans="1:6" ht="15.75" x14ac:dyDescent="0.25">
      <c r="A1000" s="6" t="s">
        <v>484</v>
      </c>
      <c r="B1000" s="6" t="s">
        <v>485</v>
      </c>
      <c r="C1000" s="7">
        <v>-37100</v>
      </c>
      <c r="D1000" s="7">
        <v>0</v>
      </c>
      <c r="E1000" s="7">
        <v>0</v>
      </c>
      <c r="F1000" s="7">
        <v>-37100</v>
      </c>
    </row>
    <row r="1001" spans="1:6" ht="15.75" x14ac:dyDescent="0.25">
      <c r="A1001" s="6" t="s">
        <v>486</v>
      </c>
      <c r="B1001" s="6" t="s">
        <v>487</v>
      </c>
      <c r="C1001" s="7">
        <v>-1532893.12</v>
      </c>
      <c r="D1001" s="7">
        <v>0</v>
      </c>
      <c r="E1001" s="7">
        <v>0</v>
      </c>
      <c r="F1001" s="7">
        <v>-1532893.12</v>
      </c>
    </row>
    <row r="1002" spans="1:6" ht="15.75" x14ac:dyDescent="0.25">
      <c r="A1002" s="38" t="s">
        <v>488</v>
      </c>
      <c r="B1002" s="38" t="s">
        <v>489</v>
      </c>
      <c r="C1002" s="7">
        <v>276915.12</v>
      </c>
      <c r="D1002" s="7">
        <v>0</v>
      </c>
      <c r="E1002" s="7">
        <v>0</v>
      </c>
      <c r="F1002" s="39">
        <v>276915.12</v>
      </c>
    </row>
    <row r="1003" spans="1:6" ht="15.75" x14ac:dyDescent="0.25">
      <c r="A1003" s="38" t="s">
        <v>510</v>
      </c>
      <c r="B1003" s="38" t="s">
        <v>511</v>
      </c>
      <c r="C1003" s="7">
        <v>35602</v>
      </c>
      <c r="D1003" s="7">
        <v>0</v>
      </c>
      <c r="E1003" s="7">
        <v>0</v>
      </c>
      <c r="F1003" s="39">
        <v>35602</v>
      </c>
    </row>
    <row r="1004" spans="1:6" ht="15.75" x14ac:dyDescent="0.25">
      <c r="A1004" s="6" t="s">
        <v>512</v>
      </c>
      <c r="B1004" s="6" t="s">
        <v>513</v>
      </c>
      <c r="C1004" s="7">
        <v>-35602</v>
      </c>
      <c r="D1004" s="7">
        <v>0</v>
      </c>
      <c r="E1004" s="7">
        <v>0</v>
      </c>
      <c r="F1004" s="7">
        <v>-35602</v>
      </c>
    </row>
    <row r="1005" spans="1:6" ht="15.75" x14ac:dyDescent="0.25">
      <c r="A1005" s="6" t="s">
        <v>490</v>
      </c>
      <c r="B1005" s="6" t="s">
        <v>491</v>
      </c>
      <c r="C1005" s="7">
        <v>-138139</v>
      </c>
      <c r="D1005" s="7">
        <v>0</v>
      </c>
      <c r="E1005" s="7">
        <v>0</v>
      </c>
      <c r="F1005" s="7">
        <v>-138139</v>
      </c>
    </row>
    <row r="1006" spans="1:6" ht="15.75" x14ac:dyDescent="0.25">
      <c r="A1006" s="38" t="s">
        <v>492</v>
      </c>
      <c r="B1006" s="38" t="s">
        <v>493</v>
      </c>
      <c r="C1006" s="7">
        <v>68055</v>
      </c>
      <c r="D1006" s="7">
        <v>0</v>
      </c>
      <c r="E1006" s="7">
        <v>0</v>
      </c>
      <c r="F1006" s="39">
        <v>68055</v>
      </c>
    </row>
    <row r="1007" spans="1:6" ht="15.75" x14ac:dyDescent="0.25">
      <c r="A1007" s="38" t="s">
        <v>514</v>
      </c>
      <c r="B1007" s="38" t="s">
        <v>515</v>
      </c>
      <c r="C1007" s="7">
        <v>351</v>
      </c>
      <c r="D1007" s="7">
        <v>0</v>
      </c>
      <c r="E1007" s="7">
        <v>0</v>
      </c>
      <c r="F1007" s="39">
        <v>351</v>
      </c>
    </row>
    <row r="1008" spans="1:6" ht="15.75" x14ac:dyDescent="0.25">
      <c r="A1008" s="6" t="s">
        <v>494</v>
      </c>
      <c r="B1008" s="6" t="s">
        <v>495</v>
      </c>
      <c r="C1008" s="7">
        <v>-351</v>
      </c>
      <c r="D1008" s="7">
        <v>0</v>
      </c>
      <c r="E1008" s="7">
        <v>0</v>
      </c>
      <c r="F1008" s="7">
        <v>-351</v>
      </c>
    </row>
    <row r="1009" spans="1:6" ht="15.75" x14ac:dyDescent="0.25">
      <c r="A1009" s="6" t="s">
        <v>19</v>
      </c>
      <c r="B1009" s="6" t="s">
        <v>423</v>
      </c>
      <c r="C1009" s="7">
        <v>-119353597</v>
      </c>
      <c r="D1009" s="7">
        <v>0</v>
      </c>
      <c r="E1009" s="7">
        <v>0</v>
      </c>
      <c r="F1009" s="7">
        <v>-119353597</v>
      </c>
    </row>
    <row r="1013" spans="1:6" x14ac:dyDescent="0.25">
      <c r="A1013" s="6" t="s">
        <v>65</v>
      </c>
      <c r="B1013" s="6" t="s">
        <v>424</v>
      </c>
      <c r="C1013" s="6" t="s">
        <v>19</v>
      </c>
      <c r="D1013" s="6" t="s">
        <v>19</v>
      </c>
      <c r="E1013" s="6" t="s">
        <v>19</v>
      </c>
      <c r="F1013" s="6" t="s">
        <v>19</v>
      </c>
    </row>
    <row r="1014" spans="1:6" ht="15.75" x14ac:dyDescent="0.25">
      <c r="A1014" s="6" t="s">
        <v>472</v>
      </c>
      <c r="B1014" s="6" t="s">
        <v>473</v>
      </c>
      <c r="C1014" s="7">
        <v>-16133.34</v>
      </c>
      <c r="D1014" s="7">
        <v>0</v>
      </c>
      <c r="E1014" s="7">
        <v>0</v>
      </c>
      <c r="F1014" s="7">
        <v>-16133.34</v>
      </c>
    </row>
    <row r="1015" spans="1:6" ht="15.75" x14ac:dyDescent="0.25">
      <c r="A1015" s="38" t="s">
        <v>474</v>
      </c>
      <c r="B1015" s="38" t="s">
        <v>475</v>
      </c>
      <c r="C1015" s="7">
        <v>16133.34</v>
      </c>
      <c r="D1015" s="7">
        <v>0</v>
      </c>
      <c r="E1015" s="7">
        <v>0</v>
      </c>
      <c r="F1015" s="39">
        <v>16133.34</v>
      </c>
    </row>
    <row r="1016" spans="1:6" ht="15.75" x14ac:dyDescent="0.25">
      <c r="A1016" s="6" t="s">
        <v>458</v>
      </c>
      <c r="B1016" s="6" t="s">
        <v>459</v>
      </c>
      <c r="C1016" s="7">
        <v>-1717491190.5</v>
      </c>
      <c r="D1016" s="7">
        <v>0</v>
      </c>
      <c r="E1016" s="7">
        <v>0</v>
      </c>
      <c r="F1016" s="7">
        <v>-1717491190.5</v>
      </c>
    </row>
    <row r="1017" spans="1:6" ht="15.75" x14ac:dyDescent="0.25">
      <c r="A1017" s="38" t="s">
        <v>460</v>
      </c>
      <c r="B1017" s="38" t="s">
        <v>461</v>
      </c>
      <c r="C1017" s="7">
        <v>411227157.52999997</v>
      </c>
      <c r="D1017" s="7">
        <v>0</v>
      </c>
      <c r="E1017" s="7">
        <v>0</v>
      </c>
      <c r="F1017" s="39">
        <v>411227157.52999997</v>
      </c>
    </row>
    <row r="1018" spans="1:6" ht="15.75" x14ac:dyDescent="0.25">
      <c r="A1018" s="38" t="s">
        <v>502</v>
      </c>
      <c r="B1018" s="38" t="s">
        <v>503</v>
      </c>
      <c r="C1018" s="7">
        <v>568</v>
      </c>
      <c r="D1018" s="7">
        <v>0</v>
      </c>
      <c r="E1018" s="7">
        <v>0</v>
      </c>
      <c r="F1018" s="39">
        <v>568</v>
      </c>
    </row>
    <row r="1019" spans="1:6" ht="15.75" x14ac:dyDescent="0.25">
      <c r="A1019" s="6" t="s">
        <v>480</v>
      </c>
      <c r="B1019" s="6" t="s">
        <v>481</v>
      </c>
      <c r="C1019" s="7">
        <v>-568</v>
      </c>
      <c r="D1019" s="7">
        <v>0</v>
      </c>
      <c r="E1019" s="7">
        <v>0</v>
      </c>
      <c r="F1019" s="7">
        <v>-568</v>
      </c>
    </row>
    <row r="1020" spans="1:6" ht="15.75" x14ac:dyDescent="0.25">
      <c r="A1020" s="6" t="s">
        <v>462</v>
      </c>
      <c r="B1020" s="6" t="s">
        <v>463</v>
      </c>
      <c r="C1020" s="7">
        <v>-117030264.03</v>
      </c>
      <c r="D1020" s="7">
        <v>0</v>
      </c>
      <c r="E1020" s="7">
        <v>0</v>
      </c>
      <c r="F1020" s="7">
        <v>-117030264.03</v>
      </c>
    </row>
    <row r="1021" spans="1:6" ht="15.75" x14ac:dyDescent="0.25">
      <c r="A1021" s="6" t="s">
        <v>482</v>
      </c>
      <c r="B1021" s="6" t="s">
        <v>483</v>
      </c>
      <c r="C1021" s="7">
        <v>-181000</v>
      </c>
      <c r="D1021" s="7">
        <v>0</v>
      </c>
      <c r="E1021" s="7">
        <v>0</v>
      </c>
      <c r="F1021" s="7">
        <v>-181000</v>
      </c>
    </row>
    <row r="1022" spans="1:6" ht="15.75" x14ac:dyDescent="0.25">
      <c r="A1022" s="38" t="s">
        <v>464</v>
      </c>
      <c r="B1022" s="38" t="s">
        <v>465</v>
      </c>
      <c r="C1022" s="7">
        <v>51806304.030000001</v>
      </c>
      <c r="D1022" s="7">
        <v>0</v>
      </c>
      <c r="E1022" s="7">
        <v>0</v>
      </c>
      <c r="F1022" s="39">
        <v>51806304.030000001</v>
      </c>
    </row>
    <row r="1023" spans="1:6" ht="15.75" x14ac:dyDescent="0.25">
      <c r="A1023" s="38" t="s">
        <v>504</v>
      </c>
      <c r="B1023" s="38" t="s">
        <v>505</v>
      </c>
      <c r="C1023" s="7">
        <v>181000</v>
      </c>
      <c r="D1023" s="7">
        <v>0</v>
      </c>
      <c r="E1023" s="7">
        <v>0</v>
      </c>
      <c r="F1023" s="39">
        <v>181000</v>
      </c>
    </row>
    <row r="1024" spans="1:6" ht="15.75" x14ac:dyDescent="0.25">
      <c r="A1024" s="38" t="s">
        <v>506</v>
      </c>
      <c r="B1024" s="38" t="s">
        <v>507</v>
      </c>
      <c r="C1024" s="7">
        <v>783386</v>
      </c>
      <c r="D1024" s="7">
        <v>0</v>
      </c>
      <c r="E1024" s="7">
        <v>0</v>
      </c>
      <c r="F1024" s="39">
        <v>783386</v>
      </c>
    </row>
    <row r="1025" spans="1:6" ht="15.75" x14ac:dyDescent="0.25">
      <c r="A1025" s="6" t="s">
        <v>466</v>
      </c>
      <c r="B1025" s="6" t="s">
        <v>467</v>
      </c>
      <c r="C1025" s="7">
        <v>-783386</v>
      </c>
      <c r="D1025" s="7">
        <v>0</v>
      </c>
      <c r="E1025" s="7">
        <v>0</v>
      </c>
      <c r="F1025" s="7">
        <v>-783386</v>
      </c>
    </row>
    <row r="1026" spans="1:6" ht="15.75" x14ac:dyDescent="0.25">
      <c r="A1026" s="6" t="s">
        <v>468</v>
      </c>
      <c r="B1026" s="6" t="s">
        <v>469</v>
      </c>
      <c r="C1026" s="7">
        <v>-103965858.5</v>
      </c>
      <c r="D1026" s="7">
        <v>0</v>
      </c>
      <c r="E1026" s="7">
        <v>0</v>
      </c>
      <c r="F1026" s="7">
        <v>-103965858.5</v>
      </c>
    </row>
    <row r="1027" spans="1:6" ht="15.75" x14ac:dyDescent="0.25">
      <c r="A1027" s="38" t="s">
        <v>470</v>
      </c>
      <c r="B1027" s="38" t="s">
        <v>471</v>
      </c>
      <c r="C1027" s="7">
        <v>11015499.5</v>
      </c>
      <c r="D1027" s="7">
        <v>0</v>
      </c>
      <c r="E1027" s="7">
        <v>0</v>
      </c>
      <c r="F1027" s="39">
        <v>11015499.5</v>
      </c>
    </row>
    <row r="1028" spans="1:6" ht="15.75" x14ac:dyDescent="0.25">
      <c r="A1028" s="38" t="s">
        <v>508</v>
      </c>
      <c r="B1028" s="38" t="s">
        <v>509</v>
      </c>
      <c r="C1028" s="7">
        <v>172875</v>
      </c>
      <c r="D1028" s="7">
        <v>0</v>
      </c>
      <c r="E1028" s="7">
        <v>0</v>
      </c>
      <c r="F1028" s="39">
        <v>172875</v>
      </c>
    </row>
    <row r="1029" spans="1:6" ht="15.75" x14ac:dyDescent="0.25">
      <c r="A1029" s="6" t="s">
        <v>484</v>
      </c>
      <c r="B1029" s="6" t="s">
        <v>485</v>
      </c>
      <c r="C1029" s="7">
        <v>-172875</v>
      </c>
      <c r="D1029" s="7">
        <v>0</v>
      </c>
      <c r="E1029" s="7">
        <v>0</v>
      </c>
      <c r="F1029" s="7">
        <v>-172875</v>
      </c>
    </row>
    <row r="1030" spans="1:6" ht="15.75" x14ac:dyDescent="0.25">
      <c r="A1030" s="6" t="s">
        <v>486</v>
      </c>
      <c r="B1030" s="6" t="s">
        <v>487</v>
      </c>
      <c r="C1030" s="7">
        <v>-3425244</v>
      </c>
      <c r="D1030" s="7">
        <v>0</v>
      </c>
      <c r="E1030" s="7">
        <v>0</v>
      </c>
      <c r="F1030" s="7">
        <v>-3425244</v>
      </c>
    </row>
    <row r="1031" spans="1:6" ht="15.75" x14ac:dyDescent="0.25">
      <c r="A1031" s="38" t="s">
        <v>488</v>
      </c>
      <c r="B1031" s="38" t="s">
        <v>489</v>
      </c>
      <c r="C1031" s="7">
        <v>1712622</v>
      </c>
      <c r="D1031" s="7">
        <v>0</v>
      </c>
      <c r="E1031" s="7">
        <v>0</v>
      </c>
      <c r="F1031" s="39">
        <v>1712622</v>
      </c>
    </row>
    <row r="1032" spans="1:6" ht="15.75" x14ac:dyDescent="0.25">
      <c r="A1032" s="6" t="s">
        <v>490</v>
      </c>
      <c r="B1032" s="6" t="s">
        <v>491</v>
      </c>
      <c r="C1032" s="7">
        <v>-2807553.84</v>
      </c>
      <c r="D1032" s="7">
        <v>0</v>
      </c>
      <c r="E1032" s="7">
        <v>0</v>
      </c>
      <c r="F1032" s="7">
        <v>-2807553.84</v>
      </c>
    </row>
    <row r="1033" spans="1:6" ht="15.75" x14ac:dyDescent="0.25">
      <c r="A1033" s="38" t="s">
        <v>492</v>
      </c>
      <c r="B1033" s="38" t="s">
        <v>493</v>
      </c>
      <c r="C1033" s="7">
        <v>675897.84</v>
      </c>
      <c r="D1033" s="7">
        <v>0</v>
      </c>
      <c r="E1033" s="7">
        <v>0</v>
      </c>
      <c r="F1033" s="39">
        <v>675897.84</v>
      </c>
    </row>
    <row r="1034" spans="1:6" ht="15.75" x14ac:dyDescent="0.25">
      <c r="A1034" s="6" t="s">
        <v>19</v>
      </c>
      <c r="B1034" s="6" t="s">
        <v>425</v>
      </c>
      <c r="C1034" s="7">
        <v>-1468282629.97</v>
      </c>
      <c r="D1034" s="7">
        <v>0</v>
      </c>
      <c r="E1034" s="7">
        <v>0</v>
      </c>
      <c r="F1034" s="7">
        <v>-1468282629.97</v>
      </c>
    </row>
    <row r="1038" spans="1:6" x14ac:dyDescent="0.25">
      <c r="A1038" s="6" t="s">
        <v>66</v>
      </c>
      <c r="B1038" s="6" t="s">
        <v>426</v>
      </c>
      <c r="C1038" s="6" t="s">
        <v>19</v>
      </c>
      <c r="D1038" s="6" t="s">
        <v>19</v>
      </c>
      <c r="E1038" s="6" t="s">
        <v>19</v>
      </c>
      <c r="F1038" s="6" t="s">
        <v>19</v>
      </c>
    </row>
    <row r="1039" spans="1:6" ht="15.75" x14ac:dyDescent="0.25">
      <c r="A1039" s="6" t="s">
        <v>458</v>
      </c>
      <c r="B1039" s="6" t="s">
        <v>459</v>
      </c>
      <c r="C1039" s="7">
        <v>-13828676.300000001</v>
      </c>
      <c r="D1039" s="7">
        <v>0</v>
      </c>
      <c r="E1039" s="7">
        <v>0</v>
      </c>
      <c r="F1039" s="7">
        <v>-13828676.300000001</v>
      </c>
    </row>
    <row r="1040" spans="1:6" ht="15.75" x14ac:dyDescent="0.25">
      <c r="A1040" s="38" t="s">
        <v>460</v>
      </c>
      <c r="B1040" s="38" t="s">
        <v>461</v>
      </c>
      <c r="C1040" s="7">
        <v>3899902.3</v>
      </c>
      <c r="D1040" s="7">
        <v>0</v>
      </c>
      <c r="E1040" s="7">
        <v>0</v>
      </c>
      <c r="F1040" s="39">
        <v>3899902.3</v>
      </c>
    </row>
    <row r="1041" spans="1:6" ht="15.75" x14ac:dyDescent="0.25">
      <c r="A1041" s="6" t="s">
        <v>462</v>
      </c>
      <c r="B1041" s="6" t="s">
        <v>463</v>
      </c>
      <c r="C1041" s="7">
        <v>-25196584.609999999</v>
      </c>
      <c r="D1041" s="7">
        <v>0</v>
      </c>
      <c r="E1041" s="7">
        <v>0</v>
      </c>
      <c r="F1041" s="7">
        <v>-25196584.609999999</v>
      </c>
    </row>
    <row r="1042" spans="1:6" ht="15.75" x14ac:dyDescent="0.25">
      <c r="A1042" s="38" t="s">
        <v>464</v>
      </c>
      <c r="B1042" s="38" t="s">
        <v>465</v>
      </c>
      <c r="C1042" s="7">
        <v>8653704.6099999994</v>
      </c>
      <c r="D1042" s="7">
        <v>0</v>
      </c>
      <c r="E1042" s="7">
        <v>0</v>
      </c>
      <c r="F1042" s="39">
        <v>8653704.6099999994</v>
      </c>
    </row>
    <row r="1043" spans="1:6" ht="15.75" x14ac:dyDescent="0.25">
      <c r="A1043" s="38" t="s">
        <v>506</v>
      </c>
      <c r="B1043" s="38" t="s">
        <v>507</v>
      </c>
      <c r="C1043" s="7">
        <v>65033</v>
      </c>
      <c r="D1043" s="7">
        <v>0</v>
      </c>
      <c r="E1043" s="7">
        <v>0</v>
      </c>
      <c r="F1043" s="39">
        <v>65033</v>
      </c>
    </row>
    <row r="1044" spans="1:6" ht="15.75" x14ac:dyDescent="0.25">
      <c r="A1044" s="6" t="s">
        <v>466</v>
      </c>
      <c r="B1044" s="6" t="s">
        <v>467</v>
      </c>
      <c r="C1044" s="7">
        <v>-65033</v>
      </c>
      <c r="D1044" s="7">
        <v>0</v>
      </c>
      <c r="E1044" s="7">
        <v>0</v>
      </c>
      <c r="F1044" s="7">
        <v>-65033</v>
      </c>
    </row>
    <row r="1045" spans="1:6" ht="15.75" x14ac:dyDescent="0.25">
      <c r="A1045" s="6" t="s">
        <v>468</v>
      </c>
      <c r="B1045" s="6" t="s">
        <v>469</v>
      </c>
      <c r="C1045" s="7">
        <v>-14460109.68</v>
      </c>
      <c r="D1045" s="7">
        <v>0</v>
      </c>
      <c r="E1045" s="7">
        <v>0</v>
      </c>
      <c r="F1045" s="7">
        <v>-14460109.68</v>
      </c>
    </row>
    <row r="1046" spans="1:6" ht="15.75" x14ac:dyDescent="0.25">
      <c r="A1046" s="38" t="s">
        <v>470</v>
      </c>
      <c r="B1046" s="38" t="s">
        <v>471</v>
      </c>
      <c r="C1046" s="7">
        <v>4973364.68</v>
      </c>
      <c r="D1046" s="7">
        <v>0</v>
      </c>
      <c r="E1046" s="7">
        <v>0</v>
      </c>
      <c r="F1046" s="39">
        <v>4973364.68</v>
      </c>
    </row>
    <row r="1047" spans="1:6" ht="15.75" x14ac:dyDescent="0.25">
      <c r="A1047" s="6" t="s">
        <v>486</v>
      </c>
      <c r="B1047" s="6" t="s">
        <v>487</v>
      </c>
      <c r="C1047" s="7">
        <v>-905468</v>
      </c>
      <c r="D1047" s="7">
        <v>0</v>
      </c>
      <c r="E1047" s="7">
        <v>0</v>
      </c>
      <c r="F1047" s="7">
        <v>-905468</v>
      </c>
    </row>
    <row r="1048" spans="1:6" ht="15.75" x14ac:dyDescent="0.25">
      <c r="A1048" s="38" t="s">
        <v>488</v>
      </c>
      <c r="B1048" s="38" t="s">
        <v>489</v>
      </c>
      <c r="C1048" s="7">
        <v>452734</v>
      </c>
      <c r="D1048" s="7">
        <v>0</v>
      </c>
      <c r="E1048" s="7">
        <v>0</v>
      </c>
      <c r="F1048" s="39">
        <v>452734</v>
      </c>
    </row>
    <row r="1049" spans="1:6" ht="15.75" x14ac:dyDescent="0.25">
      <c r="A1049" s="6" t="s">
        <v>490</v>
      </c>
      <c r="B1049" s="6" t="s">
        <v>491</v>
      </c>
      <c r="C1049" s="7">
        <v>-982978</v>
      </c>
      <c r="D1049" s="7">
        <v>0</v>
      </c>
      <c r="E1049" s="7">
        <v>0</v>
      </c>
      <c r="F1049" s="7">
        <v>-982978</v>
      </c>
    </row>
    <row r="1050" spans="1:6" ht="15.75" x14ac:dyDescent="0.25">
      <c r="A1050" s="38" t="s">
        <v>492</v>
      </c>
      <c r="B1050" s="38" t="s">
        <v>493</v>
      </c>
      <c r="C1050" s="7">
        <v>491489</v>
      </c>
      <c r="D1050" s="7">
        <v>0</v>
      </c>
      <c r="E1050" s="7">
        <v>0</v>
      </c>
      <c r="F1050" s="39">
        <v>491489</v>
      </c>
    </row>
    <row r="1051" spans="1:6" ht="15.75" x14ac:dyDescent="0.25">
      <c r="A1051" s="6" t="s">
        <v>496</v>
      </c>
      <c r="B1051" s="6" t="s">
        <v>497</v>
      </c>
      <c r="C1051" s="7">
        <v>-11508673.52</v>
      </c>
      <c r="D1051" s="7">
        <v>0</v>
      </c>
      <c r="E1051" s="7">
        <v>0</v>
      </c>
      <c r="F1051" s="7">
        <v>-11508673.52</v>
      </c>
    </row>
    <row r="1052" spans="1:6" ht="15.75" x14ac:dyDescent="0.25">
      <c r="A1052" s="38" t="s">
        <v>498</v>
      </c>
      <c r="B1052" s="38" t="s">
        <v>499</v>
      </c>
      <c r="C1052" s="7">
        <v>4238007.5199999996</v>
      </c>
      <c r="D1052" s="7">
        <v>0</v>
      </c>
      <c r="E1052" s="7">
        <v>0</v>
      </c>
      <c r="F1052" s="39">
        <v>4238007.5199999996</v>
      </c>
    </row>
    <row r="1053" spans="1:6" ht="15.75" x14ac:dyDescent="0.25">
      <c r="A1053" s="6" t="s">
        <v>19</v>
      </c>
      <c r="B1053" s="6" t="s">
        <v>427</v>
      </c>
      <c r="C1053" s="7">
        <v>-44173288</v>
      </c>
      <c r="D1053" s="7">
        <v>0</v>
      </c>
      <c r="E1053" s="7">
        <v>0</v>
      </c>
      <c r="F1053" s="7">
        <v>-44173288</v>
      </c>
    </row>
    <row r="1057" spans="1:6" x14ac:dyDescent="0.25">
      <c r="A1057" s="6" t="s">
        <v>26</v>
      </c>
      <c r="B1057" s="6" t="s">
        <v>428</v>
      </c>
      <c r="C1057" s="6" t="s">
        <v>19</v>
      </c>
      <c r="D1057" s="6" t="s">
        <v>19</v>
      </c>
      <c r="E1057" s="6" t="s">
        <v>19</v>
      </c>
      <c r="F1057" s="6" t="s">
        <v>19</v>
      </c>
    </row>
    <row r="1058" spans="1:6" ht="15.75" x14ac:dyDescent="0.25">
      <c r="A1058" s="6" t="s">
        <v>472</v>
      </c>
      <c r="B1058" s="6" t="s">
        <v>473</v>
      </c>
      <c r="C1058" s="7">
        <v>-1079760.92</v>
      </c>
      <c r="D1058" s="7">
        <v>0</v>
      </c>
      <c r="E1058" s="7">
        <v>0</v>
      </c>
      <c r="F1058" s="7">
        <v>-1079760.92</v>
      </c>
    </row>
    <row r="1059" spans="1:6" ht="15.75" x14ac:dyDescent="0.25">
      <c r="A1059" s="38" t="s">
        <v>474</v>
      </c>
      <c r="B1059" s="38" t="s">
        <v>475</v>
      </c>
      <c r="C1059" s="7">
        <v>1079760.92</v>
      </c>
      <c r="D1059" s="7">
        <v>0</v>
      </c>
      <c r="E1059" s="7">
        <v>0</v>
      </c>
      <c r="F1059" s="39">
        <v>1079760.92</v>
      </c>
    </row>
    <row r="1060" spans="1:6" ht="15.75" x14ac:dyDescent="0.25">
      <c r="A1060" s="6" t="s">
        <v>458</v>
      </c>
      <c r="B1060" s="6" t="s">
        <v>459</v>
      </c>
      <c r="C1060" s="7">
        <v>-1031685.33</v>
      </c>
      <c r="D1060" s="7">
        <v>0</v>
      </c>
      <c r="E1060" s="7">
        <v>0</v>
      </c>
      <c r="F1060" s="7">
        <v>-1031685.33</v>
      </c>
    </row>
    <row r="1061" spans="1:6" ht="15.75" x14ac:dyDescent="0.25">
      <c r="A1061" s="38" t="s">
        <v>460</v>
      </c>
      <c r="B1061" s="38" t="s">
        <v>461</v>
      </c>
      <c r="C1061" s="7">
        <v>177967.33</v>
      </c>
      <c r="D1061" s="7">
        <v>0</v>
      </c>
      <c r="E1061" s="7">
        <v>0</v>
      </c>
      <c r="F1061" s="39">
        <v>177967.33</v>
      </c>
    </row>
    <row r="1062" spans="1:6" ht="15.75" x14ac:dyDescent="0.25">
      <c r="A1062" s="6" t="s">
        <v>462</v>
      </c>
      <c r="B1062" s="6" t="s">
        <v>463</v>
      </c>
      <c r="C1062" s="7">
        <v>-68571.75</v>
      </c>
      <c r="D1062" s="7">
        <v>0</v>
      </c>
      <c r="E1062" s="7">
        <v>0</v>
      </c>
      <c r="F1062" s="7">
        <v>-68571.75</v>
      </c>
    </row>
    <row r="1063" spans="1:6" ht="15.75" x14ac:dyDescent="0.25">
      <c r="A1063" s="38" t="s">
        <v>464</v>
      </c>
      <c r="B1063" s="38" t="s">
        <v>465</v>
      </c>
      <c r="C1063" s="7">
        <v>16033.75</v>
      </c>
      <c r="D1063" s="7">
        <v>0</v>
      </c>
      <c r="E1063" s="7">
        <v>0</v>
      </c>
      <c r="F1063" s="39">
        <v>16033.75</v>
      </c>
    </row>
    <row r="1064" spans="1:6" ht="15.75" x14ac:dyDescent="0.25">
      <c r="A1064" s="6" t="s">
        <v>468</v>
      </c>
      <c r="B1064" s="6" t="s">
        <v>469</v>
      </c>
      <c r="C1064" s="7">
        <v>-1467465.96</v>
      </c>
      <c r="D1064" s="7">
        <v>0</v>
      </c>
      <c r="E1064" s="7">
        <v>0</v>
      </c>
      <c r="F1064" s="7">
        <v>-1467465.96</v>
      </c>
    </row>
    <row r="1065" spans="1:6" ht="15.75" x14ac:dyDescent="0.25">
      <c r="A1065" s="38" t="s">
        <v>470</v>
      </c>
      <c r="B1065" s="38" t="s">
        <v>471</v>
      </c>
      <c r="C1065" s="7">
        <v>192337.96</v>
      </c>
      <c r="D1065" s="7">
        <v>0</v>
      </c>
      <c r="E1065" s="7">
        <v>0</v>
      </c>
      <c r="F1065" s="39">
        <v>192337.96</v>
      </c>
    </row>
    <row r="1066" spans="1:6" ht="15.75" x14ac:dyDescent="0.25">
      <c r="A1066" s="6" t="s">
        <v>486</v>
      </c>
      <c r="B1066" s="6" t="s">
        <v>487</v>
      </c>
      <c r="C1066" s="7">
        <v>-173732.94</v>
      </c>
      <c r="D1066" s="7">
        <v>0</v>
      </c>
      <c r="E1066" s="7">
        <v>0</v>
      </c>
      <c r="F1066" s="7">
        <v>-173732.94</v>
      </c>
    </row>
    <row r="1067" spans="1:6" ht="15.75" x14ac:dyDescent="0.25">
      <c r="A1067" s="38" t="s">
        <v>488</v>
      </c>
      <c r="B1067" s="38" t="s">
        <v>489</v>
      </c>
      <c r="C1067" s="7">
        <v>18254.939999999999</v>
      </c>
      <c r="D1067" s="7">
        <v>0</v>
      </c>
      <c r="E1067" s="7">
        <v>0</v>
      </c>
      <c r="F1067" s="39">
        <v>18254.939999999999</v>
      </c>
    </row>
    <row r="1068" spans="1:6" ht="15.75" x14ac:dyDescent="0.25">
      <c r="A1068" s="6" t="s">
        <v>19</v>
      </c>
      <c r="B1068" s="6" t="s">
        <v>429</v>
      </c>
      <c r="C1068" s="7">
        <v>-2336862</v>
      </c>
      <c r="D1068" s="7">
        <v>0</v>
      </c>
      <c r="E1068" s="7">
        <v>0</v>
      </c>
      <c r="F1068" s="7">
        <v>-2336862</v>
      </c>
    </row>
    <row r="1072" spans="1:6" x14ac:dyDescent="0.25">
      <c r="A1072" s="6" t="s">
        <v>79</v>
      </c>
      <c r="B1072" s="6" t="s">
        <v>430</v>
      </c>
      <c r="C1072" s="6" t="s">
        <v>19</v>
      </c>
      <c r="D1072" s="6" t="s">
        <v>19</v>
      </c>
      <c r="E1072" s="6" t="s">
        <v>19</v>
      </c>
      <c r="F1072" s="6" t="s">
        <v>19</v>
      </c>
    </row>
    <row r="1073" spans="1:6" ht="15.75" x14ac:dyDescent="0.25">
      <c r="A1073" s="6" t="s">
        <v>458</v>
      </c>
      <c r="B1073" s="6" t="s">
        <v>459</v>
      </c>
      <c r="C1073" s="7">
        <v>-68000</v>
      </c>
      <c r="D1073" s="7">
        <v>0</v>
      </c>
      <c r="E1073" s="7">
        <v>0</v>
      </c>
      <c r="F1073" s="7">
        <v>-68000</v>
      </c>
    </row>
    <row r="1074" spans="1:6" ht="15.75" x14ac:dyDescent="0.25">
      <c r="A1074" s="38" t="s">
        <v>460</v>
      </c>
      <c r="B1074" s="38" t="s">
        <v>461</v>
      </c>
      <c r="C1074" s="7">
        <v>68000</v>
      </c>
      <c r="D1074" s="7">
        <v>0</v>
      </c>
      <c r="E1074" s="7">
        <v>0</v>
      </c>
      <c r="F1074" s="39">
        <v>68000</v>
      </c>
    </row>
    <row r="1075" spans="1:6" ht="15.75" x14ac:dyDescent="0.25">
      <c r="A1075" s="6" t="s">
        <v>462</v>
      </c>
      <c r="B1075" s="6" t="s">
        <v>463</v>
      </c>
      <c r="C1075" s="7">
        <v>-5710065.8200000003</v>
      </c>
      <c r="D1075" s="7">
        <v>0</v>
      </c>
      <c r="E1075" s="7">
        <v>0</v>
      </c>
      <c r="F1075" s="7">
        <v>-5710065.8200000003</v>
      </c>
    </row>
    <row r="1076" spans="1:6" ht="15.75" x14ac:dyDescent="0.25">
      <c r="A1076" s="6" t="s">
        <v>482</v>
      </c>
      <c r="B1076" s="6" t="s">
        <v>483</v>
      </c>
      <c r="C1076" s="7">
        <v>-9000</v>
      </c>
      <c r="D1076" s="7">
        <v>0</v>
      </c>
      <c r="E1076" s="7">
        <v>0</v>
      </c>
      <c r="F1076" s="7">
        <v>-9000</v>
      </c>
    </row>
    <row r="1077" spans="1:6" ht="15.75" x14ac:dyDescent="0.25">
      <c r="A1077" s="38" t="s">
        <v>464</v>
      </c>
      <c r="B1077" s="38" t="s">
        <v>465</v>
      </c>
      <c r="C1077" s="7">
        <v>1955494.82</v>
      </c>
      <c r="D1077" s="7">
        <v>0</v>
      </c>
      <c r="E1077" s="7">
        <v>0</v>
      </c>
      <c r="F1077" s="39">
        <v>1955494.82</v>
      </c>
    </row>
    <row r="1078" spans="1:6" ht="15.75" x14ac:dyDescent="0.25">
      <c r="A1078" s="38" t="s">
        <v>504</v>
      </c>
      <c r="B1078" s="38" t="s">
        <v>505</v>
      </c>
      <c r="C1078" s="7">
        <v>9000</v>
      </c>
      <c r="D1078" s="7">
        <v>0</v>
      </c>
      <c r="E1078" s="7">
        <v>0</v>
      </c>
      <c r="F1078" s="39">
        <v>9000</v>
      </c>
    </row>
    <row r="1079" spans="1:6" ht="15.75" x14ac:dyDescent="0.25">
      <c r="A1079" s="38" t="s">
        <v>506</v>
      </c>
      <c r="B1079" s="38" t="s">
        <v>507</v>
      </c>
      <c r="C1079" s="7">
        <v>80931</v>
      </c>
      <c r="D1079" s="7">
        <v>0</v>
      </c>
      <c r="E1079" s="7">
        <v>0</v>
      </c>
      <c r="F1079" s="39">
        <v>80931</v>
      </c>
    </row>
    <row r="1080" spans="1:6" ht="15.75" x14ac:dyDescent="0.25">
      <c r="A1080" s="6" t="s">
        <v>466</v>
      </c>
      <c r="B1080" s="6" t="s">
        <v>467</v>
      </c>
      <c r="C1080" s="7">
        <v>-80931</v>
      </c>
      <c r="D1080" s="7">
        <v>0</v>
      </c>
      <c r="E1080" s="7">
        <v>0</v>
      </c>
      <c r="F1080" s="7">
        <v>-80931</v>
      </c>
    </row>
    <row r="1081" spans="1:6" ht="15.75" x14ac:dyDescent="0.25">
      <c r="A1081" s="6" t="s">
        <v>468</v>
      </c>
      <c r="B1081" s="6" t="s">
        <v>469</v>
      </c>
      <c r="C1081" s="7">
        <v>-6455076.8399999999</v>
      </c>
      <c r="D1081" s="7">
        <v>0</v>
      </c>
      <c r="E1081" s="7">
        <v>0</v>
      </c>
      <c r="F1081" s="7">
        <v>-6455076.8399999999</v>
      </c>
    </row>
    <row r="1082" spans="1:6" ht="15.75" x14ac:dyDescent="0.25">
      <c r="A1082" s="38" t="s">
        <v>470</v>
      </c>
      <c r="B1082" s="38" t="s">
        <v>471</v>
      </c>
      <c r="C1082" s="7">
        <v>2539764.84</v>
      </c>
      <c r="D1082" s="7">
        <v>0</v>
      </c>
      <c r="E1082" s="7">
        <v>0</v>
      </c>
      <c r="F1082" s="39">
        <v>2539764.84</v>
      </c>
    </row>
    <row r="1083" spans="1:6" ht="15.75" x14ac:dyDescent="0.25">
      <c r="A1083" s="6" t="s">
        <v>486</v>
      </c>
      <c r="B1083" s="6" t="s">
        <v>487</v>
      </c>
      <c r="C1083" s="7">
        <v>-14886</v>
      </c>
      <c r="D1083" s="7">
        <v>0</v>
      </c>
      <c r="E1083" s="7">
        <v>0</v>
      </c>
      <c r="F1083" s="7">
        <v>-14886</v>
      </c>
    </row>
    <row r="1084" spans="1:6" ht="15.75" x14ac:dyDescent="0.25">
      <c r="A1084" s="6" t="s">
        <v>490</v>
      </c>
      <c r="B1084" s="6" t="s">
        <v>491</v>
      </c>
      <c r="C1084" s="7">
        <v>-54492</v>
      </c>
      <c r="D1084" s="7">
        <v>0</v>
      </c>
      <c r="E1084" s="7">
        <v>0</v>
      </c>
      <c r="F1084" s="7">
        <v>-54492</v>
      </c>
    </row>
    <row r="1085" spans="1:6" ht="15.75" x14ac:dyDescent="0.25">
      <c r="A1085" s="38" t="s">
        <v>492</v>
      </c>
      <c r="B1085" s="38" t="s">
        <v>493</v>
      </c>
      <c r="C1085" s="7">
        <v>54492</v>
      </c>
      <c r="D1085" s="7">
        <v>0</v>
      </c>
      <c r="E1085" s="7">
        <v>0</v>
      </c>
      <c r="F1085" s="39">
        <v>54492</v>
      </c>
    </row>
    <row r="1086" spans="1:6" ht="15.75" x14ac:dyDescent="0.25">
      <c r="A1086" s="6" t="s">
        <v>19</v>
      </c>
      <c r="B1086" s="6" t="s">
        <v>431</v>
      </c>
      <c r="C1086" s="7">
        <v>-7684769</v>
      </c>
      <c r="D1086" s="7">
        <v>0</v>
      </c>
      <c r="E1086" s="7">
        <v>0</v>
      </c>
      <c r="F1086" s="7">
        <v>-7684769</v>
      </c>
    </row>
    <row r="1090" spans="1:6" x14ac:dyDescent="0.25">
      <c r="A1090" s="6" t="s">
        <v>36</v>
      </c>
      <c r="B1090" s="6" t="s">
        <v>432</v>
      </c>
      <c r="C1090" s="6" t="s">
        <v>19</v>
      </c>
      <c r="D1090" s="6" t="s">
        <v>19</v>
      </c>
      <c r="E1090" s="6" t="s">
        <v>19</v>
      </c>
      <c r="F1090" s="6" t="s">
        <v>19</v>
      </c>
    </row>
    <row r="1091" spans="1:6" ht="15.75" x14ac:dyDescent="0.25">
      <c r="A1091" s="6" t="s">
        <v>472</v>
      </c>
      <c r="B1091" s="6" t="s">
        <v>473</v>
      </c>
      <c r="C1091" s="7">
        <v>-8184693</v>
      </c>
      <c r="D1091" s="7">
        <v>0</v>
      </c>
      <c r="E1091" s="7">
        <v>0</v>
      </c>
      <c r="F1091" s="7">
        <v>-8184693</v>
      </c>
    </row>
    <row r="1092" spans="1:6" ht="15.75" x14ac:dyDescent="0.25">
      <c r="A1092" s="38" t="s">
        <v>474</v>
      </c>
      <c r="B1092" s="38" t="s">
        <v>475</v>
      </c>
      <c r="C1092" s="7">
        <v>8184693</v>
      </c>
      <c r="D1092" s="7">
        <v>0</v>
      </c>
      <c r="E1092" s="7">
        <v>0</v>
      </c>
      <c r="F1092" s="39">
        <v>8184693</v>
      </c>
    </row>
    <row r="1093" spans="1:6" ht="15.75" x14ac:dyDescent="0.25">
      <c r="A1093" s="38" t="s">
        <v>476</v>
      </c>
      <c r="B1093" s="38" t="s">
        <v>477</v>
      </c>
      <c r="C1093" s="7">
        <v>1763247</v>
      </c>
      <c r="D1093" s="7">
        <v>0</v>
      </c>
      <c r="E1093" s="7">
        <v>0</v>
      </c>
      <c r="F1093" s="39">
        <v>1763247</v>
      </c>
    </row>
    <row r="1094" spans="1:6" ht="15.75" x14ac:dyDescent="0.25">
      <c r="A1094" s="6" t="s">
        <v>478</v>
      </c>
      <c r="B1094" s="6" t="s">
        <v>479</v>
      </c>
      <c r="C1094" s="7">
        <v>-1763247</v>
      </c>
      <c r="D1094" s="7">
        <v>0</v>
      </c>
      <c r="E1094" s="7">
        <v>0</v>
      </c>
      <c r="F1094" s="7">
        <v>-1763247</v>
      </c>
    </row>
    <row r="1095" spans="1:6" ht="15.75" x14ac:dyDescent="0.25">
      <c r="A1095" s="6" t="s">
        <v>462</v>
      </c>
      <c r="B1095" s="6" t="s">
        <v>463</v>
      </c>
      <c r="C1095" s="7">
        <v>-8418580.9199999999</v>
      </c>
      <c r="D1095" s="7">
        <v>0</v>
      </c>
      <c r="E1095" s="7">
        <v>0</v>
      </c>
      <c r="F1095" s="7">
        <v>-8418580.9199999999</v>
      </c>
    </row>
    <row r="1096" spans="1:6" ht="15.75" x14ac:dyDescent="0.25">
      <c r="A1096" s="6" t="s">
        <v>482</v>
      </c>
      <c r="B1096" s="6" t="s">
        <v>483</v>
      </c>
      <c r="C1096" s="7">
        <v>-740000</v>
      </c>
      <c r="D1096" s="7">
        <v>0</v>
      </c>
      <c r="E1096" s="7">
        <v>0</v>
      </c>
      <c r="F1096" s="7">
        <v>-740000</v>
      </c>
    </row>
    <row r="1097" spans="1:6" ht="15.75" x14ac:dyDescent="0.25">
      <c r="A1097" s="38" t="s">
        <v>464</v>
      </c>
      <c r="B1097" s="38" t="s">
        <v>465</v>
      </c>
      <c r="C1097" s="7">
        <v>4390775.92</v>
      </c>
      <c r="D1097" s="7">
        <v>0</v>
      </c>
      <c r="E1097" s="7">
        <v>0</v>
      </c>
      <c r="F1097" s="39">
        <v>4390775.92</v>
      </c>
    </row>
    <row r="1098" spans="1:6" ht="15.75" x14ac:dyDescent="0.25">
      <c r="A1098" s="38" t="s">
        <v>504</v>
      </c>
      <c r="B1098" s="38" t="s">
        <v>505</v>
      </c>
      <c r="C1098" s="7">
        <v>740000</v>
      </c>
      <c r="D1098" s="7">
        <v>0</v>
      </c>
      <c r="E1098" s="7">
        <v>0</v>
      </c>
      <c r="F1098" s="39">
        <v>740000</v>
      </c>
    </row>
    <row r="1099" spans="1:6" ht="15.75" x14ac:dyDescent="0.25">
      <c r="A1099" s="38" t="s">
        <v>506</v>
      </c>
      <c r="B1099" s="38" t="s">
        <v>507</v>
      </c>
      <c r="C1099" s="7">
        <v>417588</v>
      </c>
      <c r="D1099" s="7">
        <v>0</v>
      </c>
      <c r="E1099" s="7">
        <v>0</v>
      </c>
      <c r="F1099" s="39">
        <v>417588</v>
      </c>
    </row>
    <row r="1100" spans="1:6" ht="15.75" x14ac:dyDescent="0.25">
      <c r="A1100" s="6" t="s">
        <v>466</v>
      </c>
      <c r="B1100" s="6" t="s">
        <v>467</v>
      </c>
      <c r="C1100" s="7">
        <v>-417588</v>
      </c>
      <c r="D1100" s="7">
        <v>0</v>
      </c>
      <c r="E1100" s="7">
        <v>0</v>
      </c>
      <c r="F1100" s="7">
        <v>-417588</v>
      </c>
    </row>
    <row r="1101" spans="1:6" ht="15.75" x14ac:dyDescent="0.25">
      <c r="A1101" s="6" t="s">
        <v>468</v>
      </c>
      <c r="B1101" s="6" t="s">
        <v>469</v>
      </c>
      <c r="C1101" s="7">
        <v>-17297521.41</v>
      </c>
      <c r="D1101" s="7">
        <v>0</v>
      </c>
      <c r="E1101" s="7">
        <v>0</v>
      </c>
      <c r="F1101" s="7">
        <v>-17297521.41</v>
      </c>
    </row>
    <row r="1102" spans="1:6" ht="15.75" x14ac:dyDescent="0.25">
      <c r="A1102" s="38" t="s">
        <v>470</v>
      </c>
      <c r="B1102" s="38" t="s">
        <v>471</v>
      </c>
      <c r="C1102" s="7">
        <v>5838060.4100000001</v>
      </c>
      <c r="D1102" s="7">
        <v>0</v>
      </c>
      <c r="E1102" s="7">
        <v>0</v>
      </c>
      <c r="F1102" s="39">
        <v>5838060.4100000001</v>
      </c>
    </row>
    <row r="1103" spans="1:6" ht="15.75" x14ac:dyDescent="0.25">
      <c r="A1103" s="38" t="s">
        <v>508</v>
      </c>
      <c r="B1103" s="38" t="s">
        <v>509</v>
      </c>
      <c r="C1103" s="7">
        <v>749</v>
      </c>
      <c r="D1103" s="7">
        <v>0</v>
      </c>
      <c r="E1103" s="7">
        <v>0</v>
      </c>
      <c r="F1103" s="39">
        <v>749</v>
      </c>
    </row>
    <row r="1104" spans="1:6" ht="15.75" x14ac:dyDescent="0.25">
      <c r="A1104" s="6" t="s">
        <v>484</v>
      </c>
      <c r="B1104" s="6" t="s">
        <v>485</v>
      </c>
      <c r="C1104" s="7">
        <v>-749</v>
      </c>
      <c r="D1104" s="7">
        <v>0</v>
      </c>
      <c r="E1104" s="7">
        <v>0</v>
      </c>
      <c r="F1104" s="7">
        <v>-749</v>
      </c>
    </row>
    <row r="1105" spans="1:6" ht="15.75" x14ac:dyDescent="0.25">
      <c r="A1105" s="6" t="s">
        <v>19</v>
      </c>
      <c r="B1105" s="6" t="s">
        <v>433</v>
      </c>
      <c r="C1105" s="7">
        <v>-15487266</v>
      </c>
      <c r="D1105" s="7">
        <v>0</v>
      </c>
      <c r="E1105" s="7">
        <v>0</v>
      </c>
      <c r="F1105" s="7">
        <v>-15487266</v>
      </c>
    </row>
    <row r="1109" spans="1:6" x14ac:dyDescent="0.25">
      <c r="A1109" s="6" t="s">
        <v>434</v>
      </c>
      <c r="B1109" s="6" t="s">
        <v>435</v>
      </c>
      <c r="C1109" s="6" t="s">
        <v>19</v>
      </c>
      <c r="D1109" s="6" t="s">
        <v>19</v>
      </c>
      <c r="E1109" s="6" t="s">
        <v>19</v>
      </c>
      <c r="F1109" s="6" t="s">
        <v>19</v>
      </c>
    </row>
    <row r="1110" spans="1:6" ht="15.75" x14ac:dyDescent="0.25">
      <c r="A1110" s="6" t="s">
        <v>19</v>
      </c>
      <c r="B1110" s="6" t="s">
        <v>436</v>
      </c>
      <c r="C1110" s="7">
        <v>0</v>
      </c>
      <c r="D1110" s="7">
        <v>0</v>
      </c>
      <c r="E1110" s="7">
        <v>0</v>
      </c>
      <c r="F1110" s="7">
        <v>0</v>
      </c>
    </row>
    <row r="1114" spans="1:6" x14ac:dyDescent="0.25">
      <c r="A1114" s="6" t="s">
        <v>67</v>
      </c>
      <c r="B1114" s="6" t="s">
        <v>437</v>
      </c>
      <c r="C1114" s="6" t="s">
        <v>19</v>
      </c>
      <c r="D1114" s="6" t="s">
        <v>19</v>
      </c>
      <c r="E1114" s="6" t="s">
        <v>19</v>
      </c>
      <c r="F1114" s="6" t="s">
        <v>19</v>
      </c>
    </row>
    <row r="1115" spans="1:6" ht="15.75" x14ac:dyDescent="0.25">
      <c r="A1115" s="6" t="s">
        <v>458</v>
      </c>
      <c r="B1115" s="6" t="s">
        <v>459</v>
      </c>
      <c r="C1115" s="7">
        <v>-4368803.43</v>
      </c>
      <c r="D1115" s="7">
        <v>0</v>
      </c>
      <c r="E1115" s="7">
        <v>0</v>
      </c>
      <c r="F1115" s="7">
        <v>-4368803.43</v>
      </c>
    </row>
    <row r="1116" spans="1:6" ht="15.75" x14ac:dyDescent="0.25">
      <c r="A1116" s="38" t="s">
        <v>460</v>
      </c>
      <c r="B1116" s="38" t="s">
        <v>461</v>
      </c>
      <c r="C1116" s="7">
        <v>1019429.43</v>
      </c>
      <c r="D1116" s="7">
        <v>0</v>
      </c>
      <c r="E1116" s="7">
        <v>0</v>
      </c>
      <c r="F1116" s="39">
        <v>1019429.43</v>
      </c>
    </row>
    <row r="1117" spans="1:6" ht="15.75" x14ac:dyDescent="0.25">
      <c r="A1117" s="6" t="s">
        <v>462</v>
      </c>
      <c r="B1117" s="6" t="s">
        <v>463</v>
      </c>
      <c r="C1117" s="7">
        <v>-19358926.719999999</v>
      </c>
      <c r="D1117" s="7">
        <v>0</v>
      </c>
      <c r="E1117" s="7">
        <v>0</v>
      </c>
      <c r="F1117" s="7">
        <v>-19358926.719999999</v>
      </c>
    </row>
    <row r="1118" spans="1:6" ht="15.75" x14ac:dyDescent="0.25">
      <c r="A1118" s="38" t="s">
        <v>464</v>
      </c>
      <c r="B1118" s="38" t="s">
        <v>465</v>
      </c>
      <c r="C1118" s="7">
        <v>3291864.72</v>
      </c>
      <c r="D1118" s="7">
        <v>0</v>
      </c>
      <c r="E1118" s="7">
        <v>0</v>
      </c>
      <c r="F1118" s="39">
        <v>3291864.72</v>
      </c>
    </row>
    <row r="1119" spans="1:6" ht="15.75" x14ac:dyDescent="0.25">
      <c r="A1119" s="6" t="s">
        <v>466</v>
      </c>
      <c r="B1119" s="6" t="s">
        <v>467</v>
      </c>
      <c r="C1119" s="7">
        <v>-353815</v>
      </c>
      <c r="D1119" s="7">
        <v>0</v>
      </c>
      <c r="E1119" s="7">
        <v>0</v>
      </c>
      <c r="F1119" s="7">
        <v>-353815</v>
      </c>
    </row>
    <row r="1120" spans="1:6" ht="15.75" x14ac:dyDescent="0.25">
      <c r="A1120" s="6" t="s">
        <v>468</v>
      </c>
      <c r="B1120" s="6" t="s">
        <v>469</v>
      </c>
      <c r="C1120" s="7">
        <v>-38777483.189999998</v>
      </c>
      <c r="D1120" s="7">
        <v>0</v>
      </c>
      <c r="E1120" s="7">
        <v>0</v>
      </c>
      <c r="F1120" s="7">
        <v>-38777483.189999998</v>
      </c>
    </row>
    <row r="1121" spans="1:6" ht="15.75" x14ac:dyDescent="0.25">
      <c r="A1121" s="38" t="s">
        <v>470</v>
      </c>
      <c r="B1121" s="38" t="s">
        <v>471</v>
      </c>
      <c r="C1121" s="7">
        <v>8854774.1899999995</v>
      </c>
      <c r="D1121" s="7">
        <v>0</v>
      </c>
      <c r="E1121" s="7">
        <v>0</v>
      </c>
      <c r="F1121" s="39">
        <v>8854774.1899999995</v>
      </c>
    </row>
    <row r="1122" spans="1:6" ht="15.75" x14ac:dyDescent="0.25">
      <c r="A1122" s="6" t="s">
        <v>484</v>
      </c>
      <c r="B1122" s="6" t="s">
        <v>485</v>
      </c>
      <c r="C1122" s="7">
        <v>-35892</v>
      </c>
      <c r="D1122" s="7">
        <v>0</v>
      </c>
      <c r="E1122" s="7">
        <v>0</v>
      </c>
      <c r="F1122" s="7">
        <v>-35892</v>
      </c>
    </row>
    <row r="1123" spans="1:6" ht="15.75" x14ac:dyDescent="0.25">
      <c r="A1123" s="6" t="s">
        <v>490</v>
      </c>
      <c r="B1123" s="6" t="s">
        <v>491</v>
      </c>
      <c r="C1123" s="7">
        <v>-41116</v>
      </c>
      <c r="D1123" s="7">
        <v>0</v>
      </c>
      <c r="E1123" s="7">
        <v>0</v>
      </c>
      <c r="F1123" s="7">
        <v>-41116</v>
      </c>
    </row>
    <row r="1124" spans="1:6" ht="15.75" x14ac:dyDescent="0.25">
      <c r="A1124" s="38" t="s">
        <v>492</v>
      </c>
      <c r="B1124" s="38" t="s">
        <v>493</v>
      </c>
      <c r="C1124" s="7">
        <v>19476</v>
      </c>
      <c r="D1124" s="7">
        <v>0</v>
      </c>
      <c r="E1124" s="7">
        <v>0</v>
      </c>
      <c r="F1124" s="39">
        <v>19476</v>
      </c>
    </row>
    <row r="1125" spans="1:6" ht="15.75" x14ac:dyDescent="0.25">
      <c r="A1125" s="6" t="s">
        <v>19</v>
      </c>
      <c r="B1125" s="6" t="s">
        <v>438</v>
      </c>
      <c r="C1125" s="7">
        <v>-49750492</v>
      </c>
      <c r="D1125" s="7">
        <v>0</v>
      </c>
      <c r="E1125" s="7">
        <v>0</v>
      </c>
      <c r="F1125" s="7">
        <v>-49750492</v>
      </c>
    </row>
    <row r="1129" spans="1:6" x14ac:dyDescent="0.25">
      <c r="A1129" s="6" t="s">
        <v>439</v>
      </c>
      <c r="B1129" s="6" t="s">
        <v>440</v>
      </c>
      <c r="C1129" s="6" t="s">
        <v>19</v>
      </c>
      <c r="D1129" s="6" t="s">
        <v>19</v>
      </c>
      <c r="E1129" s="6" t="s">
        <v>19</v>
      </c>
      <c r="F1129" s="6" t="s">
        <v>19</v>
      </c>
    </row>
    <row r="1130" spans="1:6" ht="15.75" x14ac:dyDescent="0.25">
      <c r="A1130" s="6" t="s">
        <v>19</v>
      </c>
      <c r="B1130" s="6" t="s">
        <v>441</v>
      </c>
      <c r="C1130" s="7">
        <v>0</v>
      </c>
      <c r="D1130" s="7">
        <v>0</v>
      </c>
      <c r="E1130" s="7">
        <v>0</v>
      </c>
      <c r="F1130" s="7">
        <v>0</v>
      </c>
    </row>
    <row r="1134" spans="1:6" x14ac:dyDescent="0.25">
      <c r="A1134" s="6" t="s">
        <v>445</v>
      </c>
      <c r="B1134" s="6" t="s">
        <v>446</v>
      </c>
      <c r="C1134" s="6" t="s">
        <v>19</v>
      </c>
      <c r="D1134" s="6" t="s">
        <v>19</v>
      </c>
      <c r="E1134" s="6" t="s">
        <v>19</v>
      </c>
      <c r="F1134" s="6" t="s">
        <v>19</v>
      </c>
    </row>
    <row r="1135" spans="1:6" ht="15.75" x14ac:dyDescent="0.25">
      <c r="A1135" s="6" t="s">
        <v>19</v>
      </c>
      <c r="B1135" s="6" t="s">
        <v>447</v>
      </c>
      <c r="C1135" s="7">
        <v>0</v>
      </c>
      <c r="D1135" s="7">
        <v>0</v>
      </c>
      <c r="E1135" s="7">
        <v>0</v>
      </c>
      <c r="F1135" s="7">
        <v>0</v>
      </c>
    </row>
    <row r="1139" spans="1:6" x14ac:dyDescent="0.25">
      <c r="A1139" s="6" t="s">
        <v>448</v>
      </c>
      <c r="B1139" s="6" t="s">
        <v>449</v>
      </c>
      <c r="C1139" s="6" t="s">
        <v>19</v>
      </c>
      <c r="D1139" s="6" t="s">
        <v>19</v>
      </c>
      <c r="E1139" s="6" t="s">
        <v>19</v>
      </c>
      <c r="F1139" s="6" t="s">
        <v>19</v>
      </c>
    </row>
    <row r="1140" spans="1:6" ht="15.75" x14ac:dyDescent="0.25">
      <c r="A1140" s="6" t="s">
        <v>19</v>
      </c>
      <c r="B1140" s="6" t="s">
        <v>450</v>
      </c>
      <c r="C1140" s="7">
        <v>0</v>
      </c>
      <c r="D1140" s="7">
        <v>0</v>
      </c>
      <c r="E1140" s="7">
        <v>0</v>
      </c>
      <c r="F1140" s="7">
        <v>0</v>
      </c>
    </row>
    <row r="1144" spans="1:6" x14ac:dyDescent="0.25">
      <c r="A1144" s="6" t="s">
        <v>451</v>
      </c>
      <c r="B1144" s="6" t="s">
        <v>452</v>
      </c>
      <c r="C1144" s="6" t="s">
        <v>19</v>
      </c>
      <c r="D1144" s="6" t="s">
        <v>19</v>
      </c>
      <c r="E1144" s="6" t="s">
        <v>19</v>
      </c>
      <c r="F1144" s="6" t="s">
        <v>19</v>
      </c>
    </row>
    <row r="1145" spans="1:6" ht="15.75" x14ac:dyDescent="0.25">
      <c r="A1145" s="6" t="s">
        <v>19</v>
      </c>
      <c r="B1145" s="6" t="s">
        <v>453</v>
      </c>
      <c r="C1145" s="7">
        <v>0</v>
      </c>
      <c r="D1145" s="7">
        <v>0</v>
      </c>
      <c r="E1145" s="7">
        <v>0</v>
      </c>
      <c r="F1145" s="7">
        <v>0</v>
      </c>
    </row>
  </sheetData>
  <autoFilter ref="B2:B1145"/>
  <mergeCells count="6">
    <mergeCell ref="A7:F7"/>
    <mergeCell ref="A2:F2"/>
    <mergeCell ref="A3:F3"/>
    <mergeCell ref="A4:F4"/>
    <mergeCell ref="A5:F5"/>
    <mergeCell ref="A6:F6"/>
  </mergeCells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483"/>
  <sheetViews>
    <sheetView tabSelected="1" workbookViewId="0">
      <selection activeCell="F170" sqref="F170"/>
    </sheetView>
  </sheetViews>
  <sheetFormatPr baseColWidth="10" defaultRowHeight="12.75" x14ac:dyDescent="0.2"/>
  <cols>
    <col min="1" max="1" width="15.7109375" style="1" customWidth="1"/>
    <col min="2" max="2" width="50.7109375" style="1" customWidth="1"/>
    <col min="3" max="3" width="17.28515625" style="1" customWidth="1"/>
    <col min="4" max="4" width="17" style="1" hidden="1" customWidth="1"/>
    <col min="5" max="5" width="16.42578125" style="1" bestFit="1" customWidth="1"/>
    <col min="6" max="6" width="16.5703125" style="1" bestFit="1" customWidth="1"/>
    <col min="7" max="7" width="17" style="1" bestFit="1" customWidth="1"/>
    <col min="8" max="256" width="9.140625" style="1" customWidth="1"/>
    <col min="257" max="257" width="15.7109375" style="1" customWidth="1"/>
    <col min="258" max="258" width="50.7109375" style="1" customWidth="1"/>
    <col min="259" max="259" width="17.28515625" style="1" customWidth="1"/>
    <col min="260" max="260" width="15.7109375" style="1" customWidth="1"/>
    <col min="261" max="261" width="14.42578125" style="1" customWidth="1"/>
    <col min="262" max="512" width="9.140625" style="1" customWidth="1"/>
    <col min="513" max="513" width="15.7109375" style="1" customWidth="1"/>
    <col min="514" max="514" width="50.7109375" style="1" customWidth="1"/>
    <col min="515" max="515" width="17.28515625" style="1" customWidth="1"/>
    <col min="516" max="516" width="15.7109375" style="1" customWidth="1"/>
    <col min="517" max="517" width="14.42578125" style="1" customWidth="1"/>
    <col min="518" max="768" width="9.140625" style="1" customWidth="1"/>
    <col min="769" max="769" width="15.7109375" style="1" customWidth="1"/>
    <col min="770" max="770" width="50.7109375" style="1" customWidth="1"/>
    <col min="771" max="771" width="17.28515625" style="1" customWidth="1"/>
    <col min="772" max="772" width="15.7109375" style="1" customWidth="1"/>
    <col min="773" max="773" width="14.42578125" style="1" customWidth="1"/>
    <col min="774" max="1024" width="9.140625" style="1" customWidth="1"/>
    <col min="1025" max="1025" width="15.7109375" style="1" customWidth="1"/>
    <col min="1026" max="1026" width="50.7109375" style="1" customWidth="1"/>
    <col min="1027" max="1027" width="17.28515625" style="1" customWidth="1"/>
    <col min="1028" max="1028" width="15.7109375" style="1" customWidth="1"/>
    <col min="1029" max="1029" width="14.42578125" style="1" customWidth="1"/>
    <col min="1030" max="1280" width="9.140625" style="1" customWidth="1"/>
    <col min="1281" max="1281" width="15.7109375" style="1" customWidth="1"/>
    <col min="1282" max="1282" width="50.7109375" style="1" customWidth="1"/>
    <col min="1283" max="1283" width="17.28515625" style="1" customWidth="1"/>
    <col min="1284" max="1284" width="15.7109375" style="1" customWidth="1"/>
    <col min="1285" max="1285" width="14.42578125" style="1" customWidth="1"/>
    <col min="1286" max="1536" width="9.140625" style="1" customWidth="1"/>
    <col min="1537" max="1537" width="15.7109375" style="1" customWidth="1"/>
    <col min="1538" max="1538" width="50.7109375" style="1" customWidth="1"/>
    <col min="1539" max="1539" width="17.28515625" style="1" customWidth="1"/>
    <col min="1540" max="1540" width="15.7109375" style="1" customWidth="1"/>
    <col min="1541" max="1541" width="14.42578125" style="1" customWidth="1"/>
    <col min="1542" max="1792" width="9.140625" style="1" customWidth="1"/>
    <col min="1793" max="1793" width="15.7109375" style="1" customWidth="1"/>
    <col min="1794" max="1794" width="50.7109375" style="1" customWidth="1"/>
    <col min="1795" max="1795" width="17.28515625" style="1" customWidth="1"/>
    <col min="1796" max="1796" width="15.7109375" style="1" customWidth="1"/>
    <col min="1797" max="1797" width="14.42578125" style="1" customWidth="1"/>
    <col min="1798" max="2048" width="9.140625" style="1" customWidth="1"/>
    <col min="2049" max="2049" width="15.7109375" style="1" customWidth="1"/>
    <col min="2050" max="2050" width="50.7109375" style="1" customWidth="1"/>
    <col min="2051" max="2051" width="17.28515625" style="1" customWidth="1"/>
    <col min="2052" max="2052" width="15.7109375" style="1" customWidth="1"/>
    <col min="2053" max="2053" width="14.42578125" style="1" customWidth="1"/>
    <col min="2054" max="2304" width="9.140625" style="1" customWidth="1"/>
    <col min="2305" max="2305" width="15.7109375" style="1" customWidth="1"/>
    <col min="2306" max="2306" width="50.7109375" style="1" customWidth="1"/>
    <col min="2307" max="2307" width="17.28515625" style="1" customWidth="1"/>
    <col min="2308" max="2308" width="15.7109375" style="1" customWidth="1"/>
    <col min="2309" max="2309" width="14.42578125" style="1" customWidth="1"/>
    <col min="2310" max="2560" width="9.140625" style="1" customWidth="1"/>
    <col min="2561" max="2561" width="15.7109375" style="1" customWidth="1"/>
    <col min="2562" max="2562" width="50.7109375" style="1" customWidth="1"/>
    <col min="2563" max="2563" width="17.28515625" style="1" customWidth="1"/>
    <col min="2564" max="2564" width="15.7109375" style="1" customWidth="1"/>
    <col min="2565" max="2565" width="14.42578125" style="1" customWidth="1"/>
    <col min="2566" max="2816" width="9.140625" style="1" customWidth="1"/>
    <col min="2817" max="2817" width="15.7109375" style="1" customWidth="1"/>
    <col min="2818" max="2818" width="50.7109375" style="1" customWidth="1"/>
    <col min="2819" max="2819" width="17.28515625" style="1" customWidth="1"/>
    <col min="2820" max="2820" width="15.7109375" style="1" customWidth="1"/>
    <col min="2821" max="2821" width="14.42578125" style="1" customWidth="1"/>
    <col min="2822" max="3072" width="9.140625" style="1" customWidth="1"/>
    <col min="3073" max="3073" width="15.7109375" style="1" customWidth="1"/>
    <col min="3074" max="3074" width="50.7109375" style="1" customWidth="1"/>
    <col min="3075" max="3075" width="17.28515625" style="1" customWidth="1"/>
    <col min="3076" max="3076" width="15.7109375" style="1" customWidth="1"/>
    <col min="3077" max="3077" width="14.42578125" style="1" customWidth="1"/>
    <col min="3078" max="3328" width="9.140625" style="1" customWidth="1"/>
    <col min="3329" max="3329" width="15.7109375" style="1" customWidth="1"/>
    <col min="3330" max="3330" width="50.7109375" style="1" customWidth="1"/>
    <col min="3331" max="3331" width="17.28515625" style="1" customWidth="1"/>
    <col min="3332" max="3332" width="15.7109375" style="1" customWidth="1"/>
    <col min="3333" max="3333" width="14.42578125" style="1" customWidth="1"/>
    <col min="3334" max="3584" width="9.140625" style="1" customWidth="1"/>
    <col min="3585" max="3585" width="15.7109375" style="1" customWidth="1"/>
    <col min="3586" max="3586" width="50.7109375" style="1" customWidth="1"/>
    <col min="3587" max="3587" width="17.28515625" style="1" customWidth="1"/>
    <col min="3588" max="3588" width="15.7109375" style="1" customWidth="1"/>
    <col min="3589" max="3589" width="14.42578125" style="1" customWidth="1"/>
    <col min="3590" max="3840" width="9.140625" style="1" customWidth="1"/>
    <col min="3841" max="3841" width="15.7109375" style="1" customWidth="1"/>
    <col min="3842" max="3842" width="50.7109375" style="1" customWidth="1"/>
    <col min="3843" max="3843" width="17.28515625" style="1" customWidth="1"/>
    <col min="3844" max="3844" width="15.7109375" style="1" customWidth="1"/>
    <col min="3845" max="3845" width="14.42578125" style="1" customWidth="1"/>
    <col min="3846" max="4096" width="9.140625" style="1" customWidth="1"/>
    <col min="4097" max="4097" width="15.7109375" style="1" customWidth="1"/>
    <col min="4098" max="4098" width="50.7109375" style="1" customWidth="1"/>
    <col min="4099" max="4099" width="17.28515625" style="1" customWidth="1"/>
    <col min="4100" max="4100" width="15.7109375" style="1" customWidth="1"/>
    <col min="4101" max="4101" width="14.42578125" style="1" customWidth="1"/>
    <col min="4102" max="4352" width="9.140625" style="1" customWidth="1"/>
    <col min="4353" max="4353" width="15.7109375" style="1" customWidth="1"/>
    <col min="4354" max="4354" width="50.7109375" style="1" customWidth="1"/>
    <col min="4355" max="4355" width="17.28515625" style="1" customWidth="1"/>
    <col min="4356" max="4356" width="15.7109375" style="1" customWidth="1"/>
    <col min="4357" max="4357" width="14.42578125" style="1" customWidth="1"/>
    <col min="4358" max="4608" width="9.140625" style="1" customWidth="1"/>
    <col min="4609" max="4609" width="15.7109375" style="1" customWidth="1"/>
    <col min="4610" max="4610" width="50.7109375" style="1" customWidth="1"/>
    <col min="4611" max="4611" width="17.28515625" style="1" customWidth="1"/>
    <col min="4612" max="4612" width="15.7109375" style="1" customWidth="1"/>
    <col min="4613" max="4613" width="14.42578125" style="1" customWidth="1"/>
    <col min="4614" max="4864" width="9.140625" style="1" customWidth="1"/>
    <col min="4865" max="4865" width="15.7109375" style="1" customWidth="1"/>
    <col min="4866" max="4866" width="50.7109375" style="1" customWidth="1"/>
    <col min="4867" max="4867" width="17.28515625" style="1" customWidth="1"/>
    <col min="4868" max="4868" width="15.7109375" style="1" customWidth="1"/>
    <col min="4869" max="4869" width="14.42578125" style="1" customWidth="1"/>
    <col min="4870" max="5120" width="9.140625" style="1" customWidth="1"/>
    <col min="5121" max="5121" width="15.7109375" style="1" customWidth="1"/>
    <col min="5122" max="5122" width="50.7109375" style="1" customWidth="1"/>
    <col min="5123" max="5123" width="17.28515625" style="1" customWidth="1"/>
    <col min="5124" max="5124" width="15.7109375" style="1" customWidth="1"/>
    <col min="5125" max="5125" width="14.42578125" style="1" customWidth="1"/>
    <col min="5126" max="5376" width="9.140625" style="1" customWidth="1"/>
    <col min="5377" max="5377" width="15.7109375" style="1" customWidth="1"/>
    <col min="5378" max="5378" width="50.7109375" style="1" customWidth="1"/>
    <col min="5379" max="5379" width="17.28515625" style="1" customWidth="1"/>
    <col min="5380" max="5380" width="15.7109375" style="1" customWidth="1"/>
    <col min="5381" max="5381" width="14.42578125" style="1" customWidth="1"/>
    <col min="5382" max="5632" width="9.140625" style="1" customWidth="1"/>
    <col min="5633" max="5633" width="15.7109375" style="1" customWidth="1"/>
    <col min="5634" max="5634" width="50.7109375" style="1" customWidth="1"/>
    <col min="5635" max="5635" width="17.28515625" style="1" customWidth="1"/>
    <col min="5636" max="5636" width="15.7109375" style="1" customWidth="1"/>
    <col min="5637" max="5637" width="14.42578125" style="1" customWidth="1"/>
    <col min="5638" max="5888" width="9.140625" style="1" customWidth="1"/>
    <col min="5889" max="5889" width="15.7109375" style="1" customWidth="1"/>
    <col min="5890" max="5890" width="50.7109375" style="1" customWidth="1"/>
    <col min="5891" max="5891" width="17.28515625" style="1" customWidth="1"/>
    <col min="5892" max="5892" width="15.7109375" style="1" customWidth="1"/>
    <col min="5893" max="5893" width="14.42578125" style="1" customWidth="1"/>
    <col min="5894" max="6144" width="9.140625" style="1" customWidth="1"/>
    <col min="6145" max="6145" width="15.7109375" style="1" customWidth="1"/>
    <col min="6146" max="6146" width="50.7109375" style="1" customWidth="1"/>
    <col min="6147" max="6147" width="17.28515625" style="1" customWidth="1"/>
    <col min="6148" max="6148" width="15.7109375" style="1" customWidth="1"/>
    <col min="6149" max="6149" width="14.42578125" style="1" customWidth="1"/>
    <col min="6150" max="6400" width="9.140625" style="1" customWidth="1"/>
    <col min="6401" max="6401" width="15.7109375" style="1" customWidth="1"/>
    <col min="6402" max="6402" width="50.7109375" style="1" customWidth="1"/>
    <col min="6403" max="6403" width="17.28515625" style="1" customWidth="1"/>
    <col min="6404" max="6404" width="15.7109375" style="1" customWidth="1"/>
    <col min="6405" max="6405" width="14.42578125" style="1" customWidth="1"/>
    <col min="6406" max="6656" width="9.140625" style="1" customWidth="1"/>
    <col min="6657" max="6657" width="15.7109375" style="1" customWidth="1"/>
    <col min="6658" max="6658" width="50.7109375" style="1" customWidth="1"/>
    <col min="6659" max="6659" width="17.28515625" style="1" customWidth="1"/>
    <col min="6660" max="6660" width="15.7109375" style="1" customWidth="1"/>
    <col min="6661" max="6661" width="14.42578125" style="1" customWidth="1"/>
    <col min="6662" max="6912" width="9.140625" style="1" customWidth="1"/>
    <col min="6913" max="6913" width="15.7109375" style="1" customWidth="1"/>
    <col min="6914" max="6914" width="50.7109375" style="1" customWidth="1"/>
    <col min="6915" max="6915" width="17.28515625" style="1" customWidth="1"/>
    <col min="6916" max="6916" width="15.7109375" style="1" customWidth="1"/>
    <col min="6917" max="6917" width="14.42578125" style="1" customWidth="1"/>
    <col min="6918" max="7168" width="9.140625" style="1" customWidth="1"/>
    <col min="7169" max="7169" width="15.7109375" style="1" customWidth="1"/>
    <col min="7170" max="7170" width="50.7109375" style="1" customWidth="1"/>
    <col min="7171" max="7171" width="17.28515625" style="1" customWidth="1"/>
    <col min="7172" max="7172" width="15.7109375" style="1" customWidth="1"/>
    <col min="7173" max="7173" width="14.42578125" style="1" customWidth="1"/>
    <col min="7174" max="7424" width="9.140625" style="1" customWidth="1"/>
    <col min="7425" max="7425" width="15.7109375" style="1" customWidth="1"/>
    <col min="7426" max="7426" width="50.7109375" style="1" customWidth="1"/>
    <col min="7427" max="7427" width="17.28515625" style="1" customWidth="1"/>
    <col min="7428" max="7428" width="15.7109375" style="1" customWidth="1"/>
    <col min="7429" max="7429" width="14.42578125" style="1" customWidth="1"/>
    <col min="7430" max="7680" width="9.140625" style="1" customWidth="1"/>
    <col min="7681" max="7681" width="15.7109375" style="1" customWidth="1"/>
    <col min="7682" max="7682" width="50.7109375" style="1" customWidth="1"/>
    <col min="7683" max="7683" width="17.28515625" style="1" customWidth="1"/>
    <col min="7684" max="7684" width="15.7109375" style="1" customWidth="1"/>
    <col min="7685" max="7685" width="14.42578125" style="1" customWidth="1"/>
    <col min="7686" max="7936" width="9.140625" style="1" customWidth="1"/>
    <col min="7937" max="7937" width="15.7109375" style="1" customWidth="1"/>
    <col min="7938" max="7938" width="50.7109375" style="1" customWidth="1"/>
    <col min="7939" max="7939" width="17.28515625" style="1" customWidth="1"/>
    <col min="7940" max="7940" width="15.7109375" style="1" customWidth="1"/>
    <col min="7941" max="7941" width="14.42578125" style="1" customWidth="1"/>
    <col min="7942" max="8192" width="9.140625" style="1" customWidth="1"/>
    <col min="8193" max="8193" width="15.7109375" style="1" customWidth="1"/>
    <col min="8194" max="8194" width="50.7109375" style="1" customWidth="1"/>
    <col min="8195" max="8195" width="17.28515625" style="1" customWidth="1"/>
    <col min="8196" max="8196" width="15.7109375" style="1" customWidth="1"/>
    <col min="8197" max="8197" width="14.42578125" style="1" customWidth="1"/>
    <col min="8198" max="8448" width="9.140625" style="1" customWidth="1"/>
    <col min="8449" max="8449" width="15.7109375" style="1" customWidth="1"/>
    <col min="8450" max="8450" width="50.7109375" style="1" customWidth="1"/>
    <col min="8451" max="8451" width="17.28515625" style="1" customWidth="1"/>
    <col min="8452" max="8452" width="15.7109375" style="1" customWidth="1"/>
    <col min="8453" max="8453" width="14.42578125" style="1" customWidth="1"/>
    <col min="8454" max="8704" width="9.140625" style="1" customWidth="1"/>
    <col min="8705" max="8705" width="15.7109375" style="1" customWidth="1"/>
    <col min="8706" max="8706" width="50.7109375" style="1" customWidth="1"/>
    <col min="8707" max="8707" width="17.28515625" style="1" customWidth="1"/>
    <col min="8708" max="8708" width="15.7109375" style="1" customWidth="1"/>
    <col min="8709" max="8709" width="14.42578125" style="1" customWidth="1"/>
    <col min="8710" max="8960" width="9.140625" style="1" customWidth="1"/>
    <col min="8961" max="8961" width="15.7109375" style="1" customWidth="1"/>
    <col min="8962" max="8962" width="50.7109375" style="1" customWidth="1"/>
    <col min="8963" max="8963" width="17.28515625" style="1" customWidth="1"/>
    <col min="8964" max="8964" width="15.7109375" style="1" customWidth="1"/>
    <col min="8965" max="8965" width="14.42578125" style="1" customWidth="1"/>
    <col min="8966" max="9216" width="9.140625" style="1" customWidth="1"/>
    <col min="9217" max="9217" width="15.7109375" style="1" customWidth="1"/>
    <col min="9218" max="9218" width="50.7109375" style="1" customWidth="1"/>
    <col min="9219" max="9219" width="17.28515625" style="1" customWidth="1"/>
    <col min="9220" max="9220" width="15.7109375" style="1" customWidth="1"/>
    <col min="9221" max="9221" width="14.42578125" style="1" customWidth="1"/>
    <col min="9222" max="9472" width="9.140625" style="1" customWidth="1"/>
    <col min="9473" max="9473" width="15.7109375" style="1" customWidth="1"/>
    <col min="9474" max="9474" width="50.7109375" style="1" customWidth="1"/>
    <col min="9475" max="9475" width="17.28515625" style="1" customWidth="1"/>
    <col min="9476" max="9476" width="15.7109375" style="1" customWidth="1"/>
    <col min="9477" max="9477" width="14.42578125" style="1" customWidth="1"/>
    <col min="9478" max="9728" width="9.140625" style="1" customWidth="1"/>
    <col min="9729" max="9729" width="15.7109375" style="1" customWidth="1"/>
    <col min="9730" max="9730" width="50.7109375" style="1" customWidth="1"/>
    <col min="9731" max="9731" width="17.28515625" style="1" customWidth="1"/>
    <col min="9732" max="9732" width="15.7109375" style="1" customWidth="1"/>
    <col min="9733" max="9733" width="14.42578125" style="1" customWidth="1"/>
    <col min="9734" max="9984" width="9.140625" style="1" customWidth="1"/>
    <col min="9985" max="9985" width="15.7109375" style="1" customWidth="1"/>
    <col min="9986" max="9986" width="50.7109375" style="1" customWidth="1"/>
    <col min="9987" max="9987" width="17.28515625" style="1" customWidth="1"/>
    <col min="9988" max="9988" width="15.7109375" style="1" customWidth="1"/>
    <col min="9989" max="9989" width="14.42578125" style="1" customWidth="1"/>
    <col min="9990" max="10240" width="9.140625" style="1" customWidth="1"/>
    <col min="10241" max="10241" width="15.7109375" style="1" customWidth="1"/>
    <col min="10242" max="10242" width="50.7109375" style="1" customWidth="1"/>
    <col min="10243" max="10243" width="17.28515625" style="1" customWidth="1"/>
    <col min="10244" max="10244" width="15.7109375" style="1" customWidth="1"/>
    <col min="10245" max="10245" width="14.42578125" style="1" customWidth="1"/>
    <col min="10246" max="10496" width="9.140625" style="1" customWidth="1"/>
    <col min="10497" max="10497" width="15.7109375" style="1" customWidth="1"/>
    <col min="10498" max="10498" width="50.7109375" style="1" customWidth="1"/>
    <col min="10499" max="10499" width="17.28515625" style="1" customWidth="1"/>
    <col min="10500" max="10500" width="15.7109375" style="1" customWidth="1"/>
    <col min="10501" max="10501" width="14.42578125" style="1" customWidth="1"/>
    <col min="10502" max="10752" width="9.140625" style="1" customWidth="1"/>
    <col min="10753" max="10753" width="15.7109375" style="1" customWidth="1"/>
    <col min="10754" max="10754" width="50.7109375" style="1" customWidth="1"/>
    <col min="10755" max="10755" width="17.28515625" style="1" customWidth="1"/>
    <col min="10756" max="10756" width="15.7109375" style="1" customWidth="1"/>
    <col min="10757" max="10757" width="14.42578125" style="1" customWidth="1"/>
    <col min="10758" max="11008" width="9.140625" style="1" customWidth="1"/>
    <col min="11009" max="11009" width="15.7109375" style="1" customWidth="1"/>
    <col min="11010" max="11010" width="50.7109375" style="1" customWidth="1"/>
    <col min="11011" max="11011" width="17.28515625" style="1" customWidth="1"/>
    <col min="11012" max="11012" width="15.7109375" style="1" customWidth="1"/>
    <col min="11013" max="11013" width="14.42578125" style="1" customWidth="1"/>
    <col min="11014" max="11264" width="9.140625" style="1" customWidth="1"/>
    <col min="11265" max="11265" width="15.7109375" style="1" customWidth="1"/>
    <col min="11266" max="11266" width="50.7109375" style="1" customWidth="1"/>
    <col min="11267" max="11267" width="17.28515625" style="1" customWidth="1"/>
    <col min="11268" max="11268" width="15.7109375" style="1" customWidth="1"/>
    <col min="11269" max="11269" width="14.42578125" style="1" customWidth="1"/>
    <col min="11270" max="11520" width="9.140625" style="1" customWidth="1"/>
    <col min="11521" max="11521" width="15.7109375" style="1" customWidth="1"/>
    <col min="11522" max="11522" width="50.7109375" style="1" customWidth="1"/>
    <col min="11523" max="11523" width="17.28515625" style="1" customWidth="1"/>
    <col min="11524" max="11524" width="15.7109375" style="1" customWidth="1"/>
    <col min="11525" max="11525" width="14.42578125" style="1" customWidth="1"/>
    <col min="11526" max="11776" width="9.140625" style="1" customWidth="1"/>
    <col min="11777" max="11777" width="15.7109375" style="1" customWidth="1"/>
    <col min="11778" max="11778" width="50.7109375" style="1" customWidth="1"/>
    <col min="11779" max="11779" width="17.28515625" style="1" customWidth="1"/>
    <col min="11780" max="11780" width="15.7109375" style="1" customWidth="1"/>
    <col min="11781" max="11781" width="14.42578125" style="1" customWidth="1"/>
    <col min="11782" max="12032" width="9.140625" style="1" customWidth="1"/>
    <col min="12033" max="12033" width="15.7109375" style="1" customWidth="1"/>
    <col min="12034" max="12034" width="50.7109375" style="1" customWidth="1"/>
    <col min="12035" max="12035" width="17.28515625" style="1" customWidth="1"/>
    <col min="12036" max="12036" width="15.7109375" style="1" customWidth="1"/>
    <col min="12037" max="12037" width="14.42578125" style="1" customWidth="1"/>
    <col min="12038" max="12288" width="9.140625" style="1" customWidth="1"/>
    <col min="12289" max="12289" width="15.7109375" style="1" customWidth="1"/>
    <col min="12290" max="12290" width="50.7109375" style="1" customWidth="1"/>
    <col min="12291" max="12291" width="17.28515625" style="1" customWidth="1"/>
    <col min="12292" max="12292" width="15.7109375" style="1" customWidth="1"/>
    <col min="12293" max="12293" width="14.42578125" style="1" customWidth="1"/>
    <col min="12294" max="12544" width="9.140625" style="1" customWidth="1"/>
    <col min="12545" max="12545" width="15.7109375" style="1" customWidth="1"/>
    <col min="12546" max="12546" width="50.7109375" style="1" customWidth="1"/>
    <col min="12547" max="12547" width="17.28515625" style="1" customWidth="1"/>
    <col min="12548" max="12548" width="15.7109375" style="1" customWidth="1"/>
    <col min="12549" max="12549" width="14.42578125" style="1" customWidth="1"/>
    <col min="12550" max="12800" width="9.140625" style="1" customWidth="1"/>
    <col min="12801" max="12801" width="15.7109375" style="1" customWidth="1"/>
    <col min="12802" max="12802" width="50.7109375" style="1" customWidth="1"/>
    <col min="12803" max="12803" width="17.28515625" style="1" customWidth="1"/>
    <col min="12804" max="12804" width="15.7109375" style="1" customWidth="1"/>
    <col min="12805" max="12805" width="14.42578125" style="1" customWidth="1"/>
    <col min="12806" max="13056" width="9.140625" style="1" customWidth="1"/>
    <col min="13057" max="13057" width="15.7109375" style="1" customWidth="1"/>
    <col min="13058" max="13058" width="50.7109375" style="1" customWidth="1"/>
    <col min="13059" max="13059" width="17.28515625" style="1" customWidth="1"/>
    <col min="13060" max="13060" width="15.7109375" style="1" customWidth="1"/>
    <col min="13061" max="13061" width="14.42578125" style="1" customWidth="1"/>
    <col min="13062" max="13312" width="9.140625" style="1" customWidth="1"/>
    <col min="13313" max="13313" width="15.7109375" style="1" customWidth="1"/>
    <col min="13314" max="13314" width="50.7109375" style="1" customWidth="1"/>
    <col min="13315" max="13315" width="17.28515625" style="1" customWidth="1"/>
    <col min="13316" max="13316" width="15.7109375" style="1" customWidth="1"/>
    <col min="13317" max="13317" width="14.42578125" style="1" customWidth="1"/>
    <col min="13318" max="13568" width="9.140625" style="1" customWidth="1"/>
    <col min="13569" max="13569" width="15.7109375" style="1" customWidth="1"/>
    <col min="13570" max="13570" width="50.7109375" style="1" customWidth="1"/>
    <col min="13571" max="13571" width="17.28515625" style="1" customWidth="1"/>
    <col min="13572" max="13572" width="15.7109375" style="1" customWidth="1"/>
    <col min="13573" max="13573" width="14.42578125" style="1" customWidth="1"/>
    <col min="13574" max="13824" width="9.140625" style="1" customWidth="1"/>
    <col min="13825" max="13825" width="15.7109375" style="1" customWidth="1"/>
    <col min="13826" max="13826" width="50.7109375" style="1" customWidth="1"/>
    <col min="13827" max="13827" width="17.28515625" style="1" customWidth="1"/>
    <col min="13828" max="13828" width="15.7109375" style="1" customWidth="1"/>
    <col min="13829" max="13829" width="14.42578125" style="1" customWidth="1"/>
    <col min="13830" max="14080" width="9.140625" style="1" customWidth="1"/>
    <col min="14081" max="14081" width="15.7109375" style="1" customWidth="1"/>
    <col min="14082" max="14082" width="50.7109375" style="1" customWidth="1"/>
    <col min="14083" max="14083" width="17.28515625" style="1" customWidth="1"/>
    <col min="14084" max="14084" width="15.7109375" style="1" customWidth="1"/>
    <col min="14085" max="14085" width="14.42578125" style="1" customWidth="1"/>
    <col min="14086" max="14336" width="9.140625" style="1" customWidth="1"/>
    <col min="14337" max="14337" width="15.7109375" style="1" customWidth="1"/>
    <col min="14338" max="14338" width="50.7109375" style="1" customWidth="1"/>
    <col min="14339" max="14339" width="17.28515625" style="1" customWidth="1"/>
    <col min="14340" max="14340" width="15.7109375" style="1" customWidth="1"/>
    <col min="14341" max="14341" width="14.42578125" style="1" customWidth="1"/>
    <col min="14342" max="14592" width="9.140625" style="1" customWidth="1"/>
    <col min="14593" max="14593" width="15.7109375" style="1" customWidth="1"/>
    <col min="14594" max="14594" width="50.7109375" style="1" customWidth="1"/>
    <col min="14595" max="14595" width="17.28515625" style="1" customWidth="1"/>
    <col min="14596" max="14596" width="15.7109375" style="1" customWidth="1"/>
    <col min="14597" max="14597" width="14.42578125" style="1" customWidth="1"/>
    <col min="14598" max="14848" width="9.140625" style="1" customWidth="1"/>
    <col min="14849" max="14849" width="15.7109375" style="1" customWidth="1"/>
    <col min="14850" max="14850" width="50.7109375" style="1" customWidth="1"/>
    <col min="14851" max="14851" width="17.28515625" style="1" customWidth="1"/>
    <col min="14852" max="14852" width="15.7109375" style="1" customWidth="1"/>
    <col min="14853" max="14853" width="14.42578125" style="1" customWidth="1"/>
    <col min="14854" max="15104" width="9.140625" style="1" customWidth="1"/>
    <col min="15105" max="15105" width="15.7109375" style="1" customWidth="1"/>
    <col min="15106" max="15106" width="50.7109375" style="1" customWidth="1"/>
    <col min="15107" max="15107" width="17.28515625" style="1" customWidth="1"/>
    <col min="15108" max="15108" width="15.7109375" style="1" customWidth="1"/>
    <col min="15109" max="15109" width="14.42578125" style="1" customWidth="1"/>
    <col min="15110" max="15360" width="9.140625" style="1" customWidth="1"/>
    <col min="15361" max="15361" width="15.7109375" style="1" customWidth="1"/>
    <col min="15362" max="15362" width="50.7109375" style="1" customWidth="1"/>
    <col min="15363" max="15363" width="17.28515625" style="1" customWidth="1"/>
    <col min="15364" max="15364" width="15.7109375" style="1" customWidth="1"/>
    <col min="15365" max="15365" width="14.42578125" style="1" customWidth="1"/>
    <col min="15366" max="15616" width="9.140625" style="1" customWidth="1"/>
    <col min="15617" max="15617" width="15.7109375" style="1" customWidth="1"/>
    <col min="15618" max="15618" width="50.7109375" style="1" customWidth="1"/>
    <col min="15619" max="15619" width="17.28515625" style="1" customWidth="1"/>
    <col min="15620" max="15620" width="15.7109375" style="1" customWidth="1"/>
    <col min="15621" max="15621" width="14.42578125" style="1" customWidth="1"/>
    <col min="15622" max="15872" width="9.140625" style="1" customWidth="1"/>
    <col min="15873" max="15873" width="15.7109375" style="1" customWidth="1"/>
    <col min="15874" max="15874" width="50.7109375" style="1" customWidth="1"/>
    <col min="15875" max="15875" width="17.28515625" style="1" customWidth="1"/>
    <col min="15876" max="15876" width="15.7109375" style="1" customWidth="1"/>
    <col min="15877" max="15877" width="14.42578125" style="1" customWidth="1"/>
    <col min="15878" max="16128" width="9.140625" style="1" customWidth="1"/>
    <col min="16129" max="16129" width="15.7109375" style="1" customWidth="1"/>
    <col min="16130" max="16130" width="50.7109375" style="1" customWidth="1"/>
    <col min="16131" max="16131" width="17.28515625" style="1" customWidth="1"/>
    <col min="16132" max="16132" width="15.7109375" style="1" customWidth="1"/>
    <col min="16133" max="16133" width="14.42578125" style="1" customWidth="1"/>
    <col min="16134" max="16384" width="9.140625" style="1" customWidth="1"/>
  </cols>
  <sheetData>
    <row r="2" spans="1:7" x14ac:dyDescent="0.2">
      <c r="A2" s="35" t="s">
        <v>0</v>
      </c>
      <c r="B2" s="35"/>
      <c r="C2" s="35"/>
      <c r="D2" s="35"/>
      <c r="E2" s="35"/>
    </row>
    <row r="3" spans="1:7" hidden="1" x14ac:dyDescent="0.2">
      <c r="A3" s="35" t="s">
        <v>1</v>
      </c>
      <c r="B3" s="35"/>
      <c r="C3" s="35"/>
      <c r="D3" s="35"/>
      <c r="E3" s="35"/>
    </row>
    <row r="4" spans="1:7" hidden="1" x14ac:dyDescent="0.2">
      <c r="A4" s="35" t="s">
        <v>2</v>
      </c>
      <c r="B4" s="35"/>
      <c r="C4" s="35"/>
      <c r="D4" s="35"/>
      <c r="E4" s="35"/>
    </row>
    <row r="5" spans="1:7" hidden="1" x14ac:dyDescent="0.2">
      <c r="A5" s="35"/>
      <c r="B5" s="35"/>
      <c r="C5" s="35"/>
      <c r="D5" s="35"/>
      <c r="E5" s="35"/>
    </row>
    <row r="6" spans="1:7" ht="19.5" hidden="1" x14ac:dyDescent="0.3">
      <c r="A6" s="34" t="s">
        <v>3</v>
      </c>
      <c r="B6" s="35"/>
      <c r="C6" s="35"/>
      <c r="D6" s="35"/>
      <c r="E6" s="35"/>
    </row>
    <row r="7" spans="1:7" ht="19.5" hidden="1" x14ac:dyDescent="0.3">
      <c r="A7" s="34" t="s">
        <v>4</v>
      </c>
      <c r="B7" s="35"/>
      <c r="C7" s="35"/>
      <c r="D7" s="35"/>
      <c r="E7" s="35"/>
    </row>
    <row r="8" spans="1:7" ht="19.5" hidden="1" x14ac:dyDescent="0.3">
      <c r="A8" s="34" t="s">
        <v>5</v>
      </c>
      <c r="B8" s="35"/>
      <c r="C8" s="35"/>
      <c r="D8" s="35"/>
      <c r="E8" s="35"/>
    </row>
    <row r="9" spans="1:7" ht="15" hidden="1" x14ac:dyDescent="0.2">
      <c r="A9" s="36" t="s">
        <v>6</v>
      </c>
      <c r="B9" s="35"/>
      <c r="C9" s="35"/>
      <c r="D9" s="35"/>
      <c r="E9" s="35"/>
    </row>
    <row r="10" spans="1:7" hidden="1" x14ac:dyDescent="0.2"/>
    <row r="11" spans="1:7" ht="15.75" hidden="1" x14ac:dyDescent="0.25">
      <c r="A11" s="2" t="s">
        <v>7</v>
      </c>
      <c r="B11" s="2" t="s">
        <v>8</v>
      </c>
      <c r="C11" s="2" t="s">
        <v>9</v>
      </c>
      <c r="D11" s="2" t="s">
        <v>10</v>
      </c>
      <c r="E11" s="2" t="s">
        <v>454</v>
      </c>
      <c r="F11" s="29" t="s">
        <v>455</v>
      </c>
      <c r="G11" s="29" t="s">
        <v>456</v>
      </c>
    </row>
    <row r="12" spans="1:7" hidden="1" x14ac:dyDescent="0.2">
      <c r="A12" s="3" t="s">
        <v>12</v>
      </c>
      <c r="B12" s="3" t="s">
        <v>13</v>
      </c>
      <c r="C12" s="3" t="s">
        <v>14</v>
      </c>
      <c r="D12" s="4">
        <v>405673118</v>
      </c>
      <c r="E12" s="27">
        <v>0</v>
      </c>
      <c r="F12" s="30"/>
      <c r="G12" s="33">
        <f>E12-F12</f>
        <v>0</v>
      </c>
    </row>
    <row r="13" spans="1:7" hidden="1" x14ac:dyDescent="0.2">
      <c r="A13" s="3" t="s">
        <v>12</v>
      </c>
      <c r="B13" s="3" t="s">
        <v>13</v>
      </c>
      <c r="C13" s="3" t="s">
        <v>15</v>
      </c>
      <c r="D13" s="4">
        <v>1708083609</v>
      </c>
      <c r="E13" s="27">
        <v>0</v>
      </c>
      <c r="F13" s="30"/>
      <c r="G13" s="33">
        <f t="shared" ref="G13:G76" si="0">E13-F13</f>
        <v>0</v>
      </c>
    </row>
    <row r="14" spans="1:7" x14ac:dyDescent="0.2">
      <c r="A14" s="3" t="s">
        <v>12</v>
      </c>
      <c r="B14" s="3" t="s">
        <v>13</v>
      </c>
      <c r="C14" s="3" t="s">
        <v>16</v>
      </c>
      <c r="D14" s="4">
        <v>14100500</v>
      </c>
      <c r="E14" s="27">
        <v>0</v>
      </c>
      <c r="F14" s="30"/>
      <c r="G14" s="33">
        <f t="shared" si="0"/>
        <v>0</v>
      </c>
    </row>
    <row r="15" spans="1:7" hidden="1" x14ac:dyDescent="0.2">
      <c r="A15" s="3" t="s">
        <v>12</v>
      </c>
      <c r="B15" s="3" t="s">
        <v>13</v>
      </c>
      <c r="C15" s="3" t="s">
        <v>17</v>
      </c>
      <c r="D15" s="4">
        <v>204868974</v>
      </c>
      <c r="E15" s="27">
        <v>0</v>
      </c>
      <c r="F15" s="30"/>
      <c r="G15" s="33">
        <f t="shared" si="0"/>
        <v>0</v>
      </c>
    </row>
    <row r="16" spans="1:7" hidden="1" x14ac:dyDescent="0.2">
      <c r="A16" s="3" t="s">
        <v>12</v>
      </c>
      <c r="B16" s="3" t="s">
        <v>13</v>
      </c>
      <c r="C16" s="3" t="s">
        <v>18</v>
      </c>
      <c r="D16" s="4">
        <v>1974070</v>
      </c>
      <c r="E16" s="27">
        <v>0</v>
      </c>
      <c r="F16" s="30"/>
      <c r="G16" s="33">
        <f t="shared" si="0"/>
        <v>0</v>
      </c>
    </row>
    <row r="17" spans="1:7" hidden="1" x14ac:dyDescent="0.2">
      <c r="A17" s="8" t="s">
        <v>19</v>
      </c>
      <c r="B17" s="8" t="s">
        <v>20</v>
      </c>
      <c r="C17" s="8" t="s">
        <v>19</v>
      </c>
      <c r="D17" s="4">
        <v>2334700271</v>
      </c>
      <c r="E17" s="31" t="s">
        <v>21</v>
      </c>
      <c r="F17" s="32"/>
      <c r="G17" s="33">
        <f t="shared" si="0"/>
        <v>0</v>
      </c>
    </row>
    <row r="18" spans="1:7" hidden="1" x14ac:dyDescent="0.2">
      <c r="A18" s="3" t="s">
        <v>22</v>
      </c>
      <c r="B18" s="3" t="s">
        <v>23</v>
      </c>
      <c r="C18" s="3" t="s">
        <v>17</v>
      </c>
      <c r="D18" s="4">
        <v>1102243871</v>
      </c>
      <c r="E18" s="27">
        <v>0</v>
      </c>
      <c r="F18" s="30"/>
      <c r="G18" s="33">
        <f t="shared" si="0"/>
        <v>0</v>
      </c>
    </row>
    <row r="19" spans="1:7" hidden="1" x14ac:dyDescent="0.2">
      <c r="A19" s="3" t="s">
        <v>22</v>
      </c>
      <c r="B19" s="3" t="s">
        <v>23</v>
      </c>
      <c r="C19" s="3" t="s">
        <v>24</v>
      </c>
      <c r="D19" s="4">
        <v>621895433</v>
      </c>
      <c r="E19" s="27">
        <v>0</v>
      </c>
      <c r="F19" s="30"/>
      <c r="G19" s="33">
        <f t="shared" si="0"/>
        <v>0</v>
      </c>
    </row>
    <row r="20" spans="1:7" hidden="1" x14ac:dyDescent="0.2">
      <c r="A20" s="3" t="s">
        <v>22</v>
      </c>
      <c r="B20" s="3" t="s">
        <v>23</v>
      </c>
      <c r="C20" s="3" t="s">
        <v>25</v>
      </c>
      <c r="D20" s="4">
        <v>88547460</v>
      </c>
      <c r="E20" s="27">
        <v>0</v>
      </c>
      <c r="F20" s="30"/>
      <c r="G20" s="33">
        <f t="shared" si="0"/>
        <v>0</v>
      </c>
    </row>
    <row r="21" spans="1:7" hidden="1" x14ac:dyDescent="0.2">
      <c r="A21" s="3" t="s">
        <v>22</v>
      </c>
      <c r="B21" s="3" t="s">
        <v>23</v>
      </c>
      <c r="C21" s="3" t="s">
        <v>26</v>
      </c>
      <c r="D21" s="4">
        <v>1494335845</v>
      </c>
      <c r="E21" s="27">
        <v>0</v>
      </c>
      <c r="F21" s="30"/>
      <c r="G21" s="33">
        <f t="shared" si="0"/>
        <v>0</v>
      </c>
    </row>
    <row r="22" spans="1:7" hidden="1" x14ac:dyDescent="0.2">
      <c r="A22" s="8" t="s">
        <v>19</v>
      </c>
      <c r="B22" s="8" t="s">
        <v>20</v>
      </c>
      <c r="C22" s="8" t="s">
        <v>19</v>
      </c>
      <c r="D22" s="4">
        <v>3307022609</v>
      </c>
      <c r="E22" s="31" t="s">
        <v>21</v>
      </c>
      <c r="F22" s="32"/>
      <c r="G22" s="33">
        <f t="shared" si="0"/>
        <v>0</v>
      </c>
    </row>
    <row r="23" spans="1:7" hidden="1" x14ac:dyDescent="0.2">
      <c r="A23" s="3" t="s">
        <v>27</v>
      </c>
      <c r="B23" s="3" t="s">
        <v>28</v>
      </c>
      <c r="C23" s="3" t="s">
        <v>14</v>
      </c>
      <c r="D23" s="4">
        <v>7428324795</v>
      </c>
      <c r="E23" s="27">
        <v>3533953831</v>
      </c>
      <c r="F23" s="33">
        <f>+Depreciacion!F28+Depreciacion!F31</f>
        <v>-3489093958.6700001</v>
      </c>
      <c r="G23" s="33">
        <f>E23+F23</f>
        <v>44859872.329999924</v>
      </c>
    </row>
    <row r="24" spans="1:7" hidden="1" x14ac:dyDescent="0.2">
      <c r="A24" s="3" t="s">
        <v>27</v>
      </c>
      <c r="B24" s="3" t="s">
        <v>28</v>
      </c>
      <c r="C24" s="3" t="s">
        <v>15</v>
      </c>
      <c r="D24" s="4">
        <v>2229636231</v>
      </c>
      <c r="E24" s="27">
        <v>810328235</v>
      </c>
      <c r="F24" s="42">
        <f>+Depreciacion!F55</f>
        <v>-801329382</v>
      </c>
      <c r="G24" s="33">
        <f>E24+F24</f>
        <v>8998853</v>
      </c>
    </row>
    <row r="25" spans="1:7" x14ac:dyDescent="0.2">
      <c r="A25" s="3" t="s">
        <v>27</v>
      </c>
      <c r="B25" s="3" t="s">
        <v>28</v>
      </c>
      <c r="C25" s="3" t="s">
        <v>16</v>
      </c>
      <c r="D25" s="4">
        <v>961238311</v>
      </c>
      <c r="E25" s="27">
        <v>568057722</v>
      </c>
      <c r="F25" s="33">
        <f>+Depreciacion!F78+Depreciacion!F81</f>
        <v>-565239444</v>
      </c>
      <c r="G25" s="33">
        <f>E25+F25</f>
        <v>2818278</v>
      </c>
    </row>
    <row r="26" spans="1:7" hidden="1" x14ac:dyDescent="0.2">
      <c r="A26" s="3" t="s">
        <v>27</v>
      </c>
      <c r="B26" s="3" t="s">
        <v>28</v>
      </c>
      <c r="C26" s="3" t="s">
        <v>29</v>
      </c>
      <c r="D26" s="4">
        <v>1876167</v>
      </c>
      <c r="E26" s="27">
        <v>476837</v>
      </c>
      <c r="F26" s="30"/>
      <c r="G26" s="33">
        <f t="shared" si="0"/>
        <v>476837</v>
      </c>
    </row>
    <row r="27" spans="1:7" hidden="1" x14ac:dyDescent="0.2">
      <c r="A27" s="3" t="s">
        <v>27</v>
      </c>
      <c r="B27" s="3" t="s">
        <v>28</v>
      </c>
      <c r="C27" s="3" t="s">
        <v>17</v>
      </c>
      <c r="D27" s="4">
        <v>2141349068</v>
      </c>
      <c r="E27" s="27">
        <v>1440955358</v>
      </c>
      <c r="F27" s="30"/>
      <c r="G27" s="33">
        <f t="shared" si="0"/>
        <v>1440955358</v>
      </c>
    </row>
    <row r="28" spans="1:7" hidden="1" x14ac:dyDescent="0.2">
      <c r="A28" s="3" t="s">
        <v>27</v>
      </c>
      <c r="B28" s="3" t="s">
        <v>28</v>
      </c>
      <c r="C28" s="3" t="s">
        <v>30</v>
      </c>
      <c r="D28" s="4">
        <v>46071254</v>
      </c>
      <c r="E28" s="27">
        <v>46071254</v>
      </c>
      <c r="F28" s="30"/>
      <c r="G28" s="33">
        <f t="shared" si="0"/>
        <v>46071254</v>
      </c>
    </row>
    <row r="29" spans="1:7" hidden="1" x14ac:dyDescent="0.2">
      <c r="A29" s="3" t="s">
        <v>27</v>
      </c>
      <c r="B29" s="3" t="s">
        <v>28</v>
      </c>
      <c r="C29" s="3" t="s">
        <v>31</v>
      </c>
      <c r="D29" s="4">
        <v>870376793</v>
      </c>
      <c r="E29" s="27">
        <v>21007114</v>
      </c>
      <c r="F29" s="30"/>
      <c r="G29" s="33">
        <f t="shared" si="0"/>
        <v>21007114</v>
      </c>
    </row>
    <row r="30" spans="1:7" hidden="1" x14ac:dyDescent="0.2">
      <c r="A30" s="3" t="s">
        <v>27</v>
      </c>
      <c r="B30" s="3" t="s">
        <v>28</v>
      </c>
      <c r="C30" s="3" t="s">
        <v>32</v>
      </c>
      <c r="D30" s="4">
        <v>2082226027</v>
      </c>
      <c r="E30" s="27">
        <v>737455070</v>
      </c>
      <c r="F30" s="30"/>
      <c r="G30" s="33">
        <f t="shared" si="0"/>
        <v>737455070</v>
      </c>
    </row>
    <row r="31" spans="1:7" hidden="1" x14ac:dyDescent="0.2">
      <c r="A31" s="3" t="s">
        <v>27</v>
      </c>
      <c r="B31" s="3" t="s">
        <v>28</v>
      </c>
      <c r="C31" s="3" t="s">
        <v>33</v>
      </c>
      <c r="D31" s="4">
        <v>7584568</v>
      </c>
      <c r="E31" s="27">
        <v>3065411</v>
      </c>
      <c r="F31" s="30"/>
      <c r="G31" s="33">
        <f t="shared" si="0"/>
        <v>3065411</v>
      </c>
    </row>
    <row r="32" spans="1:7" hidden="1" x14ac:dyDescent="0.2">
      <c r="A32" s="3" t="s">
        <v>27</v>
      </c>
      <c r="B32" s="3" t="s">
        <v>28</v>
      </c>
      <c r="C32" s="3" t="s">
        <v>18</v>
      </c>
      <c r="D32" s="4">
        <v>4248401052</v>
      </c>
      <c r="E32" s="27">
        <v>2286001132</v>
      </c>
      <c r="F32" s="30"/>
      <c r="G32" s="33">
        <f t="shared" si="0"/>
        <v>2286001132</v>
      </c>
    </row>
    <row r="33" spans="1:7" hidden="1" x14ac:dyDescent="0.2">
      <c r="A33" s="3" t="s">
        <v>27</v>
      </c>
      <c r="B33" s="3" t="s">
        <v>28</v>
      </c>
      <c r="C33" s="3" t="s">
        <v>34</v>
      </c>
      <c r="D33" s="4">
        <v>44173854</v>
      </c>
      <c r="E33" s="27">
        <v>32847079</v>
      </c>
      <c r="F33" s="30"/>
      <c r="G33" s="33">
        <f t="shared" si="0"/>
        <v>32847079</v>
      </c>
    </row>
    <row r="34" spans="1:7" hidden="1" x14ac:dyDescent="0.2">
      <c r="A34" s="3" t="s">
        <v>27</v>
      </c>
      <c r="B34" s="3" t="s">
        <v>28</v>
      </c>
      <c r="C34" s="3" t="s">
        <v>35</v>
      </c>
      <c r="D34" s="4">
        <v>1238023547</v>
      </c>
      <c r="E34" s="27">
        <v>341163763</v>
      </c>
      <c r="F34" s="30"/>
      <c r="G34" s="33">
        <f t="shared" si="0"/>
        <v>341163763</v>
      </c>
    </row>
    <row r="35" spans="1:7" hidden="1" x14ac:dyDescent="0.2">
      <c r="A35" s="3" t="s">
        <v>27</v>
      </c>
      <c r="B35" s="3" t="s">
        <v>28</v>
      </c>
      <c r="C35" s="3" t="s">
        <v>24</v>
      </c>
      <c r="D35" s="4">
        <v>2677103798</v>
      </c>
      <c r="E35" s="27">
        <v>1337428746</v>
      </c>
      <c r="F35" s="30"/>
      <c r="G35" s="33">
        <f t="shared" si="0"/>
        <v>1337428746</v>
      </c>
    </row>
    <row r="36" spans="1:7" hidden="1" x14ac:dyDescent="0.2">
      <c r="A36" s="3" t="s">
        <v>27</v>
      </c>
      <c r="B36" s="3" t="s">
        <v>28</v>
      </c>
      <c r="C36" s="3" t="s">
        <v>25</v>
      </c>
      <c r="D36" s="4">
        <v>17817920945</v>
      </c>
      <c r="E36" s="27">
        <v>6435664110</v>
      </c>
      <c r="F36" s="30"/>
      <c r="G36" s="33">
        <f t="shared" si="0"/>
        <v>6435664110</v>
      </c>
    </row>
    <row r="37" spans="1:7" hidden="1" x14ac:dyDescent="0.2">
      <c r="A37" s="3" t="s">
        <v>27</v>
      </c>
      <c r="B37" s="3" t="s">
        <v>28</v>
      </c>
      <c r="C37" s="3" t="s">
        <v>26</v>
      </c>
      <c r="D37" s="4">
        <v>7693939457</v>
      </c>
      <c r="E37" s="27">
        <v>74150386</v>
      </c>
      <c r="F37" s="30"/>
      <c r="G37" s="33">
        <f t="shared" si="0"/>
        <v>74150386</v>
      </c>
    </row>
    <row r="38" spans="1:7" hidden="1" x14ac:dyDescent="0.2">
      <c r="A38" s="3" t="s">
        <v>27</v>
      </c>
      <c r="B38" s="3" t="s">
        <v>28</v>
      </c>
      <c r="C38" s="3" t="s">
        <v>36</v>
      </c>
      <c r="D38" s="4">
        <v>9947940</v>
      </c>
      <c r="E38" s="27">
        <v>9947940</v>
      </c>
      <c r="F38" s="30"/>
      <c r="G38" s="33">
        <f t="shared" si="0"/>
        <v>9947940</v>
      </c>
    </row>
    <row r="39" spans="1:7" hidden="1" x14ac:dyDescent="0.2">
      <c r="A39" s="8" t="s">
        <v>19</v>
      </c>
      <c r="B39" s="8" t="s">
        <v>20</v>
      </c>
      <c r="C39" s="8" t="s">
        <v>19</v>
      </c>
      <c r="D39" s="4">
        <v>49498193807</v>
      </c>
      <c r="E39" s="31">
        <f>SUM(E23:E38)</f>
        <v>17678573988</v>
      </c>
      <c r="F39" s="31">
        <f t="shared" ref="F39:G39" si="1">SUM(F23:F38)</f>
        <v>-4855662784.6700001</v>
      </c>
      <c r="G39" s="31">
        <f t="shared" si="1"/>
        <v>12822911203.33</v>
      </c>
    </row>
    <row r="40" spans="1:7" hidden="1" x14ac:dyDescent="0.2">
      <c r="A40" s="3" t="s">
        <v>37</v>
      </c>
      <c r="B40" s="3" t="s">
        <v>38</v>
      </c>
      <c r="C40" s="3" t="s">
        <v>17</v>
      </c>
      <c r="D40" s="4">
        <v>8041860424</v>
      </c>
      <c r="E40" s="27">
        <v>1425048881</v>
      </c>
      <c r="F40" s="30"/>
      <c r="G40" s="33">
        <f t="shared" si="0"/>
        <v>1425048881</v>
      </c>
    </row>
    <row r="41" spans="1:7" hidden="1" x14ac:dyDescent="0.2">
      <c r="A41" s="8" t="s">
        <v>19</v>
      </c>
      <c r="B41" s="8" t="s">
        <v>20</v>
      </c>
      <c r="C41" s="8" t="s">
        <v>19</v>
      </c>
      <c r="D41" s="4">
        <v>8041860424</v>
      </c>
      <c r="E41" s="31">
        <f>SUM(E40)</f>
        <v>1425048881</v>
      </c>
      <c r="F41" s="31">
        <f t="shared" ref="F41:G41" si="2">SUM(F40)</f>
        <v>0</v>
      </c>
      <c r="G41" s="31">
        <f t="shared" si="2"/>
        <v>1425048881</v>
      </c>
    </row>
    <row r="42" spans="1:7" hidden="1" x14ac:dyDescent="0.2">
      <c r="A42" s="3" t="s">
        <v>39</v>
      </c>
      <c r="B42" s="3" t="s">
        <v>40</v>
      </c>
      <c r="C42" s="3" t="s">
        <v>41</v>
      </c>
      <c r="D42" s="4">
        <v>910000</v>
      </c>
      <c r="E42" s="27">
        <v>874503</v>
      </c>
      <c r="F42" s="33">
        <f>+Depreciacion!F16+Depreciacion!F17</f>
        <v>-866921</v>
      </c>
      <c r="G42" s="33">
        <f>E42+F42</f>
        <v>7582</v>
      </c>
    </row>
    <row r="43" spans="1:7" hidden="1" x14ac:dyDescent="0.2">
      <c r="A43" s="3" t="s">
        <v>39</v>
      </c>
      <c r="B43" s="3" t="s">
        <v>40</v>
      </c>
      <c r="C43" s="3" t="s">
        <v>14</v>
      </c>
      <c r="D43" s="4">
        <v>550021248</v>
      </c>
      <c r="E43" s="27">
        <f>422540648+672579</f>
        <v>423213227</v>
      </c>
      <c r="F43" s="33">
        <f>+Depreciacion!F32+Depreciacion!F33+Depreciacion!F34</f>
        <v>-422071019.73000002</v>
      </c>
      <c r="G43" s="33">
        <f>E43+F43</f>
        <v>1142207.2699999809</v>
      </c>
    </row>
    <row r="44" spans="1:7" hidden="1" x14ac:dyDescent="0.2">
      <c r="A44" s="3" t="s">
        <v>39</v>
      </c>
      <c r="B44" s="3" t="s">
        <v>40</v>
      </c>
      <c r="C44" s="3" t="s">
        <v>15</v>
      </c>
      <c r="D44" s="4">
        <v>87455878</v>
      </c>
      <c r="E44" s="27">
        <f>56696604+798341</f>
        <v>57494945</v>
      </c>
      <c r="F44" s="33">
        <f>+Depreciacion!F57+Depreciacion!F58+Depreciacion!F59</f>
        <v>-57016163</v>
      </c>
      <c r="G44" s="33">
        <f>E44+F44</f>
        <v>478782</v>
      </c>
    </row>
    <row r="45" spans="1:7" x14ac:dyDescent="0.2">
      <c r="A45" s="3" t="s">
        <v>39</v>
      </c>
      <c r="B45" s="3" t="s">
        <v>40</v>
      </c>
      <c r="C45" s="3" t="s">
        <v>16</v>
      </c>
      <c r="D45" s="4">
        <v>68749633</v>
      </c>
      <c r="E45" s="27">
        <v>39556523</v>
      </c>
      <c r="F45" s="33">
        <f>+Depreciacion!F82+Depreciacion!F83+Depreciacion!F84</f>
        <v>-39257947</v>
      </c>
      <c r="G45" s="33">
        <f>E45+F45</f>
        <v>298576</v>
      </c>
    </row>
    <row r="46" spans="1:7" hidden="1" x14ac:dyDescent="0.2">
      <c r="A46" s="3" t="s">
        <v>39</v>
      </c>
      <c r="B46" s="3" t="s">
        <v>40</v>
      </c>
      <c r="C46" s="3" t="s">
        <v>42</v>
      </c>
      <c r="D46" s="4">
        <v>180000</v>
      </c>
      <c r="E46" s="27">
        <v>180000</v>
      </c>
      <c r="F46" s="30"/>
      <c r="G46" s="33">
        <f t="shared" si="0"/>
        <v>180000</v>
      </c>
    </row>
    <row r="47" spans="1:7" hidden="1" x14ac:dyDescent="0.2">
      <c r="A47" s="3" t="s">
        <v>39</v>
      </c>
      <c r="B47" s="3" t="s">
        <v>40</v>
      </c>
      <c r="C47" s="3" t="s">
        <v>43</v>
      </c>
      <c r="D47" s="4">
        <v>165000</v>
      </c>
      <c r="E47" s="27">
        <v>165000</v>
      </c>
      <c r="F47" s="30"/>
      <c r="G47" s="33">
        <f t="shared" si="0"/>
        <v>165000</v>
      </c>
    </row>
    <row r="48" spans="1:7" hidden="1" x14ac:dyDescent="0.2">
      <c r="A48" s="3" t="s">
        <v>39</v>
      </c>
      <c r="B48" s="3" t="s">
        <v>40</v>
      </c>
      <c r="C48" s="3" t="s">
        <v>44</v>
      </c>
      <c r="D48" s="4">
        <v>165000</v>
      </c>
      <c r="E48" s="27">
        <v>165000</v>
      </c>
      <c r="F48" s="30"/>
      <c r="G48" s="33">
        <f t="shared" si="0"/>
        <v>165000</v>
      </c>
    </row>
    <row r="49" spans="1:7" hidden="1" x14ac:dyDescent="0.2">
      <c r="A49" s="3" t="s">
        <v>39</v>
      </c>
      <c r="B49" s="3" t="s">
        <v>40</v>
      </c>
      <c r="C49" s="3" t="s">
        <v>45</v>
      </c>
      <c r="D49" s="4">
        <v>1498098</v>
      </c>
      <c r="E49" s="27">
        <v>1498098</v>
      </c>
      <c r="F49" s="30"/>
      <c r="G49" s="33">
        <f t="shared" si="0"/>
        <v>1498098</v>
      </c>
    </row>
    <row r="50" spans="1:7" hidden="1" x14ac:dyDescent="0.2">
      <c r="A50" s="3" t="s">
        <v>39</v>
      </c>
      <c r="B50" s="3" t="s">
        <v>40</v>
      </c>
      <c r="C50" s="3" t="s">
        <v>46</v>
      </c>
      <c r="D50" s="4">
        <v>3164210</v>
      </c>
      <c r="E50" s="27">
        <v>346300</v>
      </c>
      <c r="F50" s="30"/>
      <c r="G50" s="33">
        <f t="shared" si="0"/>
        <v>346300</v>
      </c>
    </row>
    <row r="51" spans="1:7" hidden="1" x14ac:dyDescent="0.2">
      <c r="A51" s="3" t="s">
        <v>39</v>
      </c>
      <c r="B51" s="3" t="s">
        <v>40</v>
      </c>
      <c r="C51" s="3" t="s">
        <v>47</v>
      </c>
      <c r="D51" s="4">
        <v>1265000</v>
      </c>
      <c r="E51" s="27">
        <v>1017293</v>
      </c>
      <c r="F51" s="30"/>
      <c r="G51" s="33">
        <f t="shared" si="0"/>
        <v>1017293</v>
      </c>
    </row>
    <row r="52" spans="1:7" hidden="1" x14ac:dyDescent="0.2">
      <c r="A52" s="3" t="s">
        <v>39</v>
      </c>
      <c r="B52" s="3" t="s">
        <v>40</v>
      </c>
      <c r="C52" s="3" t="s">
        <v>48</v>
      </c>
      <c r="D52" s="4">
        <v>19939600</v>
      </c>
      <c r="E52" s="27">
        <v>18232530</v>
      </c>
      <c r="F52" s="30"/>
      <c r="G52" s="33">
        <f t="shared" si="0"/>
        <v>18232530</v>
      </c>
    </row>
    <row r="53" spans="1:7" hidden="1" x14ac:dyDescent="0.2">
      <c r="A53" s="3" t="s">
        <v>39</v>
      </c>
      <c r="B53" s="3" t="s">
        <v>40</v>
      </c>
      <c r="C53" s="3" t="s">
        <v>49</v>
      </c>
      <c r="D53" s="4">
        <v>555000</v>
      </c>
      <c r="E53" s="27">
        <v>545335</v>
      </c>
      <c r="F53" s="30"/>
      <c r="G53" s="33">
        <f t="shared" si="0"/>
        <v>545335</v>
      </c>
    </row>
    <row r="54" spans="1:7" hidden="1" x14ac:dyDescent="0.2">
      <c r="A54" s="3" t="s">
        <v>39</v>
      </c>
      <c r="B54" s="3" t="s">
        <v>40</v>
      </c>
      <c r="C54" s="3" t="s">
        <v>50</v>
      </c>
      <c r="D54" s="4">
        <v>6336797</v>
      </c>
      <c r="E54" s="27">
        <v>4746482</v>
      </c>
      <c r="F54" s="30"/>
      <c r="G54" s="33">
        <f t="shared" si="0"/>
        <v>4746482</v>
      </c>
    </row>
    <row r="55" spans="1:7" hidden="1" x14ac:dyDescent="0.2">
      <c r="A55" s="3" t="s">
        <v>39</v>
      </c>
      <c r="B55" s="3" t="s">
        <v>40</v>
      </c>
      <c r="C55" s="3" t="s">
        <v>51</v>
      </c>
      <c r="D55" s="4">
        <v>21997145</v>
      </c>
      <c r="E55" s="27">
        <v>18320759</v>
      </c>
      <c r="F55" s="30"/>
      <c r="G55" s="33">
        <f t="shared" si="0"/>
        <v>18320759</v>
      </c>
    </row>
    <row r="56" spans="1:7" hidden="1" x14ac:dyDescent="0.2">
      <c r="A56" s="3" t="s">
        <v>39</v>
      </c>
      <c r="B56" s="3" t="s">
        <v>40</v>
      </c>
      <c r="C56" s="3" t="s">
        <v>52</v>
      </c>
      <c r="D56" s="4">
        <v>6741821</v>
      </c>
      <c r="E56" s="27">
        <v>3128458</v>
      </c>
      <c r="F56" s="30"/>
      <c r="G56" s="33">
        <f t="shared" si="0"/>
        <v>3128458</v>
      </c>
    </row>
    <row r="57" spans="1:7" hidden="1" x14ac:dyDescent="0.2">
      <c r="A57" s="3" t="s">
        <v>39</v>
      </c>
      <c r="B57" s="3" t="s">
        <v>40</v>
      </c>
      <c r="C57" s="3" t="s">
        <v>53</v>
      </c>
      <c r="D57" s="4">
        <v>3659567</v>
      </c>
      <c r="E57" s="27">
        <v>1293796</v>
      </c>
      <c r="F57" s="30"/>
      <c r="G57" s="33">
        <f t="shared" si="0"/>
        <v>1293796</v>
      </c>
    </row>
    <row r="58" spans="1:7" hidden="1" x14ac:dyDescent="0.2">
      <c r="A58" s="3" t="s">
        <v>39</v>
      </c>
      <c r="B58" s="3" t="s">
        <v>40</v>
      </c>
      <c r="C58" s="3" t="s">
        <v>54</v>
      </c>
      <c r="D58" s="4">
        <v>2844960</v>
      </c>
      <c r="E58" s="27">
        <v>1825516</v>
      </c>
      <c r="F58" s="30"/>
      <c r="G58" s="33">
        <f t="shared" si="0"/>
        <v>1825516</v>
      </c>
    </row>
    <row r="59" spans="1:7" hidden="1" x14ac:dyDescent="0.2">
      <c r="A59" s="3" t="s">
        <v>39</v>
      </c>
      <c r="B59" s="3" t="s">
        <v>40</v>
      </c>
      <c r="C59" s="3" t="s">
        <v>55</v>
      </c>
      <c r="D59" s="4">
        <v>4925000</v>
      </c>
      <c r="E59" s="27">
        <v>3660617</v>
      </c>
      <c r="F59" s="30"/>
      <c r="G59" s="33">
        <f t="shared" si="0"/>
        <v>3660617</v>
      </c>
    </row>
    <row r="60" spans="1:7" hidden="1" x14ac:dyDescent="0.2">
      <c r="A60" s="3" t="s">
        <v>39</v>
      </c>
      <c r="B60" s="3" t="s">
        <v>40</v>
      </c>
      <c r="C60" s="3" t="s">
        <v>56</v>
      </c>
      <c r="D60" s="4">
        <v>64677491</v>
      </c>
      <c r="E60" s="27">
        <v>48317649</v>
      </c>
      <c r="F60" s="30"/>
      <c r="G60" s="33">
        <f t="shared" si="0"/>
        <v>48317649</v>
      </c>
    </row>
    <row r="61" spans="1:7" hidden="1" x14ac:dyDescent="0.2">
      <c r="A61" s="3" t="s">
        <v>39</v>
      </c>
      <c r="B61" s="3" t="s">
        <v>40</v>
      </c>
      <c r="C61" s="3" t="s">
        <v>57</v>
      </c>
      <c r="D61" s="4">
        <v>28623292</v>
      </c>
      <c r="E61" s="27">
        <v>19888429</v>
      </c>
      <c r="F61" s="30"/>
      <c r="G61" s="33">
        <f t="shared" si="0"/>
        <v>19888429</v>
      </c>
    </row>
    <row r="62" spans="1:7" hidden="1" x14ac:dyDescent="0.2">
      <c r="A62" s="3" t="s">
        <v>39</v>
      </c>
      <c r="B62" s="3" t="s">
        <v>40</v>
      </c>
      <c r="C62" s="3" t="s">
        <v>58</v>
      </c>
      <c r="D62" s="4">
        <v>48040696</v>
      </c>
      <c r="E62" s="27">
        <v>26857117</v>
      </c>
      <c r="F62" s="30"/>
      <c r="G62" s="33">
        <f t="shared" si="0"/>
        <v>26857117</v>
      </c>
    </row>
    <row r="63" spans="1:7" hidden="1" x14ac:dyDescent="0.2">
      <c r="A63" s="3" t="s">
        <v>39</v>
      </c>
      <c r="B63" s="3" t="s">
        <v>40</v>
      </c>
      <c r="C63" s="3" t="s">
        <v>17</v>
      </c>
      <c r="D63" s="4">
        <v>112599431</v>
      </c>
      <c r="E63" s="27">
        <v>81815477</v>
      </c>
      <c r="F63" s="30"/>
      <c r="G63" s="33">
        <f t="shared" si="0"/>
        <v>81815477</v>
      </c>
    </row>
    <row r="64" spans="1:7" hidden="1" x14ac:dyDescent="0.2">
      <c r="A64" s="3" t="s">
        <v>39</v>
      </c>
      <c r="B64" s="3" t="s">
        <v>40</v>
      </c>
      <c r="C64" s="3" t="s">
        <v>59</v>
      </c>
      <c r="D64" s="4">
        <v>15403993</v>
      </c>
      <c r="E64" s="27">
        <v>5499051</v>
      </c>
      <c r="F64" s="30"/>
      <c r="G64" s="33">
        <f t="shared" si="0"/>
        <v>5499051</v>
      </c>
    </row>
    <row r="65" spans="1:7" hidden="1" x14ac:dyDescent="0.2">
      <c r="A65" s="3" t="s">
        <v>39</v>
      </c>
      <c r="B65" s="3" t="s">
        <v>40</v>
      </c>
      <c r="C65" s="3" t="s">
        <v>60</v>
      </c>
      <c r="D65" s="4">
        <v>13042520</v>
      </c>
      <c r="E65" s="27">
        <v>4433138</v>
      </c>
      <c r="F65" s="30"/>
      <c r="G65" s="33">
        <f t="shared" si="0"/>
        <v>4433138</v>
      </c>
    </row>
    <row r="66" spans="1:7" hidden="1" x14ac:dyDescent="0.2">
      <c r="A66" s="3" t="s">
        <v>39</v>
      </c>
      <c r="B66" s="3" t="s">
        <v>40</v>
      </c>
      <c r="C66" s="3" t="s">
        <v>31</v>
      </c>
      <c r="D66" s="4">
        <v>101144310</v>
      </c>
      <c r="E66" s="27">
        <v>62885747</v>
      </c>
      <c r="F66" s="30"/>
      <c r="G66" s="33">
        <f t="shared" si="0"/>
        <v>62885747</v>
      </c>
    </row>
    <row r="67" spans="1:7" hidden="1" x14ac:dyDescent="0.2">
      <c r="A67" s="3" t="s">
        <v>39</v>
      </c>
      <c r="B67" s="3" t="s">
        <v>40</v>
      </c>
      <c r="C67" s="3" t="s">
        <v>32</v>
      </c>
      <c r="D67" s="4">
        <v>15476560</v>
      </c>
      <c r="E67" s="27">
        <v>9219648</v>
      </c>
      <c r="F67" s="30"/>
      <c r="G67" s="33">
        <f t="shared" si="0"/>
        <v>9219648</v>
      </c>
    </row>
    <row r="68" spans="1:7" hidden="1" x14ac:dyDescent="0.2">
      <c r="A68" s="3" t="s">
        <v>39</v>
      </c>
      <c r="B68" s="3" t="s">
        <v>40</v>
      </c>
      <c r="C68" s="3" t="s">
        <v>33</v>
      </c>
      <c r="D68" s="4">
        <v>24145194</v>
      </c>
      <c r="E68" s="27">
        <v>16957701</v>
      </c>
      <c r="F68" s="30"/>
      <c r="G68" s="33">
        <f t="shared" si="0"/>
        <v>16957701</v>
      </c>
    </row>
    <row r="69" spans="1:7" hidden="1" x14ac:dyDescent="0.2">
      <c r="A69" s="3" t="s">
        <v>39</v>
      </c>
      <c r="B69" s="3" t="s">
        <v>40</v>
      </c>
      <c r="C69" s="3" t="s">
        <v>61</v>
      </c>
      <c r="D69" s="4">
        <v>29902384</v>
      </c>
      <c r="E69" s="27">
        <v>23106447</v>
      </c>
      <c r="F69" s="30"/>
      <c r="G69" s="33">
        <f t="shared" si="0"/>
        <v>23106447</v>
      </c>
    </row>
    <row r="70" spans="1:7" hidden="1" x14ac:dyDescent="0.2">
      <c r="A70" s="3" t="s">
        <v>39</v>
      </c>
      <c r="B70" s="3" t="s">
        <v>40</v>
      </c>
      <c r="C70" s="3" t="s">
        <v>62</v>
      </c>
      <c r="D70" s="4">
        <v>6370400</v>
      </c>
      <c r="E70" s="27">
        <v>2712638</v>
      </c>
      <c r="F70" s="30"/>
      <c r="G70" s="33">
        <f t="shared" si="0"/>
        <v>2712638</v>
      </c>
    </row>
    <row r="71" spans="1:7" hidden="1" x14ac:dyDescent="0.2">
      <c r="A71" s="3" t="s">
        <v>39</v>
      </c>
      <c r="B71" s="3" t="s">
        <v>40</v>
      </c>
      <c r="C71" s="3" t="s">
        <v>18</v>
      </c>
      <c r="D71" s="4">
        <v>285737519</v>
      </c>
      <c r="E71" s="27">
        <v>165911447</v>
      </c>
      <c r="F71" s="30"/>
      <c r="G71" s="33">
        <f t="shared" si="0"/>
        <v>165911447</v>
      </c>
    </row>
    <row r="72" spans="1:7" hidden="1" x14ac:dyDescent="0.2">
      <c r="A72" s="3" t="s">
        <v>39</v>
      </c>
      <c r="B72" s="3" t="s">
        <v>40</v>
      </c>
      <c r="C72" s="3" t="s">
        <v>34</v>
      </c>
      <c r="D72" s="4">
        <v>7853000</v>
      </c>
      <c r="E72" s="27">
        <v>3911473</v>
      </c>
      <c r="F72" s="30"/>
      <c r="G72" s="33">
        <f t="shared" si="0"/>
        <v>3911473</v>
      </c>
    </row>
    <row r="73" spans="1:7" hidden="1" x14ac:dyDescent="0.2">
      <c r="A73" s="3" t="s">
        <v>39</v>
      </c>
      <c r="B73" s="3" t="s">
        <v>40</v>
      </c>
      <c r="C73" s="3" t="s">
        <v>35</v>
      </c>
      <c r="D73" s="4">
        <v>251224429</v>
      </c>
      <c r="E73" s="27">
        <v>141042839</v>
      </c>
      <c r="F73" s="30"/>
      <c r="G73" s="33">
        <f t="shared" si="0"/>
        <v>141042839</v>
      </c>
    </row>
    <row r="74" spans="1:7" hidden="1" x14ac:dyDescent="0.2">
      <c r="A74" s="3" t="s">
        <v>39</v>
      </c>
      <c r="B74" s="3" t="s">
        <v>40</v>
      </c>
      <c r="C74" s="3" t="s">
        <v>24</v>
      </c>
      <c r="D74" s="4">
        <v>65957736</v>
      </c>
      <c r="E74" s="27">
        <v>25434890</v>
      </c>
      <c r="F74" s="30"/>
      <c r="G74" s="33">
        <f t="shared" si="0"/>
        <v>25434890</v>
      </c>
    </row>
    <row r="75" spans="1:7" hidden="1" x14ac:dyDescent="0.2">
      <c r="A75" s="3" t="s">
        <v>39</v>
      </c>
      <c r="B75" s="3" t="s">
        <v>40</v>
      </c>
      <c r="C75" s="3" t="s">
        <v>63</v>
      </c>
      <c r="D75" s="4">
        <v>323470791</v>
      </c>
      <c r="E75" s="27">
        <v>194355363</v>
      </c>
      <c r="F75" s="30"/>
      <c r="G75" s="33">
        <f t="shared" si="0"/>
        <v>194355363</v>
      </c>
    </row>
    <row r="76" spans="1:7" hidden="1" x14ac:dyDescent="0.2">
      <c r="A76" s="3" t="s">
        <v>39</v>
      </c>
      <c r="B76" s="3" t="s">
        <v>40</v>
      </c>
      <c r="C76" s="3" t="s">
        <v>25</v>
      </c>
      <c r="D76" s="4">
        <v>611465533</v>
      </c>
      <c r="E76" s="27">
        <v>321281904</v>
      </c>
      <c r="F76" s="30"/>
      <c r="G76" s="33">
        <f t="shared" si="0"/>
        <v>321281904</v>
      </c>
    </row>
    <row r="77" spans="1:7" hidden="1" x14ac:dyDescent="0.2">
      <c r="A77" s="3" t="s">
        <v>39</v>
      </c>
      <c r="B77" s="3" t="s">
        <v>40</v>
      </c>
      <c r="C77" s="3" t="s">
        <v>64</v>
      </c>
      <c r="D77" s="4">
        <v>86955864</v>
      </c>
      <c r="E77" s="27">
        <v>53121847</v>
      </c>
      <c r="F77" s="30"/>
      <c r="G77" s="33">
        <f t="shared" ref="G77:G138" si="3">E77-F77</f>
        <v>53121847</v>
      </c>
    </row>
    <row r="78" spans="1:7" hidden="1" x14ac:dyDescent="0.2">
      <c r="A78" s="3" t="s">
        <v>39</v>
      </c>
      <c r="B78" s="3" t="s">
        <v>40</v>
      </c>
      <c r="C78" s="3" t="s">
        <v>65</v>
      </c>
      <c r="D78" s="4">
        <v>1928710818</v>
      </c>
      <c r="E78" s="27">
        <v>1321701055</v>
      </c>
      <c r="F78" s="30"/>
      <c r="G78" s="33">
        <f t="shared" si="3"/>
        <v>1321701055</v>
      </c>
    </row>
    <row r="79" spans="1:7" hidden="1" x14ac:dyDescent="0.2">
      <c r="A79" s="3" t="s">
        <v>39</v>
      </c>
      <c r="B79" s="3" t="s">
        <v>40</v>
      </c>
      <c r="C79" s="3" t="s">
        <v>66</v>
      </c>
      <c r="D79" s="4">
        <v>43906191</v>
      </c>
      <c r="E79" s="27">
        <v>10107656</v>
      </c>
      <c r="F79" s="30"/>
      <c r="G79" s="33">
        <f t="shared" si="3"/>
        <v>10107656</v>
      </c>
    </row>
    <row r="80" spans="1:7" hidden="1" x14ac:dyDescent="0.2">
      <c r="A80" s="3" t="s">
        <v>39</v>
      </c>
      <c r="B80" s="3" t="s">
        <v>40</v>
      </c>
      <c r="C80" s="3" t="s">
        <v>26</v>
      </c>
      <c r="D80" s="4">
        <v>279353917</v>
      </c>
      <c r="E80" s="27">
        <v>3181602</v>
      </c>
      <c r="F80" s="30"/>
      <c r="G80" s="33">
        <f t="shared" si="3"/>
        <v>3181602</v>
      </c>
    </row>
    <row r="81" spans="1:7" hidden="1" x14ac:dyDescent="0.2">
      <c r="A81" s="3" t="s">
        <v>39</v>
      </c>
      <c r="B81" s="3" t="s">
        <v>40</v>
      </c>
      <c r="C81" s="3" t="s">
        <v>67</v>
      </c>
      <c r="D81" s="4">
        <v>6755600</v>
      </c>
      <c r="E81" s="27">
        <v>3394868</v>
      </c>
      <c r="F81" s="30"/>
      <c r="G81" s="33">
        <f t="shared" si="3"/>
        <v>3394868</v>
      </c>
    </row>
    <row r="82" spans="1:7" hidden="1" x14ac:dyDescent="0.2">
      <c r="A82" s="8" t="s">
        <v>19</v>
      </c>
      <c r="B82" s="8" t="s">
        <v>20</v>
      </c>
      <c r="C82" s="8" t="s">
        <v>19</v>
      </c>
      <c r="D82" s="4">
        <v>5131391626</v>
      </c>
      <c r="E82" s="31">
        <f>SUM(E42:E81)</f>
        <v>3121402368</v>
      </c>
      <c r="F82" s="31">
        <f t="shared" ref="F82:G82" si="4">SUM(F42:F81)</f>
        <v>-519212050.73000002</v>
      </c>
      <c r="G82" s="31">
        <f t="shared" si="4"/>
        <v>2602190317.27</v>
      </c>
    </row>
    <row r="83" spans="1:7" hidden="1" x14ac:dyDescent="0.2">
      <c r="A83" s="3" t="s">
        <v>68</v>
      </c>
      <c r="B83" s="3" t="s">
        <v>69</v>
      </c>
      <c r="C83" s="3" t="s">
        <v>70</v>
      </c>
      <c r="D83" s="4">
        <v>105000</v>
      </c>
      <c r="E83" s="27">
        <v>105000</v>
      </c>
      <c r="F83" s="30"/>
      <c r="G83" s="33">
        <f t="shared" si="3"/>
        <v>105000</v>
      </c>
    </row>
    <row r="84" spans="1:7" hidden="1" x14ac:dyDescent="0.2">
      <c r="A84" s="3" t="s">
        <v>68</v>
      </c>
      <c r="B84" s="3" t="s">
        <v>69</v>
      </c>
      <c r="C84" s="3" t="s">
        <v>54</v>
      </c>
      <c r="D84" s="4">
        <v>30000</v>
      </c>
      <c r="E84" s="27">
        <v>30000</v>
      </c>
      <c r="F84" s="30"/>
      <c r="G84" s="33">
        <f t="shared" si="3"/>
        <v>30000</v>
      </c>
    </row>
    <row r="85" spans="1:7" hidden="1" x14ac:dyDescent="0.2">
      <c r="A85" s="3" t="s">
        <v>68</v>
      </c>
      <c r="B85" s="3" t="s">
        <v>69</v>
      </c>
      <c r="C85" s="3" t="s">
        <v>56</v>
      </c>
      <c r="D85" s="4">
        <v>25000</v>
      </c>
      <c r="E85" s="27">
        <v>25000</v>
      </c>
      <c r="F85" s="30"/>
      <c r="G85" s="33">
        <f t="shared" si="3"/>
        <v>25000</v>
      </c>
    </row>
    <row r="86" spans="1:7" hidden="1" x14ac:dyDescent="0.2">
      <c r="A86" s="3" t="s">
        <v>68</v>
      </c>
      <c r="B86" s="3" t="s">
        <v>69</v>
      </c>
      <c r="C86" s="3" t="s">
        <v>17</v>
      </c>
      <c r="D86" s="4">
        <v>512825</v>
      </c>
      <c r="E86" s="27">
        <v>512825</v>
      </c>
      <c r="F86" s="30"/>
      <c r="G86" s="33">
        <f t="shared" si="3"/>
        <v>512825</v>
      </c>
    </row>
    <row r="87" spans="1:7" hidden="1" x14ac:dyDescent="0.2">
      <c r="A87" s="3" t="s">
        <v>68</v>
      </c>
      <c r="B87" s="3" t="s">
        <v>69</v>
      </c>
      <c r="C87" s="3" t="s">
        <v>59</v>
      </c>
      <c r="D87" s="4">
        <v>175838</v>
      </c>
      <c r="E87" s="27">
        <v>175838</v>
      </c>
      <c r="F87" s="30"/>
      <c r="G87" s="33">
        <f t="shared" si="3"/>
        <v>175838</v>
      </c>
    </row>
    <row r="88" spans="1:7" hidden="1" x14ac:dyDescent="0.2">
      <c r="A88" s="3" t="s">
        <v>68</v>
      </c>
      <c r="B88" s="3" t="s">
        <v>69</v>
      </c>
      <c r="C88" s="3" t="s">
        <v>71</v>
      </c>
      <c r="D88" s="4">
        <v>30000</v>
      </c>
      <c r="E88" s="27">
        <v>30000</v>
      </c>
      <c r="F88" s="30"/>
      <c r="G88" s="33">
        <f t="shared" si="3"/>
        <v>30000</v>
      </c>
    </row>
    <row r="89" spans="1:7" hidden="1" x14ac:dyDescent="0.2">
      <c r="A89" s="3" t="s">
        <v>68</v>
      </c>
      <c r="B89" s="3" t="s">
        <v>69</v>
      </c>
      <c r="C89" s="3" t="s">
        <v>61</v>
      </c>
      <c r="D89" s="4">
        <v>352231</v>
      </c>
      <c r="E89" s="27">
        <v>352231</v>
      </c>
      <c r="F89" s="30"/>
      <c r="G89" s="33">
        <f t="shared" si="3"/>
        <v>352231</v>
      </c>
    </row>
    <row r="90" spans="1:7" hidden="1" x14ac:dyDescent="0.2">
      <c r="A90" s="3" t="s">
        <v>68</v>
      </c>
      <c r="B90" s="3" t="s">
        <v>69</v>
      </c>
      <c r="C90" s="3" t="s">
        <v>62</v>
      </c>
      <c r="D90" s="4">
        <v>20000</v>
      </c>
      <c r="E90" s="27">
        <v>20000</v>
      </c>
      <c r="F90" s="30"/>
      <c r="G90" s="33">
        <f t="shared" si="3"/>
        <v>20000</v>
      </c>
    </row>
    <row r="91" spans="1:7" hidden="1" x14ac:dyDescent="0.2">
      <c r="A91" s="3" t="s">
        <v>68</v>
      </c>
      <c r="B91" s="3" t="s">
        <v>69</v>
      </c>
      <c r="C91" s="3" t="s">
        <v>18</v>
      </c>
      <c r="D91" s="4">
        <v>1005500</v>
      </c>
      <c r="E91" s="27">
        <v>1005500</v>
      </c>
      <c r="F91" s="30"/>
      <c r="G91" s="33">
        <f t="shared" si="3"/>
        <v>1005500</v>
      </c>
    </row>
    <row r="92" spans="1:7" hidden="1" x14ac:dyDescent="0.2">
      <c r="A92" s="3" t="s">
        <v>68</v>
      </c>
      <c r="B92" s="3" t="s">
        <v>69</v>
      </c>
      <c r="C92" s="3" t="s">
        <v>35</v>
      </c>
      <c r="D92" s="4">
        <v>274000</v>
      </c>
      <c r="E92" s="27">
        <v>274000</v>
      </c>
      <c r="F92" s="30"/>
      <c r="G92" s="33">
        <f t="shared" si="3"/>
        <v>274000</v>
      </c>
    </row>
    <row r="93" spans="1:7" hidden="1" x14ac:dyDescent="0.2">
      <c r="A93" s="3" t="s">
        <v>68</v>
      </c>
      <c r="B93" s="3" t="s">
        <v>69</v>
      </c>
      <c r="C93" s="3" t="s">
        <v>24</v>
      </c>
      <c r="D93" s="4">
        <v>583000</v>
      </c>
      <c r="E93" s="27">
        <v>583000</v>
      </c>
      <c r="F93" s="30"/>
      <c r="G93" s="33">
        <f t="shared" si="3"/>
        <v>583000</v>
      </c>
    </row>
    <row r="94" spans="1:7" hidden="1" x14ac:dyDescent="0.2">
      <c r="A94" s="3" t="s">
        <v>68</v>
      </c>
      <c r="B94" s="3" t="s">
        <v>69</v>
      </c>
      <c r="C94" s="3" t="s">
        <v>63</v>
      </c>
      <c r="D94" s="4">
        <v>50000</v>
      </c>
      <c r="E94" s="27">
        <v>50000</v>
      </c>
      <c r="F94" s="30"/>
      <c r="G94" s="33">
        <f t="shared" si="3"/>
        <v>50000</v>
      </c>
    </row>
    <row r="95" spans="1:7" hidden="1" x14ac:dyDescent="0.2">
      <c r="A95" s="3" t="s">
        <v>68</v>
      </c>
      <c r="B95" s="3" t="s">
        <v>69</v>
      </c>
      <c r="C95" s="3" t="s">
        <v>25</v>
      </c>
      <c r="D95" s="4">
        <v>973819</v>
      </c>
      <c r="E95" s="27">
        <v>617928</v>
      </c>
      <c r="F95" s="30"/>
      <c r="G95" s="33">
        <f t="shared" si="3"/>
        <v>617928</v>
      </c>
    </row>
    <row r="96" spans="1:7" hidden="1" x14ac:dyDescent="0.2">
      <c r="A96" s="3" t="s">
        <v>68</v>
      </c>
      <c r="B96" s="3" t="s">
        <v>69</v>
      </c>
      <c r="C96" s="3" t="s">
        <v>64</v>
      </c>
      <c r="D96" s="4">
        <v>126552</v>
      </c>
      <c r="E96" s="27">
        <v>126552</v>
      </c>
      <c r="F96" s="30"/>
      <c r="G96" s="33">
        <f t="shared" si="3"/>
        <v>126552</v>
      </c>
    </row>
    <row r="97" spans="1:7" hidden="1" x14ac:dyDescent="0.2">
      <c r="A97" s="3" t="s">
        <v>68</v>
      </c>
      <c r="B97" s="3" t="s">
        <v>69</v>
      </c>
      <c r="C97" s="3" t="s">
        <v>65</v>
      </c>
      <c r="D97" s="4">
        <v>621750</v>
      </c>
      <c r="E97" s="27">
        <v>621750</v>
      </c>
      <c r="F97" s="30"/>
      <c r="G97" s="33">
        <f t="shared" si="3"/>
        <v>621750</v>
      </c>
    </row>
    <row r="98" spans="1:7" hidden="1" x14ac:dyDescent="0.2">
      <c r="A98" s="3" t="s">
        <v>68</v>
      </c>
      <c r="B98" s="3" t="s">
        <v>69</v>
      </c>
      <c r="C98" s="3" t="s">
        <v>66</v>
      </c>
      <c r="D98" s="4">
        <v>187000</v>
      </c>
      <c r="E98" s="27">
        <v>187000</v>
      </c>
      <c r="F98" s="30"/>
      <c r="G98" s="33">
        <f t="shared" si="3"/>
        <v>187000</v>
      </c>
    </row>
    <row r="99" spans="1:7" hidden="1" x14ac:dyDescent="0.2">
      <c r="A99" s="8" t="s">
        <v>19</v>
      </c>
      <c r="B99" s="8" t="s">
        <v>20</v>
      </c>
      <c r="C99" s="8" t="s">
        <v>19</v>
      </c>
      <c r="D99" s="4">
        <v>6543435</v>
      </c>
      <c r="E99" s="31">
        <f>SUM(E83:E98)</f>
        <v>4716624</v>
      </c>
      <c r="F99" s="31">
        <f>SUM(F83:F98)</f>
        <v>0</v>
      </c>
      <c r="G99" s="31">
        <f>SUM(G83:G98)</f>
        <v>4716624</v>
      </c>
    </row>
    <row r="100" spans="1:7" hidden="1" x14ac:dyDescent="0.2">
      <c r="A100" s="3" t="s">
        <v>72</v>
      </c>
      <c r="B100" s="3" t="s">
        <v>73</v>
      </c>
      <c r="C100" s="3" t="s">
        <v>41</v>
      </c>
      <c r="D100" s="4">
        <v>17617300</v>
      </c>
      <c r="E100" s="27">
        <v>15181569</v>
      </c>
      <c r="F100" s="33">
        <f>+Depreciacion!F18+Depreciacion!F19+Depreciacion!F20</f>
        <v>-15187242</v>
      </c>
      <c r="G100" s="33">
        <f>E100+F100</f>
        <v>-5673</v>
      </c>
    </row>
    <row r="101" spans="1:7" hidden="1" x14ac:dyDescent="0.2">
      <c r="A101" s="3" t="s">
        <v>72</v>
      </c>
      <c r="B101" s="3" t="s">
        <v>73</v>
      </c>
      <c r="C101" s="3" t="s">
        <v>14</v>
      </c>
      <c r="D101" s="4">
        <v>834852899</v>
      </c>
      <c r="E101" s="27">
        <v>440548744</v>
      </c>
      <c r="F101" s="33">
        <f>+Depreciacion!F35+Depreciacion!F37+Depreciacion!F38</f>
        <v>-450763471.19999999</v>
      </c>
      <c r="G101" s="33">
        <f>E101+F101</f>
        <v>-10214727.199999988</v>
      </c>
    </row>
    <row r="102" spans="1:7" hidden="1" x14ac:dyDescent="0.2">
      <c r="A102" s="3" t="s">
        <v>72</v>
      </c>
      <c r="B102" s="3" t="s">
        <v>73</v>
      </c>
      <c r="C102" s="3" t="s">
        <v>15</v>
      </c>
      <c r="D102" s="4">
        <v>112724931</v>
      </c>
      <c r="E102" s="27">
        <f>56604273+311707</f>
        <v>56915980</v>
      </c>
      <c r="F102" s="33">
        <f>+Depreciacion!F60+Depreciacion!F61+Depreciacion!F62</f>
        <v>-56317622</v>
      </c>
      <c r="G102" s="33">
        <f>E102+F102</f>
        <v>598358</v>
      </c>
    </row>
    <row r="103" spans="1:7" x14ac:dyDescent="0.2">
      <c r="A103" s="3" t="s">
        <v>72</v>
      </c>
      <c r="B103" s="3" t="s">
        <v>73</v>
      </c>
      <c r="C103" s="3" t="s">
        <v>16</v>
      </c>
      <c r="D103" s="4">
        <v>44419800</v>
      </c>
      <c r="E103" s="27">
        <v>20186812</v>
      </c>
      <c r="F103" s="33">
        <f>+Depreciacion!F85+Depreciacion!F86+Depreciacion!F87</f>
        <v>-21866051</v>
      </c>
      <c r="G103" s="33">
        <f>E103+F103</f>
        <v>-1679239</v>
      </c>
    </row>
    <row r="104" spans="1:7" hidden="1" x14ac:dyDescent="0.2">
      <c r="A104" s="3" t="s">
        <v>72</v>
      </c>
      <c r="B104" s="3" t="s">
        <v>73</v>
      </c>
      <c r="C104" s="3" t="s">
        <v>42</v>
      </c>
      <c r="D104" s="4">
        <v>985481</v>
      </c>
      <c r="E104" s="27">
        <v>985481</v>
      </c>
      <c r="F104" s="30"/>
      <c r="G104" s="33">
        <f t="shared" si="3"/>
        <v>985481</v>
      </c>
    </row>
    <row r="105" spans="1:7" hidden="1" x14ac:dyDescent="0.2">
      <c r="A105" s="3" t="s">
        <v>72</v>
      </c>
      <c r="B105" s="3" t="s">
        <v>73</v>
      </c>
      <c r="C105" s="3" t="s">
        <v>43</v>
      </c>
      <c r="D105" s="4">
        <v>2148276</v>
      </c>
      <c r="E105" s="27">
        <v>1967500</v>
      </c>
      <c r="F105" s="30"/>
      <c r="G105" s="33">
        <f t="shared" si="3"/>
        <v>1967500</v>
      </c>
    </row>
    <row r="106" spans="1:7" hidden="1" x14ac:dyDescent="0.2">
      <c r="A106" s="3" t="s">
        <v>72</v>
      </c>
      <c r="B106" s="3" t="s">
        <v>73</v>
      </c>
      <c r="C106" s="3" t="s">
        <v>44</v>
      </c>
      <c r="D106" s="4">
        <v>2199597</v>
      </c>
      <c r="E106" s="27">
        <v>2052275</v>
      </c>
      <c r="F106" s="30"/>
      <c r="G106" s="33">
        <f t="shared" si="3"/>
        <v>2052275</v>
      </c>
    </row>
    <row r="107" spans="1:7" hidden="1" x14ac:dyDescent="0.2">
      <c r="A107" s="3" t="s">
        <v>72</v>
      </c>
      <c r="B107" s="3" t="s">
        <v>73</v>
      </c>
      <c r="C107" s="3" t="s">
        <v>45</v>
      </c>
      <c r="D107" s="4">
        <v>14539756</v>
      </c>
      <c r="E107" s="27">
        <v>5819168</v>
      </c>
      <c r="F107" s="30"/>
      <c r="G107" s="33">
        <f t="shared" si="3"/>
        <v>5819168</v>
      </c>
    </row>
    <row r="108" spans="1:7" hidden="1" x14ac:dyDescent="0.2">
      <c r="A108" s="3" t="s">
        <v>72</v>
      </c>
      <c r="B108" s="3" t="s">
        <v>73</v>
      </c>
      <c r="C108" s="3" t="s">
        <v>74</v>
      </c>
      <c r="D108" s="4">
        <v>1830248</v>
      </c>
      <c r="E108" s="27">
        <v>1431676</v>
      </c>
      <c r="F108" s="30"/>
      <c r="G108" s="33">
        <f t="shared" si="3"/>
        <v>1431676</v>
      </c>
    </row>
    <row r="109" spans="1:7" hidden="1" x14ac:dyDescent="0.2">
      <c r="A109" s="3" t="s">
        <v>72</v>
      </c>
      <c r="B109" s="3" t="s">
        <v>73</v>
      </c>
      <c r="C109" s="3" t="s">
        <v>70</v>
      </c>
      <c r="D109" s="4">
        <v>4932657</v>
      </c>
      <c r="E109" s="27">
        <v>3701498</v>
      </c>
      <c r="F109" s="30"/>
      <c r="G109" s="33">
        <f t="shared" si="3"/>
        <v>3701498</v>
      </c>
    </row>
    <row r="110" spans="1:7" hidden="1" x14ac:dyDescent="0.2">
      <c r="A110" s="3" t="s">
        <v>72</v>
      </c>
      <c r="B110" s="3" t="s">
        <v>73</v>
      </c>
      <c r="C110" s="3" t="s">
        <v>46</v>
      </c>
      <c r="D110" s="4">
        <v>7430138</v>
      </c>
      <c r="E110" s="27">
        <v>3455810</v>
      </c>
      <c r="F110" s="30"/>
      <c r="G110" s="33">
        <f t="shared" si="3"/>
        <v>3455810</v>
      </c>
    </row>
    <row r="111" spans="1:7" hidden="1" x14ac:dyDescent="0.2">
      <c r="A111" s="3" t="s">
        <v>72</v>
      </c>
      <c r="B111" s="3" t="s">
        <v>73</v>
      </c>
      <c r="C111" s="3" t="s">
        <v>75</v>
      </c>
      <c r="D111" s="4">
        <v>1659520</v>
      </c>
      <c r="E111" s="27">
        <v>902350</v>
      </c>
      <c r="F111" s="30"/>
      <c r="G111" s="33">
        <f t="shared" si="3"/>
        <v>902350</v>
      </c>
    </row>
    <row r="112" spans="1:7" hidden="1" x14ac:dyDescent="0.2">
      <c r="A112" s="3" t="s">
        <v>72</v>
      </c>
      <c r="B112" s="3" t="s">
        <v>73</v>
      </c>
      <c r="C112" s="3" t="s">
        <v>76</v>
      </c>
      <c r="D112" s="4">
        <v>216000</v>
      </c>
      <c r="E112" s="27">
        <v>40200</v>
      </c>
      <c r="F112" s="30"/>
      <c r="G112" s="33">
        <f t="shared" si="3"/>
        <v>40200</v>
      </c>
    </row>
    <row r="113" spans="1:7" hidden="1" x14ac:dyDescent="0.2">
      <c r="A113" s="3" t="s">
        <v>72</v>
      </c>
      <c r="B113" s="3" t="s">
        <v>73</v>
      </c>
      <c r="C113" s="3" t="s">
        <v>47</v>
      </c>
      <c r="D113" s="4">
        <v>11762004</v>
      </c>
      <c r="E113" s="27">
        <v>5729919</v>
      </c>
      <c r="F113" s="30"/>
      <c r="G113" s="33">
        <f t="shared" si="3"/>
        <v>5729919</v>
      </c>
    </row>
    <row r="114" spans="1:7" hidden="1" x14ac:dyDescent="0.2">
      <c r="A114" s="3" t="s">
        <v>72</v>
      </c>
      <c r="B114" s="3" t="s">
        <v>73</v>
      </c>
      <c r="C114" s="3" t="s">
        <v>77</v>
      </c>
      <c r="D114" s="4">
        <v>4583133</v>
      </c>
      <c r="E114" s="27">
        <v>2764792</v>
      </c>
      <c r="F114" s="30"/>
      <c r="G114" s="33">
        <f t="shared" si="3"/>
        <v>2764792</v>
      </c>
    </row>
    <row r="115" spans="1:7" hidden="1" x14ac:dyDescent="0.2">
      <c r="A115" s="3" t="s">
        <v>72</v>
      </c>
      <c r="B115" s="3" t="s">
        <v>73</v>
      </c>
      <c r="C115" s="3" t="s">
        <v>29</v>
      </c>
      <c r="D115" s="4">
        <v>600000</v>
      </c>
      <c r="E115" s="27">
        <v>126833</v>
      </c>
      <c r="F115" s="30"/>
      <c r="G115" s="33">
        <f t="shared" si="3"/>
        <v>126833</v>
      </c>
    </row>
    <row r="116" spans="1:7" hidden="1" x14ac:dyDescent="0.2">
      <c r="A116" s="3" t="s">
        <v>72</v>
      </c>
      <c r="B116" s="3" t="s">
        <v>73</v>
      </c>
      <c r="C116" s="3" t="s">
        <v>48</v>
      </c>
      <c r="D116" s="4">
        <v>16577498</v>
      </c>
      <c r="E116" s="27">
        <v>10948200</v>
      </c>
      <c r="F116" s="30"/>
      <c r="G116" s="33">
        <f t="shared" si="3"/>
        <v>10948200</v>
      </c>
    </row>
    <row r="117" spans="1:7" hidden="1" x14ac:dyDescent="0.2">
      <c r="A117" s="3" t="s">
        <v>72</v>
      </c>
      <c r="B117" s="3" t="s">
        <v>73</v>
      </c>
      <c r="C117" s="3" t="s">
        <v>50</v>
      </c>
      <c r="D117" s="4">
        <v>51770230</v>
      </c>
      <c r="E117" s="27">
        <v>36455172</v>
      </c>
      <c r="F117" s="30"/>
      <c r="G117" s="33">
        <f t="shared" si="3"/>
        <v>36455172</v>
      </c>
    </row>
    <row r="118" spans="1:7" hidden="1" x14ac:dyDescent="0.2">
      <c r="A118" s="3" t="s">
        <v>72</v>
      </c>
      <c r="B118" s="3" t="s">
        <v>73</v>
      </c>
      <c r="C118" s="3" t="s">
        <v>51</v>
      </c>
      <c r="D118" s="4">
        <v>49278282</v>
      </c>
      <c r="E118" s="27">
        <v>37190409</v>
      </c>
      <c r="F118" s="30"/>
      <c r="G118" s="33">
        <f t="shared" si="3"/>
        <v>37190409</v>
      </c>
    </row>
    <row r="119" spans="1:7" hidden="1" x14ac:dyDescent="0.2">
      <c r="A119" s="3" t="s">
        <v>72</v>
      </c>
      <c r="B119" s="3" t="s">
        <v>73</v>
      </c>
      <c r="C119" s="3" t="s">
        <v>52</v>
      </c>
      <c r="D119" s="4">
        <v>26020450</v>
      </c>
      <c r="E119" s="27">
        <v>21900666</v>
      </c>
      <c r="F119" s="30"/>
      <c r="G119" s="33">
        <f t="shared" si="3"/>
        <v>21900666</v>
      </c>
    </row>
    <row r="120" spans="1:7" hidden="1" x14ac:dyDescent="0.2">
      <c r="A120" s="3" t="s">
        <v>72</v>
      </c>
      <c r="B120" s="3" t="s">
        <v>73</v>
      </c>
      <c r="C120" s="3" t="s">
        <v>53</v>
      </c>
      <c r="D120" s="4">
        <v>26245517</v>
      </c>
      <c r="E120" s="27">
        <v>15586340</v>
      </c>
      <c r="F120" s="30"/>
      <c r="G120" s="33">
        <f t="shared" si="3"/>
        <v>15586340</v>
      </c>
    </row>
    <row r="121" spans="1:7" hidden="1" x14ac:dyDescent="0.2">
      <c r="A121" s="3" t="s">
        <v>72</v>
      </c>
      <c r="B121" s="3" t="s">
        <v>73</v>
      </c>
      <c r="C121" s="3" t="s">
        <v>54</v>
      </c>
      <c r="D121" s="4">
        <v>7122755</v>
      </c>
      <c r="E121" s="27">
        <v>3260214</v>
      </c>
      <c r="F121" s="30"/>
      <c r="G121" s="33">
        <f t="shared" si="3"/>
        <v>3260214</v>
      </c>
    </row>
    <row r="122" spans="1:7" hidden="1" x14ac:dyDescent="0.2">
      <c r="A122" s="3" t="s">
        <v>72</v>
      </c>
      <c r="B122" s="3" t="s">
        <v>73</v>
      </c>
      <c r="C122" s="3" t="s">
        <v>55</v>
      </c>
      <c r="D122" s="4">
        <v>16742839</v>
      </c>
      <c r="E122" s="27">
        <v>8928575</v>
      </c>
      <c r="F122" s="30"/>
      <c r="G122" s="33">
        <f t="shared" si="3"/>
        <v>8928575</v>
      </c>
    </row>
    <row r="123" spans="1:7" hidden="1" x14ac:dyDescent="0.2">
      <c r="A123" s="3" t="s">
        <v>72</v>
      </c>
      <c r="B123" s="3" t="s">
        <v>73</v>
      </c>
      <c r="C123" s="3" t="s">
        <v>56</v>
      </c>
      <c r="D123" s="4">
        <v>392398288</v>
      </c>
      <c r="E123" s="27">
        <v>204135953</v>
      </c>
      <c r="F123" s="30"/>
      <c r="G123" s="33">
        <f t="shared" si="3"/>
        <v>204135953</v>
      </c>
    </row>
    <row r="124" spans="1:7" hidden="1" x14ac:dyDescent="0.2">
      <c r="A124" s="3" t="s">
        <v>72</v>
      </c>
      <c r="B124" s="3" t="s">
        <v>73</v>
      </c>
      <c r="C124" s="3" t="s">
        <v>57</v>
      </c>
      <c r="D124" s="4">
        <v>14385764</v>
      </c>
      <c r="E124" s="27">
        <v>6922778</v>
      </c>
      <c r="F124" s="30"/>
      <c r="G124" s="33">
        <f t="shared" si="3"/>
        <v>6922778</v>
      </c>
    </row>
    <row r="125" spans="1:7" hidden="1" x14ac:dyDescent="0.2">
      <c r="A125" s="3" t="s">
        <v>72</v>
      </c>
      <c r="B125" s="3" t="s">
        <v>73</v>
      </c>
      <c r="C125" s="3" t="s">
        <v>58</v>
      </c>
      <c r="D125" s="4">
        <v>27769870</v>
      </c>
      <c r="E125" s="27">
        <v>15713690</v>
      </c>
      <c r="F125" s="30"/>
      <c r="G125" s="33">
        <f t="shared" si="3"/>
        <v>15713690</v>
      </c>
    </row>
    <row r="126" spans="1:7" hidden="1" x14ac:dyDescent="0.2">
      <c r="A126" s="3" t="s">
        <v>72</v>
      </c>
      <c r="B126" s="3" t="s">
        <v>73</v>
      </c>
      <c r="C126" s="3" t="s">
        <v>17</v>
      </c>
      <c r="D126" s="4">
        <v>378057690</v>
      </c>
      <c r="E126" s="27">
        <v>209578243</v>
      </c>
      <c r="F126" s="30"/>
      <c r="G126" s="33">
        <f t="shared" si="3"/>
        <v>209578243</v>
      </c>
    </row>
    <row r="127" spans="1:7" hidden="1" x14ac:dyDescent="0.2">
      <c r="A127" s="3" t="s">
        <v>72</v>
      </c>
      <c r="B127" s="3" t="s">
        <v>73</v>
      </c>
      <c r="C127" s="3" t="s">
        <v>30</v>
      </c>
      <c r="D127" s="4">
        <v>5760445</v>
      </c>
      <c r="E127" s="27">
        <v>4779707</v>
      </c>
      <c r="F127" s="30"/>
      <c r="G127" s="33">
        <f t="shared" si="3"/>
        <v>4779707</v>
      </c>
    </row>
    <row r="128" spans="1:7" hidden="1" x14ac:dyDescent="0.2">
      <c r="A128" s="3" t="s">
        <v>72</v>
      </c>
      <c r="B128" s="3" t="s">
        <v>73</v>
      </c>
      <c r="C128" s="3" t="s">
        <v>59</v>
      </c>
      <c r="D128" s="4">
        <v>12549489</v>
      </c>
      <c r="E128" s="27">
        <v>9545602</v>
      </c>
      <c r="F128" s="30"/>
      <c r="G128" s="33">
        <f t="shared" si="3"/>
        <v>9545602</v>
      </c>
    </row>
    <row r="129" spans="1:7" hidden="1" x14ac:dyDescent="0.2">
      <c r="A129" s="3" t="s">
        <v>72</v>
      </c>
      <c r="B129" s="3" t="s">
        <v>73</v>
      </c>
      <c r="C129" s="3" t="s">
        <v>60</v>
      </c>
      <c r="D129" s="4">
        <v>23304029</v>
      </c>
      <c r="E129" s="27">
        <v>8419980</v>
      </c>
      <c r="F129" s="30"/>
      <c r="G129" s="33">
        <f t="shared" si="3"/>
        <v>8419980</v>
      </c>
    </row>
    <row r="130" spans="1:7" hidden="1" x14ac:dyDescent="0.2">
      <c r="A130" s="3" t="s">
        <v>72</v>
      </c>
      <c r="B130" s="3" t="s">
        <v>73</v>
      </c>
      <c r="C130" s="3" t="s">
        <v>71</v>
      </c>
      <c r="D130" s="4">
        <v>14665313</v>
      </c>
      <c r="E130" s="27">
        <v>4843705</v>
      </c>
      <c r="F130" s="30"/>
      <c r="G130" s="33">
        <f t="shared" si="3"/>
        <v>4843705</v>
      </c>
    </row>
    <row r="131" spans="1:7" hidden="1" x14ac:dyDescent="0.2">
      <c r="A131" s="3" t="s">
        <v>72</v>
      </c>
      <c r="B131" s="3" t="s">
        <v>73</v>
      </c>
      <c r="C131" s="3" t="s">
        <v>31</v>
      </c>
      <c r="D131" s="4">
        <v>162054750</v>
      </c>
      <c r="E131" s="27">
        <v>97103295</v>
      </c>
      <c r="F131" s="30"/>
      <c r="G131" s="33">
        <f t="shared" si="3"/>
        <v>97103295</v>
      </c>
    </row>
    <row r="132" spans="1:7" hidden="1" x14ac:dyDescent="0.2">
      <c r="A132" s="3" t="s">
        <v>72</v>
      </c>
      <c r="B132" s="3" t="s">
        <v>73</v>
      </c>
      <c r="C132" s="3" t="s">
        <v>32</v>
      </c>
      <c r="D132" s="4">
        <v>50329313</v>
      </c>
      <c r="E132" s="27">
        <v>36222561</v>
      </c>
      <c r="F132" s="30"/>
      <c r="G132" s="33">
        <f t="shared" si="3"/>
        <v>36222561</v>
      </c>
    </row>
    <row r="133" spans="1:7" hidden="1" x14ac:dyDescent="0.2">
      <c r="A133" s="3" t="s">
        <v>72</v>
      </c>
      <c r="B133" s="3" t="s">
        <v>73</v>
      </c>
      <c r="C133" s="3" t="s">
        <v>33</v>
      </c>
      <c r="D133" s="4">
        <v>61912584</v>
      </c>
      <c r="E133" s="27">
        <v>35304076</v>
      </c>
      <c r="F133" s="30"/>
      <c r="G133" s="33">
        <f t="shared" si="3"/>
        <v>35304076</v>
      </c>
    </row>
    <row r="134" spans="1:7" hidden="1" x14ac:dyDescent="0.2">
      <c r="A134" s="3" t="s">
        <v>72</v>
      </c>
      <c r="B134" s="3" t="s">
        <v>73</v>
      </c>
      <c r="C134" s="3" t="s">
        <v>61</v>
      </c>
      <c r="D134" s="4">
        <v>86334338</v>
      </c>
      <c r="E134" s="27">
        <v>54346978</v>
      </c>
      <c r="F134" s="30"/>
      <c r="G134" s="33">
        <f t="shared" si="3"/>
        <v>54346978</v>
      </c>
    </row>
    <row r="135" spans="1:7" hidden="1" x14ac:dyDescent="0.2">
      <c r="A135" s="3" t="s">
        <v>72</v>
      </c>
      <c r="B135" s="3" t="s">
        <v>73</v>
      </c>
      <c r="C135" s="3" t="s">
        <v>62</v>
      </c>
      <c r="D135" s="4">
        <v>15114546</v>
      </c>
      <c r="E135" s="27">
        <v>3775240</v>
      </c>
      <c r="F135" s="30"/>
      <c r="G135" s="33">
        <f t="shared" si="3"/>
        <v>3775240</v>
      </c>
    </row>
    <row r="136" spans="1:7" hidden="1" x14ac:dyDescent="0.2">
      <c r="A136" s="3" t="s">
        <v>72</v>
      </c>
      <c r="B136" s="3" t="s">
        <v>73</v>
      </c>
      <c r="C136" s="3" t="s">
        <v>78</v>
      </c>
      <c r="D136" s="4">
        <v>11208297</v>
      </c>
      <c r="E136" s="27">
        <v>9249124</v>
      </c>
      <c r="F136" s="30"/>
      <c r="G136" s="33">
        <f t="shared" si="3"/>
        <v>9249124</v>
      </c>
    </row>
    <row r="137" spans="1:7" hidden="1" x14ac:dyDescent="0.2">
      <c r="A137" s="3" t="s">
        <v>72</v>
      </c>
      <c r="B137" s="3" t="s">
        <v>73</v>
      </c>
      <c r="C137" s="3" t="s">
        <v>18</v>
      </c>
      <c r="D137" s="4">
        <v>265458928</v>
      </c>
      <c r="E137" s="27">
        <v>197785609</v>
      </c>
      <c r="F137" s="30"/>
      <c r="G137" s="33">
        <f t="shared" si="3"/>
        <v>197785609</v>
      </c>
    </row>
    <row r="138" spans="1:7" hidden="1" x14ac:dyDescent="0.2">
      <c r="A138" s="3" t="s">
        <v>72</v>
      </c>
      <c r="B138" s="3" t="s">
        <v>73</v>
      </c>
      <c r="C138" s="3" t="s">
        <v>34</v>
      </c>
      <c r="D138" s="4">
        <v>16567250</v>
      </c>
      <c r="E138" s="27">
        <v>5040950</v>
      </c>
      <c r="F138" s="30"/>
      <c r="G138" s="33">
        <f t="shared" si="3"/>
        <v>5040950</v>
      </c>
    </row>
    <row r="139" spans="1:7" hidden="1" x14ac:dyDescent="0.2">
      <c r="A139" s="3" t="s">
        <v>72</v>
      </c>
      <c r="B139" s="3" t="s">
        <v>73</v>
      </c>
      <c r="C139" s="3" t="s">
        <v>35</v>
      </c>
      <c r="D139" s="4">
        <v>23338944</v>
      </c>
      <c r="E139" s="27">
        <v>14703683</v>
      </c>
      <c r="F139" s="30"/>
      <c r="G139" s="33">
        <f t="shared" ref="G139:G201" si="5">E139-F139</f>
        <v>14703683</v>
      </c>
    </row>
    <row r="140" spans="1:7" hidden="1" x14ac:dyDescent="0.2">
      <c r="A140" s="3" t="s">
        <v>72</v>
      </c>
      <c r="B140" s="3" t="s">
        <v>73</v>
      </c>
      <c r="C140" s="3" t="s">
        <v>24</v>
      </c>
      <c r="D140" s="4">
        <v>40880734</v>
      </c>
      <c r="E140" s="27">
        <v>18537740</v>
      </c>
      <c r="F140" s="30"/>
      <c r="G140" s="33">
        <f t="shared" si="5"/>
        <v>18537740</v>
      </c>
    </row>
    <row r="141" spans="1:7" hidden="1" x14ac:dyDescent="0.2">
      <c r="A141" s="3" t="s">
        <v>72</v>
      </c>
      <c r="B141" s="3" t="s">
        <v>73</v>
      </c>
      <c r="C141" s="3" t="s">
        <v>63</v>
      </c>
      <c r="D141" s="4">
        <v>12045247</v>
      </c>
      <c r="E141" s="27">
        <v>6759844</v>
      </c>
      <c r="F141" s="30"/>
      <c r="G141" s="33">
        <f t="shared" si="5"/>
        <v>6759844</v>
      </c>
    </row>
    <row r="142" spans="1:7" hidden="1" x14ac:dyDescent="0.2">
      <c r="A142" s="3" t="s">
        <v>72</v>
      </c>
      <c r="B142" s="3" t="s">
        <v>73</v>
      </c>
      <c r="C142" s="3" t="s">
        <v>25</v>
      </c>
      <c r="D142" s="4">
        <v>315177853</v>
      </c>
      <c r="E142" s="27">
        <v>196913725</v>
      </c>
      <c r="F142" s="30"/>
      <c r="G142" s="33">
        <f t="shared" si="5"/>
        <v>196913725</v>
      </c>
    </row>
    <row r="143" spans="1:7" hidden="1" x14ac:dyDescent="0.2">
      <c r="A143" s="3" t="s">
        <v>72</v>
      </c>
      <c r="B143" s="3" t="s">
        <v>73</v>
      </c>
      <c r="C143" s="3" t="s">
        <v>64</v>
      </c>
      <c r="D143" s="4">
        <v>57002705</v>
      </c>
      <c r="E143" s="27">
        <v>32213139</v>
      </c>
      <c r="F143" s="30"/>
      <c r="G143" s="33">
        <f t="shared" si="5"/>
        <v>32213139</v>
      </c>
    </row>
    <row r="144" spans="1:7" hidden="1" x14ac:dyDescent="0.2">
      <c r="A144" s="3" t="s">
        <v>72</v>
      </c>
      <c r="B144" s="3" t="s">
        <v>73</v>
      </c>
      <c r="C144" s="3" t="s">
        <v>65</v>
      </c>
      <c r="D144" s="4">
        <v>120601842</v>
      </c>
      <c r="E144" s="27">
        <v>65894083</v>
      </c>
      <c r="F144" s="30"/>
      <c r="G144" s="33">
        <f t="shared" si="5"/>
        <v>65894083</v>
      </c>
    </row>
    <row r="145" spans="1:7" hidden="1" x14ac:dyDescent="0.2">
      <c r="A145" s="3" t="s">
        <v>72</v>
      </c>
      <c r="B145" s="3" t="s">
        <v>73</v>
      </c>
      <c r="C145" s="3" t="s">
        <v>66</v>
      </c>
      <c r="D145" s="4">
        <v>48697103</v>
      </c>
      <c r="E145" s="27">
        <v>16940203</v>
      </c>
      <c r="F145" s="30"/>
      <c r="G145" s="33">
        <f t="shared" si="5"/>
        <v>16940203</v>
      </c>
    </row>
    <row r="146" spans="1:7" hidden="1" x14ac:dyDescent="0.2">
      <c r="A146" s="3" t="s">
        <v>72</v>
      </c>
      <c r="B146" s="3" t="s">
        <v>73</v>
      </c>
      <c r="C146" s="3" t="s">
        <v>26</v>
      </c>
      <c r="D146" s="4">
        <v>15153064</v>
      </c>
      <c r="E146" s="27">
        <v>178808</v>
      </c>
      <c r="F146" s="30"/>
      <c r="G146" s="33">
        <f t="shared" si="5"/>
        <v>178808</v>
      </c>
    </row>
    <row r="147" spans="1:7" hidden="1" x14ac:dyDescent="0.2">
      <c r="A147" s="3" t="s">
        <v>72</v>
      </c>
      <c r="B147" s="3" t="s">
        <v>73</v>
      </c>
      <c r="C147" s="3" t="s">
        <v>79</v>
      </c>
      <c r="D147" s="4">
        <v>6916260</v>
      </c>
      <c r="E147" s="27">
        <v>3802392</v>
      </c>
      <c r="F147" s="30"/>
      <c r="G147" s="33">
        <f t="shared" si="5"/>
        <v>3802392</v>
      </c>
    </row>
    <row r="148" spans="1:7" hidden="1" x14ac:dyDescent="0.2">
      <c r="A148" s="3" t="s">
        <v>72</v>
      </c>
      <c r="B148" s="3" t="s">
        <v>73</v>
      </c>
      <c r="C148" s="3" t="s">
        <v>36</v>
      </c>
      <c r="D148" s="4">
        <v>9455301</v>
      </c>
      <c r="E148" s="27">
        <v>3510812</v>
      </c>
      <c r="F148" s="30"/>
      <c r="G148" s="33">
        <f t="shared" si="5"/>
        <v>3510812</v>
      </c>
    </row>
    <row r="149" spans="1:7" hidden="1" x14ac:dyDescent="0.2">
      <c r="A149" s="3" t="s">
        <v>72</v>
      </c>
      <c r="B149" s="3" t="s">
        <v>73</v>
      </c>
      <c r="C149" s="3" t="s">
        <v>67</v>
      </c>
      <c r="D149" s="4">
        <v>31640042</v>
      </c>
      <c r="E149" s="27">
        <v>16232006</v>
      </c>
      <c r="F149" s="30"/>
      <c r="G149" s="33">
        <f t="shared" si="5"/>
        <v>16232006</v>
      </c>
    </row>
    <row r="150" spans="1:7" hidden="1" x14ac:dyDescent="0.2">
      <c r="A150" s="8" t="s">
        <v>19</v>
      </c>
      <c r="B150" s="8" t="s">
        <v>20</v>
      </c>
      <c r="C150" s="8" t="s">
        <v>19</v>
      </c>
      <c r="D150" s="4">
        <v>3475039300</v>
      </c>
      <c r="E150" s="31">
        <f>SUM(E100:E149)</f>
        <v>1974534109</v>
      </c>
      <c r="F150" s="31">
        <f t="shared" ref="F150:G150" si="6">SUM(F100:F149)</f>
        <v>-544134386.20000005</v>
      </c>
      <c r="G150" s="31">
        <f t="shared" si="6"/>
        <v>1430399722.8</v>
      </c>
    </row>
    <row r="151" spans="1:7" hidden="1" x14ac:dyDescent="0.2">
      <c r="A151" s="3" t="s">
        <v>80</v>
      </c>
      <c r="B151" s="3" t="s">
        <v>81</v>
      </c>
      <c r="C151" s="3" t="s">
        <v>14</v>
      </c>
      <c r="D151" s="4">
        <v>5786438</v>
      </c>
      <c r="E151" s="27">
        <v>5445745</v>
      </c>
      <c r="F151" s="30"/>
      <c r="G151" s="33">
        <f>E151+F151</f>
        <v>5445745</v>
      </c>
    </row>
    <row r="152" spans="1:7" x14ac:dyDescent="0.2">
      <c r="A152" s="3" t="s">
        <v>80</v>
      </c>
      <c r="B152" s="3" t="s">
        <v>81</v>
      </c>
      <c r="C152" s="3" t="s">
        <v>16</v>
      </c>
      <c r="D152" s="4">
        <v>185000</v>
      </c>
      <c r="E152" s="27">
        <v>5089</v>
      </c>
      <c r="F152" s="30"/>
      <c r="G152" s="33">
        <f>E152+F152</f>
        <v>5089</v>
      </c>
    </row>
    <row r="153" spans="1:7" hidden="1" x14ac:dyDescent="0.2">
      <c r="A153" s="3" t="s">
        <v>80</v>
      </c>
      <c r="B153" s="3" t="s">
        <v>81</v>
      </c>
      <c r="C153" s="3" t="s">
        <v>45</v>
      </c>
      <c r="D153" s="4">
        <v>1220813</v>
      </c>
      <c r="E153" s="27">
        <v>1220813</v>
      </c>
      <c r="F153" s="30"/>
      <c r="G153" s="33">
        <f t="shared" si="5"/>
        <v>1220813</v>
      </c>
    </row>
    <row r="154" spans="1:7" hidden="1" x14ac:dyDescent="0.2">
      <c r="A154" s="3" t="s">
        <v>80</v>
      </c>
      <c r="B154" s="3" t="s">
        <v>81</v>
      </c>
      <c r="C154" s="3" t="s">
        <v>47</v>
      </c>
      <c r="D154" s="4">
        <v>610000</v>
      </c>
      <c r="E154" s="27">
        <v>156855</v>
      </c>
      <c r="F154" s="30"/>
      <c r="G154" s="33">
        <f t="shared" si="5"/>
        <v>156855</v>
      </c>
    </row>
    <row r="155" spans="1:7" hidden="1" x14ac:dyDescent="0.2">
      <c r="A155" s="3" t="s">
        <v>80</v>
      </c>
      <c r="B155" s="3" t="s">
        <v>81</v>
      </c>
      <c r="C155" s="3" t="s">
        <v>48</v>
      </c>
      <c r="D155" s="4">
        <v>675163</v>
      </c>
      <c r="E155" s="27">
        <v>489013</v>
      </c>
      <c r="F155" s="30"/>
      <c r="G155" s="33">
        <f t="shared" si="5"/>
        <v>489013</v>
      </c>
    </row>
    <row r="156" spans="1:7" hidden="1" x14ac:dyDescent="0.2">
      <c r="A156" s="3" t="s">
        <v>80</v>
      </c>
      <c r="B156" s="3" t="s">
        <v>81</v>
      </c>
      <c r="C156" s="3" t="s">
        <v>50</v>
      </c>
      <c r="D156" s="4">
        <v>251184</v>
      </c>
      <c r="E156" s="27">
        <v>251184</v>
      </c>
      <c r="F156" s="30"/>
      <c r="G156" s="33">
        <f t="shared" si="5"/>
        <v>251184</v>
      </c>
    </row>
    <row r="157" spans="1:7" hidden="1" x14ac:dyDescent="0.2">
      <c r="A157" s="3" t="s">
        <v>80</v>
      </c>
      <c r="B157" s="3" t="s">
        <v>81</v>
      </c>
      <c r="C157" s="3" t="s">
        <v>51</v>
      </c>
      <c r="D157" s="4">
        <v>3769292</v>
      </c>
      <c r="E157" s="27">
        <v>3640661</v>
      </c>
      <c r="F157" s="30"/>
      <c r="G157" s="33">
        <f t="shared" si="5"/>
        <v>3640661</v>
      </c>
    </row>
    <row r="158" spans="1:7" hidden="1" x14ac:dyDescent="0.2">
      <c r="A158" s="3" t="s">
        <v>80</v>
      </c>
      <c r="B158" s="3" t="s">
        <v>81</v>
      </c>
      <c r="C158" s="3" t="s">
        <v>52</v>
      </c>
      <c r="D158" s="4">
        <v>349152</v>
      </c>
      <c r="E158" s="27">
        <v>349152</v>
      </c>
      <c r="F158" s="30"/>
      <c r="G158" s="33">
        <f t="shared" si="5"/>
        <v>349152</v>
      </c>
    </row>
    <row r="159" spans="1:7" hidden="1" x14ac:dyDescent="0.2">
      <c r="A159" s="3" t="s">
        <v>80</v>
      </c>
      <c r="B159" s="3" t="s">
        <v>81</v>
      </c>
      <c r="C159" s="3" t="s">
        <v>53</v>
      </c>
      <c r="D159" s="4">
        <v>255000</v>
      </c>
      <c r="E159" s="27">
        <v>65167</v>
      </c>
      <c r="F159" s="30"/>
      <c r="G159" s="33">
        <f t="shared" si="5"/>
        <v>65167</v>
      </c>
    </row>
    <row r="160" spans="1:7" hidden="1" x14ac:dyDescent="0.2">
      <c r="A160" s="3" t="s">
        <v>80</v>
      </c>
      <c r="B160" s="3" t="s">
        <v>81</v>
      </c>
      <c r="C160" s="3" t="s">
        <v>56</v>
      </c>
      <c r="D160" s="4">
        <v>132200</v>
      </c>
      <c r="E160" s="27">
        <v>126670</v>
      </c>
      <c r="F160" s="30"/>
      <c r="G160" s="33">
        <f t="shared" si="5"/>
        <v>126670</v>
      </c>
    </row>
    <row r="161" spans="1:7" hidden="1" x14ac:dyDescent="0.2">
      <c r="A161" s="3" t="s">
        <v>80</v>
      </c>
      <c r="B161" s="3" t="s">
        <v>81</v>
      </c>
      <c r="C161" s="3" t="s">
        <v>17</v>
      </c>
      <c r="D161" s="4">
        <v>188753</v>
      </c>
      <c r="E161" s="27">
        <v>188753</v>
      </c>
      <c r="F161" s="30"/>
      <c r="G161" s="33">
        <f t="shared" si="5"/>
        <v>188753</v>
      </c>
    </row>
    <row r="162" spans="1:7" hidden="1" x14ac:dyDescent="0.2">
      <c r="A162" s="3" t="s">
        <v>80</v>
      </c>
      <c r="B162" s="3" t="s">
        <v>81</v>
      </c>
      <c r="C162" s="3" t="s">
        <v>59</v>
      </c>
      <c r="D162" s="4">
        <v>198000</v>
      </c>
      <c r="E162" s="27">
        <v>6820</v>
      </c>
      <c r="F162" s="30"/>
      <c r="G162" s="33">
        <f t="shared" si="5"/>
        <v>6820</v>
      </c>
    </row>
    <row r="163" spans="1:7" hidden="1" x14ac:dyDescent="0.2">
      <c r="A163" s="3" t="s">
        <v>80</v>
      </c>
      <c r="B163" s="3" t="s">
        <v>81</v>
      </c>
      <c r="C163" s="3" t="s">
        <v>31</v>
      </c>
      <c r="D163" s="4">
        <v>225000</v>
      </c>
      <c r="E163" s="27">
        <v>64625</v>
      </c>
      <c r="F163" s="30"/>
      <c r="G163" s="33">
        <f t="shared" si="5"/>
        <v>64625</v>
      </c>
    </row>
    <row r="164" spans="1:7" hidden="1" x14ac:dyDescent="0.2">
      <c r="A164" s="3" t="s">
        <v>80</v>
      </c>
      <c r="B164" s="3" t="s">
        <v>81</v>
      </c>
      <c r="C164" s="3" t="s">
        <v>61</v>
      </c>
      <c r="D164" s="4">
        <v>220000</v>
      </c>
      <c r="E164" s="27">
        <v>102656</v>
      </c>
      <c r="F164" s="30"/>
      <c r="G164" s="33">
        <f t="shared" si="5"/>
        <v>102656</v>
      </c>
    </row>
    <row r="165" spans="1:7" hidden="1" x14ac:dyDescent="0.2">
      <c r="A165" s="3" t="s">
        <v>80</v>
      </c>
      <c r="B165" s="3" t="s">
        <v>81</v>
      </c>
      <c r="C165" s="3" t="s">
        <v>18</v>
      </c>
      <c r="D165" s="4">
        <v>97000</v>
      </c>
      <c r="E165" s="27">
        <v>59001</v>
      </c>
      <c r="F165" s="30"/>
      <c r="G165" s="33">
        <f t="shared" si="5"/>
        <v>59001</v>
      </c>
    </row>
    <row r="166" spans="1:7" hidden="1" x14ac:dyDescent="0.2">
      <c r="A166" s="8" t="s">
        <v>19</v>
      </c>
      <c r="B166" s="8" t="s">
        <v>20</v>
      </c>
      <c r="C166" s="8" t="s">
        <v>19</v>
      </c>
      <c r="D166" s="4">
        <v>14474702</v>
      </c>
      <c r="E166" s="31">
        <f>SUM(E151:E165)</f>
        <v>12172204</v>
      </c>
      <c r="F166" s="31">
        <f>SUM(F151:F165)</f>
        <v>0</v>
      </c>
      <c r="G166" s="31">
        <f>SUM(G151:G165)</f>
        <v>12172204</v>
      </c>
    </row>
    <row r="167" spans="1:7" hidden="1" x14ac:dyDescent="0.2">
      <c r="A167" s="3" t="s">
        <v>82</v>
      </c>
      <c r="B167" s="3" t="s">
        <v>83</v>
      </c>
      <c r="C167" s="3" t="s">
        <v>41</v>
      </c>
      <c r="D167" s="4">
        <v>152500</v>
      </c>
      <c r="E167" s="27">
        <v>152500</v>
      </c>
      <c r="F167" s="30">
        <v>0</v>
      </c>
      <c r="G167" s="33">
        <f>E167+F167</f>
        <v>152500</v>
      </c>
    </row>
    <row r="168" spans="1:7" hidden="1" x14ac:dyDescent="0.2">
      <c r="A168" s="3" t="s">
        <v>82</v>
      </c>
      <c r="B168" s="3" t="s">
        <v>83</v>
      </c>
      <c r="C168" s="3" t="s">
        <v>14</v>
      </c>
      <c r="D168" s="4">
        <v>9066500</v>
      </c>
      <c r="E168" s="27">
        <v>9066500</v>
      </c>
      <c r="F168" s="30"/>
      <c r="G168" s="33">
        <f>E168+F168</f>
        <v>9066500</v>
      </c>
    </row>
    <row r="169" spans="1:7" hidden="1" x14ac:dyDescent="0.2">
      <c r="A169" s="3" t="s">
        <v>82</v>
      </c>
      <c r="B169" s="3" t="s">
        <v>83</v>
      </c>
      <c r="C169" s="3" t="s">
        <v>15</v>
      </c>
      <c r="D169" s="4">
        <v>275500</v>
      </c>
      <c r="E169" s="27">
        <v>275500</v>
      </c>
      <c r="F169" s="30">
        <v>0</v>
      </c>
      <c r="G169" s="33">
        <f>E169+F169</f>
        <v>275500</v>
      </c>
    </row>
    <row r="170" spans="1:7" x14ac:dyDescent="0.2">
      <c r="A170" s="3" t="s">
        <v>82</v>
      </c>
      <c r="B170" s="3" t="s">
        <v>83</v>
      </c>
      <c r="C170" s="3" t="s">
        <v>16</v>
      </c>
      <c r="D170" s="4">
        <v>1964750</v>
      </c>
      <c r="E170" s="27">
        <v>1964750</v>
      </c>
      <c r="F170" s="30"/>
      <c r="G170" s="33">
        <f>E170+F170</f>
        <v>1964750</v>
      </c>
    </row>
    <row r="171" spans="1:7" hidden="1" x14ac:dyDescent="0.2">
      <c r="A171" s="3" t="s">
        <v>82</v>
      </c>
      <c r="B171" s="3" t="s">
        <v>83</v>
      </c>
      <c r="C171" s="3" t="s">
        <v>43</v>
      </c>
      <c r="D171" s="4">
        <v>135000</v>
      </c>
      <c r="E171" s="27">
        <v>135000</v>
      </c>
      <c r="F171" s="30"/>
      <c r="G171" s="33">
        <f t="shared" si="5"/>
        <v>135000</v>
      </c>
    </row>
    <row r="172" spans="1:7" hidden="1" x14ac:dyDescent="0.2">
      <c r="A172" s="3" t="s">
        <v>82</v>
      </c>
      <c r="B172" s="3" t="s">
        <v>83</v>
      </c>
      <c r="C172" s="3" t="s">
        <v>44</v>
      </c>
      <c r="D172" s="4">
        <v>30000</v>
      </c>
      <c r="E172" s="27">
        <v>30000</v>
      </c>
      <c r="F172" s="30"/>
      <c r="G172" s="33">
        <f t="shared" si="5"/>
        <v>30000</v>
      </c>
    </row>
    <row r="173" spans="1:7" hidden="1" x14ac:dyDescent="0.2">
      <c r="A173" s="3" t="s">
        <v>82</v>
      </c>
      <c r="B173" s="3" t="s">
        <v>83</v>
      </c>
      <c r="C173" s="3" t="s">
        <v>45</v>
      </c>
      <c r="D173" s="4">
        <v>725000</v>
      </c>
      <c r="E173" s="27">
        <v>725000</v>
      </c>
      <c r="F173" s="30"/>
      <c r="G173" s="33">
        <f t="shared" si="5"/>
        <v>725000</v>
      </c>
    </row>
    <row r="174" spans="1:7" hidden="1" x14ac:dyDescent="0.2">
      <c r="A174" s="3" t="s">
        <v>82</v>
      </c>
      <c r="B174" s="3" t="s">
        <v>83</v>
      </c>
      <c r="C174" s="3" t="s">
        <v>74</v>
      </c>
      <c r="D174" s="4">
        <v>20000</v>
      </c>
      <c r="E174" s="27">
        <v>20000</v>
      </c>
      <c r="F174" s="30"/>
      <c r="G174" s="33">
        <f t="shared" si="5"/>
        <v>20000</v>
      </c>
    </row>
    <row r="175" spans="1:7" hidden="1" x14ac:dyDescent="0.2">
      <c r="A175" s="3" t="s">
        <v>82</v>
      </c>
      <c r="B175" s="3" t="s">
        <v>83</v>
      </c>
      <c r="C175" s="3" t="s">
        <v>70</v>
      </c>
      <c r="D175" s="4">
        <v>68500</v>
      </c>
      <c r="E175" s="27">
        <v>68500</v>
      </c>
      <c r="F175" s="30"/>
      <c r="G175" s="33">
        <f t="shared" si="5"/>
        <v>68500</v>
      </c>
    </row>
    <row r="176" spans="1:7" hidden="1" x14ac:dyDescent="0.2">
      <c r="A176" s="3" t="s">
        <v>82</v>
      </c>
      <c r="B176" s="3" t="s">
        <v>83</v>
      </c>
      <c r="C176" s="3" t="s">
        <v>46</v>
      </c>
      <c r="D176" s="4">
        <v>29000</v>
      </c>
      <c r="E176" s="27">
        <v>29000</v>
      </c>
      <c r="F176" s="30"/>
      <c r="G176" s="33">
        <f t="shared" si="5"/>
        <v>29000</v>
      </c>
    </row>
    <row r="177" spans="1:7" hidden="1" x14ac:dyDescent="0.2">
      <c r="A177" s="3" t="s">
        <v>82</v>
      </c>
      <c r="B177" s="3" t="s">
        <v>83</v>
      </c>
      <c r="C177" s="3" t="s">
        <v>47</v>
      </c>
      <c r="D177" s="4">
        <v>942500</v>
      </c>
      <c r="E177" s="27">
        <v>942500</v>
      </c>
      <c r="F177" s="30"/>
      <c r="G177" s="33">
        <f t="shared" si="5"/>
        <v>942500</v>
      </c>
    </row>
    <row r="178" spans="1:7" hidden="1" x14ac:dyDescent="0.2">
      <c r="A178" s="3" t="s">
        <v>82</v>
      </c>
      <c r="B178" s="3" t="s">
        <v>83</v>
      </c>
      <c r="C178" s="3" t="s">
        <v>77</v>
      </c>
      <c r="D178" s="4">
        <v>560750</v>
      </c>
      <c r="E178" s="27">
        <v>560750</v>
      </c>
      <c r="F178" s="30"/>
      <c r="G178" s="33">
        <f t="shared" si="5"/>
        <v>560750</v>
      </c>
    </row>
    <row r="179" spans="1:7" hidden="1" x14ac:dyDescent="0.2">
      <c r="A179" s="3" t="s">
        <v>82</v>
      </c>
      <c r="B179" s="3" t="s">
        <v>83</v>
      </c>
      <c r="C179" s="3" t="s">
        <v>48</v>
      </c>
      <c r="D179" s="4">
        <v>1042500</v>
      </c>
      <c r="E179" s="27">
        <v>1042500</v>
      </c>
      <c r="F179" s="30"/>
      <c r="G179" s="33">
        <f t="shared" si="5"/>
        <v>1042500</v>
      </c>
    </row>
    <row r="180" spans="1:7" hidden="1" x14ac:dyDescent="0.2">
      <c r="A180" s="3" t="s">
        <v>82</v>
      </c>
      <c r="B180" s="3" t="s">
        <v>83</v>
      </c>
      <c r="C180" s="3" t="s">
        <v>50</v>
      </c>
      <c r="D180" s="4">
        <v>48000</v>
      </c>
      <c r="E180" s="27">
        <v>48000</v>
      </c>
      <c r="F180" s="30"/>
      <c r="G180" s="33">
        <f t="shared" si="5"/>
        <v>48000</v>
      </c>
    </row>
    <row r="181" spans="1:7" hidden="1" x14ac:dyDescent="0.2">
      <c r="A181" s="3" t="s">
        <v>82</v>
      </c>
      <c r="B181" s="3" t="s">
        <v>83</v>
      </c>
      <c r="C181" s="3" t="s">
        <v>51</v>
      </c>
      <c r="D181" s="4">
        <v>147500</v>
      </c>
      <c r="E181" s="27">
        <v>147500</v>
      </c>
      <c r="F181" s="30"/>
      <c r="G181" s="33">
        <f t="shared" si="5"/>
        <v>147500</v>
      </c>
    </row>
    <row r="182" spans="1:7" hidden="1" x14ac:dyDescent="0.2">
      <c r="A182" s="3" t="s">
        <v>82</v>
      </c>
      <c r="B182" s="3" t="s">
        <v>83</v>
      </c>
      <c r="C182" s="3" t="s">
        <v>52</v>
      </c>
      <c r="D182" s="4">
        <v>279000</v>
      </c>
      <c r="E182" s="27">
        <v>279000</v>
      </c>
      <c r="F182" s="30"/>
      <c r="G182" s="33">
        <f t="shared" si="5"/>
        <v>279000</v>
      </c>
    </row>
    <row r="183" spans="1:7" hidden="1" x14ac:dyDescent="0.2">
      <c r="A183" s="3" t="s">
        <v>82</v>
      </c>
      <c r="B183" s="3" t="s">
        <v>83</v>
      </c>
      <c r="C183" s="3" t="s">
        <v>53</v>
      </c>
      <c r="D183" s="4">
        <v>720000</v>
      </c>
      <c r="E183" s="27">
        <v>720000</v>
      </c>
      <c r="F183" s="30"/>
      <c r="G183" s="33">
        <f t="shared" si="5"/>
        <v>720000</v>
      </c>
    </row>
    <row r="184" spans="1:7" hidden="1" x14ac:dyDescent="0.2">
      <c r="A184" s="3" t="s">
        <v>82</v>
      </c>
      <c r="B184" s="3" t="s">
        <v>83</v>
      </c>
      <c r="C184" s="3" t="s">
        <v>54</v>
      </c>
      <c r="D184" s="4">
        <v>1000000</v>
      </c>
      <c r="E184" s="27">
        <v>1000000</v>
      </c>
      <c r="F184" s="30"/>
      <c r="G184" s="33">
        <f t="shared" si="5"/>
        <v>1000000</v>
      </c>
    </row>
    <row r="185" spans="1:7" hidden="1" x14ac:dyDescent="0.2">
      <c r="A185" s="3" t="s">
        <v>82</v>
      </c>
      <c r="B185" s="3" t="s">
        <v>83</v>
      </c>
      <c r="C185" s="3" t="s">
        <v>55</v>
      </c>
      <c r="D185" s="4">
        <v>186500</v>
      </c>
      <c r="E185" s="27">
        <v>186500</v>
      </c>
      <c r="F185" s="30"/>
      <c r="G185" s="33">
        <f t="shared" si="5"/>
        <v>186500</v>
      </c>
    </row>
    <row r="186" spans="1:7" hidden="1" x14ac:dyDescent="0.2">
      <c r="A186" s="3" t="s">
        <v>82</v>
      </c>
      <c r="B186" s="3" t="s">
        <v>83</v>
      </c>
      <c r="C186" s="3" t="s">
        <v>56</v>
      </c>
      <c r="D186" s="4">
        <v>2465500</v>
      </c>
      <c r="E186" s="27">
        <v>2465500</v>
      </c>
      <c r="F186" s="30"/>
      <c r="G186" s="33">
        <f t="shared" si="5"/>
        <v>2465500</v>
      </c>
    </row>
    <row r="187" spans="1:7" hidden="1" x14ac:dyDescent="0.2">
      <c r="A187" s="3" t="s">
        <v>82</v>
      </c>
      <c r="B187" s="3" t="s">
        <v>83</v>
      </c>
      <c r="C187" s="3" t="s">
        <v>57</v>
      </c>
      <c r="D187" s="4">
        <v>294000</v>
      </c>
      <c r="E187" s="27">
        <v>294000</v>
      </c>
      <c r="F187" s="30"/>
      <c r="G187" s="33">
        <f t="shared" si="5"/>
        <v>294000</v>
      </c>
    </row>
    <row r="188" spans="1:7" hidden="1" x14ac:dyDescent="0.2">
      <c r="A188" s="3" t="s">
        <v>82</v>
      </c>
      <c r="B188" s="3" t="s">
        <v>83</v>
      </c>
      <c r="C188" s="3" t="s">
        <v>58</v>
      </c>
      <c r="D188" s="4">
        <v>927500</v>
      </c>
      <c r="E188" s="27">
        <v>927500</v>
      </c>
      <c r="F188" s="30"/>
      <c r="G188" s="33">
        <f t="shared" si="5"/>
        <v>927500</v>
      </c>
    </row>
    <row r="189" spans="1:7" hidden="1" x14ac:dyDescent="0.2">
      <c r="A189" s="3" t="s">
        <v>82</v>
      </c>
      <c r="B189" s="3" t="s">
        <v>83</v>
      </c>
      <c r="C189" s="3" t="s">
        <v>17</v>
      </c>
      <c r="D189" s="4">
        <v>1546500</v>
      </c>
      <c r="E189" s="27">
        <v>1546500</v>
      </c>
      <c r="F189" s="30"/>
      <c r="G189" s="33">
        <f t="shared" si="5"/>
        <v>1546500</v>
      </c>
    </row>
    <row r="190" spans="1:7" hidden="1" x14ac:dyDescent="0.2">
      <c r="A190" s="3" t="s">
        <v>82</v>
      </c>
      <c r="B190" s="3" t="s">
        <v>83</v>
      </c>
      <c r="C190" s="3" t="s">
        <v>59</v>
      </c>
      <c r="D190" s="4">
        <v>150000</v>
      </c>
      <c r="E190" s="27">
        <v>150000</v>
      </c>
      <c r="F190" s="30"/>
      <c r="G190" s="33">
        <f t="shared" si="5"/>
        <v>150000</v>
      </c>
    </row>
    <row r="191" spans="1:7" hidden="1" x14ac:dyDescent="0.2">
      <c r="A191" s="3" t="s">
        <v>82</v>
      </c>
      <c r="B191" s="3" t="s">
        <v>83</v>
      </c>
      <c r="C191" s="3" t="s">
        <v>71</v>
      </c>
      <c r="D191" s="4">
        <v>15000</v>
      </c>
      <c r="E191" s="27">
        <v>15000</v>
      </c>
      <c r="F191" s="30"/>
      <c r="G191" s="33">
        <f t="shared" si="5"/>
        <v>15000</v>
      </c>
    </row>
    <row r="192" spans="1:7" hidden="1" x14ac:dyDescent="0.2">
      <c r="A192" s="3" t="s">
        <v>82</v>
      </c>
      <c r="B192" s="3" t="s">
        <v>83</v>
      </c>
      <c r="C192" s="3" t="s">
        <v>31</v>
      </c>
      <c r="D192" s="4">
        <v>677500</v>
      </c>
      <c r="E192" s="27">
        <v>677500</v>
      </c>
      <c r="F192" s="30"/>
      <c r="G192" s="33">
        <f t="shared" si="5"/>
        <v>677500</v>
      </c>
    </row>
    <row r="193" spans="1:7" hidden="1" x14ac:dyDescent="0.2">
      <c r="A193" s="3" t="s">
        <v>82</v>
      </c>
      <c r="B193" s="3" t="s">
        <v>83</v>
      </c>
      <c r="C193" s="3" t="s">
        <v>32</v>
      </c>
      <c r="D193" s="4">
        <v>621000</v>
      </c>
      <c r="E193" s="27">
        <v>621000</v>
      </c>
      <c r="F193" s="30"/>
      <c r="G193" s="33">
        <f t="shared" si="5"/>
        <v>621000</v>
      </c>
    </row>
    <row r="194" spans="1:7" hidden="1" x14ac:dyDescent="0.2">
      <c r="A194" s="3" t="s">
        <v>82</v>
      </c>
      <c r="B194" s="3" t="s">
        <v>83</v>
      </c>
      <c r="C194" s="3" t="s">
        <v>33</v>
      </c>
      <c r="D194" s="4">
        <v>218000</v>
      </c>
      <c r="E194" s="27">
        <v>218000</v>
      </c>
      <c r="F194" s="30"/>
      <c r="G194" s="33">
        <f t="shared" si="5"/>
        <v>218000</v>
      </c>
    </row>
    <row r="195" spans="1:7" hidden="1" x14ac:dyDescent="0.2">
      <c r="A195" s="3" t="s">
        <v>82</v>
      </c>
      <c r="B195" s="3" t="s">
        <v>83</v>
      </c>
      <c r="C195" s="3" t="s">
        <v>61</v>
      </c>
      <c r="D195" s="4">
        <v>655500</v>
      </c>
      <c r="E195" s="27">
        <v>655500</v>
      </c>
      <c r="F195" s="30"/>
      <c r="G195" s="33">
        <f t="shared" si="5"/>
        <v>655500</v>
      </c>
    </row>
    <row r="196" spans="1:7" hidden="1" x14ac:dyDescent="0.2">
      <c r="A196" s="3" t="s">
        <v>82</v>
      </c>
      <c r="B196" s="3" t="s">
        <v>83</v>
      </c>
      <c r="C196" s="3" t="s">
        <v>62</v>
      </c>
      <c r="D196" s="4">
        <v>309000</v>
      </c>
      <c r="E196" s="27">
        <v>309000</v>
      </c>
      <c r="F196" s="30"/>
      <c r="G196" s="33">
        <f t="shared" si="5"/>
        <v>309000</v>
      </c>
    </row>
    <row r="197" spans="1:7" hidden="1" x14ac:dyDescent="0.2">
      <c r="A197" s="3" t="s">
        <v>82</v>
      </c>
      <c r="B197" s="3" t="s">
        <v>83</v>
      </c>
      <c r="C197" s="3" t="s">
        <v>78</v>
      </c>
      <c r="D197" s="4">
        <v>351500</v>
      </c>
      <c r="E197" s="27">
        <v>351500</v>
      </c>
      <c r="F197" s="30"/>
      <c r="G197" s="33">
        <f t="shared" si="5"/>
        <v>351500</v>
      </c>
    </row>
    <row r="198" spans="1:7" hidden="1" x14ac:dyDescent="0.2">
      <c r="A198" s="3" t="s">
        <v>82</v>
      </c>
      <c r="B198" s="3" t="s">
        <v>83</v>
      </c>
      <c r="C198" s="3" t="s">
        <v>18</v>
      </c>
      <c r="D198" s="4">
        <v>857500</v>
      </c>
      <c r="E198" s="27">
        <v>857500</v>
      </c>
      <c r="F198" s="30"/>
      <c r="G198" s="33">
        <f t="shared" si="5"/>
        <v>857500</v>
      </c>
    </row>
    <row r="199" spans="1:7" hidden="1" x14ac:dyDescent="0.2">
      <c r="A199" s="3" t="s">
        <v>82</v>
      </c>
      <c r="B199" s="3" t="s">
        <v>83</v>
      </c>
      <c r="C199" s="3" t="s">
        <v>34</v>
      </c>
      <c r="D199" s="4">
        <v>237500</v>
      </c>
      <c r="E199" s="27">
        <v>237500</v>
      </c>
      <c r="F199" s="30"/>
      <c r="G199" s="33">
        <f t="shared" si="5"/>
        <v>237500</v>
      </c>
    </row>
    <row r="200" spans="1:7" hidden="1" x14ac:dyDescent="0.2">
      <c r="A200" s="3" t="s">
        <v>82</v>
      </c>
      <c r="B200" s="3" t="s">
        <v>83</v>
      </c>
      <c r="C200" s="3" t="s">
        <v>35</v>
      </c>
      <c r="D200" s="4">
        <v>215000</v>
      </c>
      <c r="E200" s="27">
        <v>215000</v>
      </c>
      <c r="F200" s="30"/>
      <c r="G200" s="33">
        <f t="shared" si="5"/>
        <v>215000</v>
      </c>
    </row>
    <row r="201" spans="1:7" hidden="1" x14ac:dyDescent="0.2">
      <c r="A201" s="3" t="s">
        <v>82</v>
      </c>
      <c r="B201" s="3" t="s">
        <v>83</v>
      </c>
      <c r="C201" s="3" t="s">
        <v>24</v>
      </c>
      <c r="D201" s="4">
        <v>1165000</v>
      </c>
      <c r="E201" s="27">
        <v>1165000</v>
      </c>
      <c r="F201" s="30"/>
      <c r="G201" s="33">
        <f t="shared" si="5"/>
        <v>1165000</v>
      </c>
    </row>
    <row r="202" spans="1:7" hidden="1" x14ac:dyDescent="0.2">
      <c r="A202" s="3" t="s">
        <v>82</v>
      </c>
      <c r="B202" s="3" t="s">
        <v>83</v>
      </c>
      <c r="C202" s="3" t="s">
        <v>63</v>
      </c>
      <c r="D202" s="4">
        <v>52500</v>
      </c>
      <c r="E202" s="27">
        <v>52500</v>
      </c>
      <c r="F202" s="30"/>
      <c r="G202" s="33">
        <f t="shared" ref="G202:G264" si="7">E202-F202</f>
        <v>52500</v>
      </c>
    </row>
    <row r="203" spans="1:7" hidden="1" x14ac:dyDescent="0.2">
      <c r="A203" s="3" t="s">
        <v>82</v>
      </c>
      <c r="B203" s="3" t="s">
        <v>83</v>
      </c>
      <c r="C203" s="3" t="s">
        <v>25</v>
      </c>
      <c r="D203" s="4">
        <v>817000</v>
      </c>
      <c r="E203" s="27">
        <v>817000</v>
      </c>
      <c r="F203" s="30"/>
      <c r="G203" s="33">
        <f t="shared" si="7"/>
        <v>817000</v>
      </c>
    </row>
    <row r="204" spans="1:7" hidden="1" x14ac:dyDescent="0.2">
      <c r="A204" s="3" t="s">
        <v>82</v>
      </c>
      <c r="B204" s="3" t="s">
        <v>83</v>
      </c>
      <c r="C204" s="3" t="s">
        <v>64</v>
      </c>
      <c r="D204" s="4">
        <v>173000</v>
      </c>
      <c r="E204" s="27">
        <v>173000</v>
      </c>
      <c r="F204" s="30"/>
      <c r="G204" s="33">
        <f t="shared" si="7"/>
        <v>173000</v>
      </c>
    </row>
    <row r="205" spans="1:7" hidden="1" x14ac:dyDescent="0.2">
      <c r="A205" s="3" t="s">
        <v>82</v>
      </c>
      <c r="B205" s="3" t="s">
        <v>83</v>
      </c>
      <c r="C205" s="3" t="s">
        <v>65</v>
      </c>
      <c r="D205" s="4">
        <v>281000</v>
      </c>
      <c r="E205" s="27">
        <v>281000</v>
      </c>
      <c r="F205" s="30"/>
      <c r="G205" s="33">
        <f t="shared" si="7"/>
        <v>281000</v>
      </c>
    </row>
    <row r="206" spans="1:7" hidden="1" x14ac:dyDescent="0.2">
      <c r="A206" s="3" t="s">
        <v>82</v>
      </c>
      <c r="B206" s="3" t="s">
        <v>83</v>
      </c>
      <c r="C206" s="3" t="s">
        <v>36</v>
      </c>
      <c r="D206" s="4">
        <v>595000</v>
      </c>
      <c r="E206" s="27">
        <v>595000</v>
      </c>
      <c r="F206" s="30"/>
      <c r="G206" s="33">
        <f t="shared" si="7"/>
        <v>595000</v>
      </c>
    </row>
    <row r="207" spans="1:7" hidden="1" x14ac:dyDescent="0.2">
      <c r="A207" s="3" t="s">
        <v>82</v>
      </c>
      <c r="B207" s="3" t="s">
        <v>83</v>
      </c>
      <c r="C207" s="3" t="s">
        <v>67</v>
      </c>
      <c r="D207" s="4">
        <v>410000</v>
      </c>
      <c r="E207" s="27">
        <v>410000</v>
      </c>
      <c r="F207" s="30"/>
      <c r="G207" s="33">
        <f t="shared" si="7"/>
        <v>410000</v>
      </c>
    </row>
    <row r="208" spans="1:7" hidden="1" x14ac:dyDescent="0.2">
      <c r="A208" s="8" t="s">
        <v>19</v>
      </c>
      <c r="B208" s="8" t="s">
        <v>20</v>
      </c>
      <c r="C208" s="8" t="s">
        <v>19</v>
      </c>
      <c r="D208" s="4">
        <v>30428000</v>
      </c>
      <c r="E208" s="31">
        <f>SUM(E167:E207)</f>
        <v>30428000</v>
      </c>
      <c r="F208" s="31">
        <f t="shared" ref="F208:G208" si="8">SUM(F167:F207)</f>
        <v>0</v>
      </c>
      <c r="G208" s="31">
        <f t="shared" si="8"/>
        <v>30428000</v>
      </c>
    </row>
    <row r="209" spans="1:7" hidden="1" x14ac:dyDescent="0.2">
      <c r="A209" s="3" t="s">
        <v>84</v>
      </c>
      <c r="B209" s="3" t="s">
        <v>85</v>
      </c>
      <c r="C209" s="3" t="s">
        <v>41</v>
      </c>
      <c r="D209" s="4">
        <v>5803572</v>
      </c>
      <c r="E209" s="27">
        <f>5178773+5298480</f>
        <v>10477253</v>
      </c>
      <c r="F209" s="33">
        <f>+Depreciacion!F21+Depreciacion!F22</f>
        <v>-10260973</v>
      </c>
      <c r="G209" s="33">
        <f>E209+F209</f>
        <v>216280</v>
      </c>
    </row>
    <row r="210" spans="1:7" hidden="1" x14ac:dyDescent="0.2">
      <c r="A210" s="3" t="s">
        <v>84</v>
      </c>
      <c r="B210" s="3" t="s">
        <v>85</v>
      </c>
      <c r="C210" s="3" t="s">
        <v>14</v>
      </c>
      <c r="D210" s="4">
        <v>1065944159</v>
      </c>
      <c r="E210" s="27">
        <v>795921278</v>
      </c>
      <c r="F210" s="30"/>
      <c r="G210" s="33">
        <f>E210+F210</f>
        <v>795921278</v>
      </c>
    </row>
    <row r="211" spans="1:7" hidden="1" x14ac:dyDescent="0.2">
      <c r="A211" s="3" t="s">
        <v>84</v>
      </c>
      <c r="B211" s="3" t="s">
        <v>85</v>
      </c>
      <c r="C211" s="3" t="s">
        <v>15</v>
      </c>
      <c r="D211" s="4">
        <v>71859800</v>
      </c>
      <c r="E211" s="27">
        <f>47815605+500000+12629992+237500</f>
        <v>61183097</v>
      </c>
      <c r="F211" s="33">
        <f>+Depreciacion!F63+Depreciacion!F64+Depreciacion!F65</f>
        <v>-60280260</v>
      </c>
      <c r="G211" s="33">
        <f>E211+F211</f>
        <v>902837</v>
      </c>
    </row>
    <row r="212" spans="1:7" x14ac:dyDescent="0.2">
      <c r="A212" s="3" t="s">
        <v>84</v>
      </c>
      <c r="B212" s="3" t="s">
        <v>85</v>
      </c>
      <c r="C212" s="3" t="s">
        <v>16</v>
      </c>
      <c r="D212" s="4">
        <v>56543950</v>
      </c>
      <c r="E212" s="27">
        <v>33163679</v>
      </c>
      <c r="F212" s="30"/>
      <c r="G212" s="33">
        <f>E212+F212</f>
        <v>33163679</v>
      </c>
    </row>
    <row r="213" spans="1:7" hidden="1" x14ac:dyDescent="0.2">
      <c r="A213" s="3" t="s">
        <v>84</v>
      </c>
      <c r="B213" s="3" t="s">
        <v>85</v>
      </c>
      <c r="C213" s="3" t="s">
        <v>42</v>
      </c>
      <c r="D213" s="4">
        <v>1550000</v>
      </c>
      <c r="E213" s="27">
        <v>1550000</v>
      </c>
      <c r="F213" s="30"/>
      <c r="G213" s="33">
        <f t="shared" si="7"/>
        <v>1550000</v>
      </c>
    </row>
    <row r="214" spans="1:7" hidden="1" x14ac:dyDescent="0.2">
      <c r="A214" s="3" t="s">
        <v>84</v>
      </c>
      <c r="B214" s="3" t="s">
        <v>85</v>
      </c>
      <c r="C214" s="3" t="s">
        <v>43</v>
      </c>
      <c r="D214" s="4">
        <v>2467729</v>
      </c>
      <c r="E214" s="27">
        <v>2361059</v>
      </c>
      <c r="F214" s="30"/>
      <c r="G214" s="33">
        <f t="shared" si="7"/>
        <v>2361059</v>
      </c>
    </row>
    <row r="215" spans="1:7" hidden="1" x14ac:dyDescent="0.2">
      <c r="A215" s="3" t="s">
        <v>84</v>
      </c>
      <c r="B215" s="3" t="s">
        <v>85</v>
      </c>
      <c r="C215" s="3" t="s">
        <v>44</v>
      </c>
      <c r="D215" s="4">
        <v>1870000</v>
      </c>
      <c r="E215" s="27">
        <v>1763330</v>
      </c>
      <c r="F215" s="30"/>
      <c r="G215" s="33">
        <f t="shared" si="7"/>
        <v>1763330</v>
      </c>
    </row>
    <row r="216" spans="1:7" hidden="1" x14ac:dyDescent="0.2">
      <c r="A216" s="3" t="s">
        <v>84</v>
      </c>
      <c r="B216" s="3" t="s">
        <v>85</v>
      </c>
      <c r="C216" s="3" t="s">
        <v>45</v>
      </c>
      <c r="D216" s="4">
        <v>1870000</v>
      </c>
      <c r="E216" s="27">
        <v>1763330</v>
      </c>
      <c r="F216" s="30"/>
      <c r="G216" s="33">
        <f t="shared" si="7"/>
        <v>1763330</v>
      </c>
    </row>
    <row r="217" spans="1:7" hidden="1" x14ac:dyDescent="0.2">
      <c r="A217" s="3" t="s">
        <v>84</v>
      </c>
      <c r="B217" s="3" t="s">
        <v>85</v>
      </c>
      <c r="C217" s="3" t="s">
        <v>74</v>
      </c>
      <c r="D217" s="4">
        <v>2584768</v>
      </c>
      <c r="E217" s="27">
        <v>2478098</v>
      </c>
      <c r="F217" s="30"/>
      <c r="G217" s="33">
        <f t="shared" si="7"/>
        <v>2478098</v>
      </c>
    </row>
    <row r="218" spans="1:7" hidden="1" x14ac:dyDescent="0.2">
      <c r="A218" s="3" t="s">
        <v>84</v>
      </c>
      <c r="B218" s="3" t="s">
        <v>85</v>
      </c>
      <c r="C218" s="3" t="s">
        <v>70</v>
      </c>
      <c r="D218" s="4">
        <v>1850000</v>
      </c>
      <c r="E218" s="27">
        <v>1850000</v>
      </c>
      <c r="F218" s="30"/>
      <c r="G218" s="33">
        <f t="shared" si="7"/>
        <v>1850000</v>
      </c>
    </row>
    <row r="219" spans="1:7" hidden="1" x14ac:dyDescent="0.2">
      <c r="A219" s="3" t="s">
        <v>84</v>
      </c>
      <c r="B219" s="3" t="s">
        <v>85</v>
      </c>
      <c r="C219" s="3" t="s">
        <v>46</v>
      </c>
      <c r="D219" s="4">
        <v>4567428</v>
      </c>
      <c r="E219" s="27">
        <v>3045420</v>
      </c>
      <c r="F219" s="30"/>
      <c r="G219" s="33">
        <f t="shared" si="7"/>
        <v>3045420</v>
      </c>
    </row>
    <row r="220" spans="1:7" hidden="1" x14ac:dyDescent="0.2">
      <c r="A220" s="3" t="s">
        <v>84</v>
      </c>
      <c r="B220" s="3" t="s">
        <v>85</v>
      </c>
      <c r="C220" s="3" t="s">
        <v>75</v>
      </c>
      <c r="D220" s="4">
        <v>3435000</v>
      </c>
      <c r="E220" s="27">
        <v>3435000</v>
      </c>
      <c r="F220" s="30"/>
      <c r="G220" s="33">
        <f t="shared" si="7"/>
        <v>3435000</v>
      </c>
    </row>
    <row r="221" spans="1:7" hidden="1" x14ac:dyDescent="0.2">
      <c r="A221" s="3" t="s">
        <v>84</v>
      </c>
      <c r="B221" s="3" t="s">
        <v>85</v>
      </c>
      <c r="C221" s="3" t="s">
        <v>86</v>
      </c>
      <c r="D221" s="4">
        <v>499900</v>
      </c>
      <c r="E221" s="27">
        <v>499900</v>
      </c>
      <c r="F221" s="30"/>
      <c r="G221" s="33">
        <f t="shared" si="7"/>
        <v>499900</v>
      </c>
    </row>
    <row r="222" spans="1:7" hidden="1" x14ac:dyDescent="0.2">
      <c r="A222" s="3" t="s">
        <v>84</v>
      </c>
      <c r="B222" s="3" t="s">
        <v>85</v>
      </c>
      <c r="C222" s="3" t="s">
        <v>47</v>
      </c>
      <c r="D222" s="4">
        <v>11998600</v>
      </c>
      <c r="E222" s="27">
        <v>10305380</v>
      </c>
      <c r="F222" s="30"/>
      <c r="G222" s="33">
        <f t="shared" si="7"/>
        <v>10305380</v>
      </c>
    </row>
    <row r="223" spans="1:7" hidden="1" x14ac:dyDescent="0.2">
      <c r="A223" s="3" t="s">
        <v>84</v>
      </c>
      <c r="B223" s="3" t="s">
        <v>85</v>
      </c>
      <c r="C223" s="3" t="s">
        <v>77</v>
      </c>
      <c r="D223" s="4">
        <v>9257781</v>
      </c>
      <c r="E223" s="27">
        <v>8004156</v>
      </c>
      <c r="F223" s="30"/>
      <c r="G223" s="33">
        <f t="shared" si="7"/>
        <v>8004156</v>
      </c>
    </row>
    <row r="224" spans="1:7" hidden="1" x14ac:dyDescent="0.2">
      <c r="A224" s="3" t="s">
        <v>84</v>
      </c>
      <c r="B224" s="3" t="s">
        <v>85</v>
      </c>
      <c r="C224" s="3" t="s">
        <v>29</v>
      </c>
      <c r="D224" s="4">
        <v>225000</v>
      </c>
      <c r="E224" s="27">
        <v>225000</v>
      </c>
      <c r="F224" s="30"/>
      <c r="G224" s="33">
        <f t="shared" si="7"/>
        <v>225000</v>
      </c>
    </row>
    <row r="225" spans="1:7" hidden="1" x14ac:dyDescent="0.2">
      <c r="A225" s="3" t="s">
        <v>84</v>
      </c>
      <c r="B225" s="3" t="s">
        <v>85</v>
      </c>
      <c r="C225" s="3" t="s">
        <v>48</v>
      </c>
      <c r="D225" s="4">
        <v>96423916</v>
      </c>
      <c r="E225" s="27">
        <v>92588789</v>
      </c>
      <c r="F225" s="30"/>
      <c r="G225" s="33">
        <f t="shared" si="7"/>
        <v>92588789</v>
      </c>
    </row>
    <row r="226" spans="1:7" hidden="1" x14ac:dyDescent="0.2">
      <c r="A226" s="3" t="s">
        <v>84</v>
      </c>
      <c r="B226" s="3" t="s">
        <v>85</v>
      </c>
      <c r="C226" s="3" t="s">
        <v>49</v>
      </c>
      <c r="D226" s="4">
        <v>4307000</v>
      </c>
      <c r="E226" s="27">
        <v>2983192</v>
      </c>
      <c r="F226" s="30"/>
      <c r="G226" s="33">
        <f t="shared" si="7"/>
        <v>2983192</v>
      </c>
    </row>
    <row r="227" spans="1:7" hidden="1" x14ac:dyDescent="0.2">
      <c r="A227" s="3" t="s">
        <v>84</v>
      </c>
      <c r="B227" s="3" t="s">
        <v>85</v>
      </c>
      <c r="C227" s="3" t="s">
        <v>50</v>
      </c>
      <c r="D227" s="4">
        <v>16431715</v>
      </c>
      <c r="E227" s="27">
        <v>14054587</v>
      </c>
      <c r="F227" s="30"/>
      <c r="G227" s="33">
        <f t="shared" si="7"/>
        <v>14054587</v>
      </c>
    </row>
    <row r="228" spans="1:7" hidden="1" x14ac:dyDescent="0.2">
      <c r="A228" s="3" t="s">
        <v>84</v>
      </c>
      <c r="B228" s="3" t="s">
        <v>85</v>
      </c>
      <c r="C228" s="3" t="s">
        <v>51</v>
      </c>
      <c r="D228" s="4">
        <v>20350464</v>
      </c>
      <c r="E228" s="27">
        <v>13263557</v>
      </c>
      <c r="F228" s="30"/>
      <c r="G228" s="33">
        <f t="shared" si="7"/>
        <v>13263557</v>
      </c>
    </row>
    <row r="229" spans="1:7" hidden="1" x14ac:dyDescent="0.2">
      <c r="A229" s="3" t="s">
        <v>84</v>
      </c>
      <c r="B229" s="3" t="s">
        <v>85</v>
      </c>
      <c r="C229" s="3" t="s">
        <v>52</v>
      </c>
      <c r="D229" s="4">
        <v>26866330</v>
      </c>
      <c r="E229" s="27">
        <v>22396561</v>
      </c>
      <c r="F229" s="30"/>
      <c r="G229" s="33">
        <f t="shared" si="7"/>
        <v>22396561</v>
      </c>
    </row>
    <row r="230" spans="1:7" hidden="1" x14ac:dyDescent="0.2">
      <c r="A230" s="3" t="s">
        <v>84</v>
      </c>
      <c r="B230" s="3" t="s">
        <v>85</v>
      </c>
      <c r="C230" s="3" t="s">
        <v>53</v>
      </c>
      <c r="D230" s="4">
        <v>12238288</v>
      </c>
      <c r="E230" s="27">
        <v>9507409</v>
      </c>
      <c r="F230" s="30"/>
      <c r="G230" s="33">
        <f t="shared" si="7"/>
        <v>9507409</v>
      </c>
    </row>
    <row r="231" spans="1:7" hidden="1" x14ac:dyDescent="0.2">
      <c r="A231" s="3" t="s">
        <v>84</v>
      </c>
      <c r="B231" s="3" t="s">
        <v>85</v>
      </c>
      <c r="C231" s="3" t="s">
        <v>54</v>
      </c>
      <c r="D231" s="4">
        <v>49143258</v>
      </c>
      <c r="E231" s="27">
        <v>43438856</v>
      </c>
      <c r="F231" s="30"/>
      <c r="G231" s="33">
        <f t="shared" si="7"/>
        <v>43438856</v>
      </c>
    </row>
    <row r="232" spans="1:7" hidden="1" x14ac:dyDescent="0.2">
      <c r="A232" s="3" t="s">
        <v>84</v>
      </c>
      <c r="B232" s="3" t="s">
        <v>85</v>
      </c>
      <c r="C232" s="3" t="s">
        <v>55</v>
      </c>
      <c r="D232" s="4">
        <v>11872663</v>
      </c>
      <c r="E232" s="27">
        <v>11675982</v>
      </c>
      <c r="F232" s="30"/>
      <c r="G232" s="33">
        <f t="shared" si="7"/>
        <v>11675982</v>
      </c>
    </row>
    <row r="233" spans="1:7" hidden="1" x14ac:dyDescent="0.2">
      <c r="A233" s="3" t="s">
        <v>84</v>
      </c>
      <c r="B233" s="3" t="s">
        <v>85</v>
      </c>
      <c r="C233" s="3" t="s">
        <v>56</v>
      </c>
      <c r="D233" s="4">
        <v>325658464</v>
      </c>
      <c r="E233" s="27">
        <v>229812691</v>
      </c>
      <c r="F233" s="30"/>
      <c r="G233" s="33">
        <f t="shared" si="7"/>
        <v>229812691</v>
      </c>
    </row>
    <row r="234" spans="1:7" hidden="1" x14ac:dyDescent="0.2">
      <c r="A234" s="3" t="s">
        <v>84</v>
      </c>
      <c r="B234" s="3" t="s">
        <v>85</v>
      </c>
      <c r="C234" s="3" t="s">
        <v>57</v>
      </c>
      <c r="D234" s="4">
        <v>23040275</v>
      </c>
      <c r="E234" s="27">
        <v>16226059</v>
      </c>
      <c r="F234" s="30"/>
      <c r="G234" s="33">
        <f t="shared" si="7"/>
        <v>16226059</v>
      </c>
    </row>
    <row r="235" spans="1:7" hidden="1" x14ac:dyDescent="0.2">
      <c r="A235" s="3" t="s">
        <v>84</v>
      </c>
      <c r="B235" s="3" t="s">
        <v>85</v>
      </c>
      <c r="C235" s="3" t="s">
        <v>58</v>
      </c>
      <c r="D235" s="4">
        <v>18622482</v>
      </c>
      <c r="E235" s="27">
        <v>13834447</v>
      </c>
      <c r="F235" s="30"/>
      <c r="G235" s="33">
        <f t="shared" si="7"/>
        <v>13834447</v>
      </c>
    </row>
    <row r="236" spans="1:7" hidden="1" x14ac:dyDescent="0.2">
      <c r="A236" s="3" t="s">
        <v>84</v>
      </c>
      <c r="B236" s="3" t="s">
        <v>85</v>
      </c>
      <c r="C236" s="3" t="s">
        <v>17</v>
      </c>
      <c r="D236" s="4">
        <v>270104835</v>
      </c>
      <c r="E236" s="27">
        <v>176902112</v>
      </c>
      <c r="F236" s="30"/>
      <c r="G236" s="33">
        <f t="shared" si="7"/>
        <v>176902112</v>
      </c>
    </row>
    <row r="237" spans="1:7" hidden="1" x14ac:dyDescent="0.2">
      <c r="A237" s="3" t="s">
        <v>84</v>
      </c>
      <c r="B237" s="3" t="s">
        <v>85</v>
      </c>
      <c r="C237" s="3" t="s">
        <v>30</v>
      </c>
      <c r="D237" s="4">
        <v>6205876</v>
      </c>
      <c r="E237" s="27">
        <v>3200851</v>
      </c>
      <c r="F237" s="30"/>
      <c r="G237" s="33">
        <f t="shared" si="7"/>
        <v>3200851</v>
      </c>
    </row>
    <row r="238" spans="1:7" hidden="1" x14ac:dyDescent="0.2">
      <c r="A238" s="3" t="s">
        <v>84</v>
      </c>
      <c r="B238" s="3" t="s">
        <v>85</v>
      </c>
      <c r="C238" s="3" t="s">
        <v>59</v>
      </c>
      <c r="D238" s="4">
        <v>51465387</v>
      </c>
      <c r="E238" s="27">
        <v>42960959</v>
      </c>
      <c r="F238" s="30"/>
      <c r="G238" s="33">
        <f t="shared" si="7"/>
        <v>42960959</v>
      </c>
    </row>
    <row r="239" spans="1:7" hidden="1" x14ac:dyDescent="0.2">
      <c r="A239" s="3" t="s">
        <v>84</v>
      </c>
      <c r="B239" s="3" t="s">
        <v>85</v>
      </c>
      <c r="C239" s="3" t="s">
        <v>60</v>
      </c>
      <c r="D239" s="4">
        <v>12864281</v>
      </c>
      <c r="E239" s="27">
        <v>10453103</v>
      </c>
      <c r="F239" s="30"/>
      <c r="G239" s="33">
        <f t="shared" si="7"/>
        <v>10453103</v>
      </c>
    </row>
    <row r="240" spans="1:7" hidden="1" x14ac:dyDescent="0.2">
      <c r="A240" s="3" t="s">
        <v>84</v>
      </c>
      <c r="B240" s="3" t="s">
        <v>85</v>
      </c>
      <c r="C240" s="3" t="s">
        <v>71</v>
      </c>
      <c r="D240" s="4">
        <v>10814000</v>
      </c>
      <c r="E240" s="27">
        <v>7592218</v>
      </c>
      <c r="F240" s="30"/>
      <c r="G240" s="33">
        <f t="shared" si="7"/>
        <v>7592218</v>
      </c>
    </row>
    <row r="241" spans="1:7" hidden="1" x14ac:dyDescent="0.2">
      <c r="A241" s="3" t="s">
        <v>84</v>
      </c>
      <c r="B241" s="3" t="s">
        <v>85</v>
      </c>
      <c r="C241" s="3" t="s">
        <v>31</v>
      </c>
      <c r="D241" s="4">
        <v>300468330</v>
      </c>
      <c r="E241" s="27">
        <v>162679202</v>
      </c>
      <c r="F241" s="30"/>
      <c r="G241" s="33">
        <f t="shared" si="7"/>
        <v>162679202</v>
      </c>
    </row>
    <row r="242" spans="1:7" hidden="1" x14ac:dyDescent="0.2">
      <c r="A242" s="3" t="s">
        <v>84</v>
      </c>
      <c r="B242" s="3" t="s">
        <v>85</v>
      </c>
      <c r="C242" s="3" t="s">
        <v>32</v>
      </c>
      <c r="D242" s="4">
        <v>72036063</v>
      </c>
      <c r="E242" s="27">
        <v>43440937</v>
      </c>
      <c r="F242" s="30"/>
      <c r="G242" s="33">
        <f t="shared" si="7"/>
        <v>43440937</v>
      </c>
    </row>
    <row r="243" spans="1:7" hidden="1" x14ac:dyDescent="0.2">
      <c r="A243" s="3" t="s">
        <v>84</v>
      </c>
      <c r="B243" s="3" t="s">
        <v>85</v>
      </c>
      <c r="C243" s="3" t="s">
        <v>33</v>
      </c>
      <c r="D243" s="4">
        <v>74064000</v>
      </c>
      <c r="E243" s="27">
        <v>44867354</v>
      </c>
      <c r="F243" s="30"/>
      <c r="G243" s="33">
        <f t="shared" si="7"/>
        <v>44867354</v>
      </c>
    </row>
    <row r="244" spans="1:7" hidden="1" x14ac:dyDescent="0.2">
      <c r="A244" s="3" t="s">
        <v>84</v>
      </c>
      <c r="B244" s="3" t="s">
        <v>85</v>
      </c>
      <c r="C244" s="3" t="s">
        <v>61</v>
      </c>
      <c r="D244" s="4">
        <v>75270075</v>
      </c>
      <c r="E244" s="27">
        <v>28613162</v>
      </c>
      <c r="F244" s="30"/>
      <c r="G244" s="33">
        <f t="shared" si="7"/>
        <v>28613162</v>
      </c>
    </row>
    <row r="245" spans="1:7" hidden="1" x14ac:dyDescent="0.2">
      <c r="A245" s="3" t="s">
        <v>84</v>
      </c>
      <c r="B245" s="3" t="s">
        <v>85</v>
      </c>
      <c r="C245" s="3" t="s">
        <v>62</v>
      </c>
      <c r="D245" s="4">
        <v>35994260</v>
      </c>
      <c r="E245" s="27">
        <v>27390795</v>
      </c>
      <c r="F245" s="30"/>
      <c r="G245" s="33">
        <f t="shared" si="7"/>
        <v>27390795</v>
      </c>
    </row>
    <row r="246" spans="1:7" hidden="1" x14ac:dyDescent="0.2">
      <c r="A246" s="3" t="s">
        <v>84</v>
      </c>
      <c r="B246" s="3" t="s">
        <v>85</v>
      </c>
      <c r="C246" s="3" t="s">
        <v>78</v>
      </c>
      <c r="D246" s="4">
        <v>15587330</v>
      </c>
      <c r="E246" s="27">
        <v>12112450</v>
      </c>
      <c r="F246" s="30"/>
      <c r="G246" s="33">
        <f t="shared" si="7"/>
        <v>12112450</v>
      </c>
    </row>
    <row r="247" spans="1:7" hidden="1" x14ac:dyDescent="0.2">
      <c r="A247" s="3" t="s">
        <v>84</v>
      </c>
      <c r="B247" s="3" t="s">
        <v>85</v>
      </c>
      <c r="C247" s="3" t="s">
        <v>18</v>
      </c>
      <c r="D247" s="4">
        <v>75995852</v>
      </c>
      <c r="E247" s="27">
        <v>65039318</v>
      </c>
      <c r="F247" s="30"/>
      <c r="G247" s="33">
        <f t="shared" si="7"/>
        <v>65039318</v>
      </c>
    </row>
    <row r="248" spans="1:7" hidden="1" x14ac:dyDescent="0.2">
      <c r="A248" s="3" t="s">
        <v>84</v>
      </c>
      <c r="B248" s="3" t="s">
        <v>85</v>
      </c>
      <c r="C248" s="3" t="s">
        <v>34</v>
      </c>
      <c r="D248" s="4">
        <v>13926000</v>
      </c>
      <c r="E248" s="27">
        <v>7329218</v>
      </c>
      <c r="F248" s="30"/>
      <c r="G248" s="33">
        <f t="shared" si="7"/>
        <v>7329218</v>
      </c>
    </row>
    <row r="249" spans="1:7" hidden="1" x14ac:dyDescent="0.2">
      <c r="A249" s="3" t="s">
        <v>84</v>
      </c>
      <c r="B249" s="3" t="s">
        <v>85</v>
      </c>
      <c r="C249" s="3" t="s">
        <v>35</v>
      </c>
      <c r="D249" s="4">
        <v>3422600</v>
      </c>
      <c r="E249" s="27">
        <v>3422600</v>
      </c>
      <c r="F249" s="30"/>
      <c r="G249" s="33">
        <f t="shared" si="7"/>
        <v>3422600</v>
      </c>
    </row>
    <row r="250" spans="1:7" hidden="1" x14ac:dyDescent="0.2">
      <c r="A250" s="3" t="s">
        <v>84</v>
      </c>
      <c r="B250" s="3" t="s">
        <v>85</v>
      </c>
      <c r="C250" s="3" t="s">
        <v>24</v>
      </c>
      <c r="D250" s="4">
        <v>20678580</v>
      </c>
      <c r="E250" s="27">
        <v>12340698</v>
      </c>
      <c r="F250" s="30"/>
      <c r="G250" s="33">
        <f t="shared" si="7"/>
        <v>12340698</v>
      </c>
    </row>
    <row r="251" spans="1:7" hidden="1" x14ac:dyDescent="0.2">
      <c r="A251" s="3" t="s">
        <v>84</v>
      </c>
      <c r="B251" s="3" t="s">
        <v>85</v>
      </c>
      <c r="C251" s="3" t="s">
        <v>63</v>
      </c>
      <c r="D251" s="4">
        <v>11196920</v>
      </c>
      <c r="E251" s="27">
        <v>4819472</v>
      </c>
      <c r="F251" s="30"/>
      <c r="G251" s="33">
        <f t="shared" si="7"/>
        <v>4819472</v>
      </c>
    </row>
    <row r="252" spans="1:7" hidden="1" x14ac:dyDescent="0.2">
      <c r="A252" s="3" t="s">
        <v>84</v>
      </c>
      <c r="B252" s="3" t="s">
        <v>85</v>
      </c>
      <c r="C252" s="3" t="s">
        <v>25</v>
      </c>
      <c r="D252" s="4">
        <v>54304714</v>
      </c>
      <c r="E252" s="27">
        <v>40341352</v>
      </c>
      <c r="F252" s="30"/>
      <c r="G252" s="33">
        <f t="shared" si="7"/>
        <v>40341352</v>
      </c>
    </row>
    <row r="253" spans="1:7" hidden="1" x14ac:dyDescent="0.2">
      <c r="A253" s="3" t="s">
        <v>84</v>
      </c>
      <c r="B253" s="3" t="s">
        <v>85</v>
      </c>
      <c r="C253" s="3" t="s">
        <v>64</v>
      </c>
      <c r="D253" s="4">
        <v>23433529</v>
      </c>
      <c r="E253" s="27">
        <v>15186085</v>
      </c>
      <c r="F253" s="30"/>
      <c r="G253" s="33">
        <f t="shared" si="7"/>
        <v>15186085</v>
      </c>
    </row>
    <row r="254" spans="1:7" hidden="1" x14ac:dyDescent="0.2">
      <c r="A254" s="3" t="s">
        <v>84</v>
      </c>
      <c r="B254" s="3" t="s">
        <v>85</v>
      </c>
      <c r="C254" s="3" t="s">
        <v>65</v>
      </c>
      <c r="D254" s="4">
        <v>40099345</v>
      </c>
      <c r="E254" s="27">
        <v>35655937</v>
      </c>
      <c r="F254" s="30"/>
      <c r="G254" s="33">
        <f t="shared" si="7"/>
        <v>35655937</v>
      </c>
    </row>
    <row r="255" spans="1:7" hidden="1" x14ac:dyDescent="0.2">
      <c r="A255" s="3" t="s">
        <v>84</v>
      </c>
      <c r="B255" s="3" t="s">
        <v>85</v>
      </c>
      <c r="C255" s="3" t="s">
        <v>66</v>
      </c>
      <c r="D255" s="4">
        <v>7445000</v>
      </c>
      <c r="E255" s="27">
        <v>2893737</v>
      </c>
      <c r="F255" s="30"/>
      <c r="G255" s="33">
        <f t="shared" si="7"/>
        <v>2893737</v>
      </c>
    </row>
    <row r="256" spans="1:7" hidden="1" x14ac:dyDescent="0.2">
      <c r="A256" s="3" t="s">
        <v>84</v>
      </c>
      <c r="B256" s="3" t="s">
        <v>85</v>
      </c>
      <c r="C256" s="3" t="s">
        <v>26</v>
      </c>
      <c r="D256" s="4">
        <v>3055920</v>
      </c>
      <c r="E256" s="27">
        <v>668856</v>
      </c>
      <c r="F256" s="30"/>
      <c r="G256" s="33">
        <f t="shared" si="7"/>
        <v>668856</v>
      </c>
    </row>
    <row r="257" spans="1:7" hidden="1" x14ac:dyDescent="0.2">
      <c r="A257" s="3" t="s">
        <v>84</v>
      </c>
      <c r="B257" s="3" t="s">
        <v>85</v>
      </c>
      <c r="C257" s="3" t="s">
        <v>79</v>
      </c>
      <c r="D257" s="4">
        <v>4033316</v>
      </c>
      <c r="E257" s="27">
        <v>3910646</v>
      </c>
      <c r="F257" s="30"/>
      <c r="G257" s="33">
        <f t="shared" si="7"/>
        <v>3910646</v>
      </c>
    </row>
    <row r="258" spans="1:7" hidden="1" x14ac:dyDescent="0.2">
      <c r="A258" s="3" t="s">
        <v>84</v>
      </c>
      <c r="B258" s="3" t="s">
        <v>85</v>
      </c>
      <c r="C258" s="3" t="s">
        <v>36</v>
      </c>
      <c r="D258" s="4">
        <v>15016024</v>
      </c>
      <c r="E258" s="27">
        <v>10409019</v>
      </c>
      <c r="F258" s="30"/>
      <c r="G258" s="33">
        <f t="shared" si="7"/>
        <v>10409019</v>
      </c>
    </row>
    <row r="259" spans="1:7" hidden="1" x14ac:dyDescent="0.2">
      <c r="A259" s="3" t="s">
        <v>84</v>
      </c>
      <c r="B259" s="3" t="s">
        <v>85</v>
      </c>
      <c r="C259" s="3" t="s">
        <v>67</v>
      </c>
      <c r="D259" s="4">
        <v>47526064</v>
      </c>
      <c r="E259" s="27">
        <v>28295300</v>
      </c>
      <c r="F259" s="30"/>
      <c r="G259" s="33">
        <f t="shared" si="7"/>
        <v>28295300</v>
      </c>
    </row>
    <row r="260" spans="1:7" hidden="1" x14ac:dyDescent="0.2">
      <c r="A260" s="8" t="s">
        <v>19</v>
      </c>
      <c r="B260" s="8" t="s">
        <v>20</v>
      </c>
      <c r="C260" s="8" t="s">
        <v>19</v>
      </c>
      <c r="D260" s="4">
        <v>3092290843</v>
      </c>
      <c r="E260" s="31">
        <f>SUM(E209:E259)</f>
        <v>2198333491</v>
      </c>
      <c r="F260" s="31">
        <f t="shared" ref="F260:G260" si="9">SUM(F209:F259)</f>
        <v>-70541233</v>
      </c>
      <c r="G260" s="31">
        <f t="shared" si="9"/>
        <v>2127792258</v>
      </c>
    </row>
    <row r="261" spans="1:7" hidden="1" x14ac:dyDescent="0.2">
      <c r="A261" s="3" t="s">
        <v>87</v>
      </c>
      <c r="B261" s="3" t="s">
        <v>88</v>
      </c>
      <c r="C261" s="3" t="s">
        <v>14</v>
      </c>
      <c r="D261" s="4">
        <v>2330000</v>
      </c>
      <c r="E261" s="27">
        <v>2330000</v>
      </c>
      <c r="F261" s="30"/>
      <c r="G261" s="33">
        <f>E261+F261</f>
        <v>2330000</v>
      </c>
    </row>
    <row r="262" spans="1:7" x14ac:dyDescent="0.2">
      <c r="A262" s="3" t="s">
        <v>87</v>
      </c>
      <c r="B262" s="3" t="s">
        <v>88</v>
      </c>
      <c r="C262" s="3" t="s">
        <v>16</v>
      </c>
      <c r="D262" s="4">
        <v>250000</v>
      </c>
      <c r="E262" s="27">
        <v>250000</v>
      </c>
      <c r="F262" s="30"/>
      <c r="G262" s="33">
        <f>E262+F262</f>
        <v>250000</v>
      </c>
    </row>
    <row r="263" spans="1:7" hidden="1" x14ac:dyDescent="0.2">
      <c r="A263" s="3" t="s">
        <v>87</v>
      </c>
      <c r="B263" s="3" t="s">
        <v>88</v>
      </c>
      <c r="C263" s="3" t="s">
        <v>43</v>
      </c>
      <c r="D263" s="3">
        <v>0</v>
      </c>
      <c r="E263" s="28">
        <v>0</v>
      </c>
      <c r="F263" s="30"/>
      <c r="G263" s="33">
        <f t="shared" si="7"/>
        <v>0</v>
      </c>
    </row>
    <row r="264" spans="1:7" hidden="1" x14ac:dyDescent="0.2">
      <c r="A264" s="3" t="s">
        <v>87</v>
      </c>
      <c r="B264" s="3" t="s">
        <v>88</v>
      </c>
      <c r="C264" s="3" t="s">
        <v>74</v>
      </c>
      <c r="D264" s="3">
        <v>0</v>
      </c>
      <c r="E264" s="28">
        <v>0</v>
      </c>
      <c r="F264" s="30"/>
      <c r="G264" s="33">
        <f t="shared" si="7"/>
        <v>0</v>
      </c>
    </row>
    <row r="265" spans="1:7" hidden="1" x14ac:dyDescent="0.2">
      <c r="A265" s="3" t="s">
        <v>87</v>
      </c>
      <c r="B265" s="3" t="s">
        <v>88</v>
      </c>
      <c r="C265" s="3" t="s">
        <v>70</v>
      </c>
      <c r="D265" s="4">
        <v>30000</v>
      </c>
      <c r="E265" s="27">
        <v>30000</v>
      </c>
      <c r="F265" s="30"/>
      <c r="G265" s="33">
        <f t="shared" ref="G265:G326" si="10">E265-F265</f>
        <v>30000</v>
      </c>
    </row>
    <row r="266" spans="1:7" hidden="1" x14ac:dyDescent="0.2">
      <c r="A266" s="3" t="s">
        <v>87</v>
      </c>
      <c r="B266" s="3" t="s">
        <v>88</v>
      </c>
      <c r="C266" s="3" t="s">
        <v>46</v>
      </c>
      <c r="D266" s="4">
        <v>30000</v>
      </c>
      <c r="E266" s="27">
        <v>30000</v>
      </c>
      <c r="F266" s="30"/>
      <c r="G266" s="33">
        <f t="shared" si="10"/>
        <v>30000</v>
      </c>
    </row>
    <row r="267" spans="1:7" hidden="1" x14ac:dyDescent="0.2">
      <c r="A267" s="3" t="s">
        <v>87</v>
      </c>
      <c r="B267" s="3" t="s">
        <v>88</v>
      </c>
      <c r="C267" s="3" t="s">
        <v>75</v>
      </c>
      <c r="D267" s="4">
        <v>20000</v>
      </c>
      <c r="E267" s="27">
        <v>20000</v>
      </c>
      <c r="F267" s="30"/>
      <c r="G267" s="33">
        <f t="shared" si="10"/>
        <v>20000</v>
      </c>
    </row>
    <row r="268" spans="1:7" hidden="1" x14ac:dyDescent="0.2">
      <c r="A268" s="3" t="s">
        <v>87</v>
      </c>
      <c r="B268" s="3" t="s">
        <v>88</v>
      </c>
      <c r="C268" s="3" t="s">
        <v>47</v>
      </c>
      <c r="D268" s="4">
        <v>90000</v>
      </c>
      <c r="E268" s="27">
        <v>90000</v>
      </c>
      <c r="F268" s="30"/>
      <c r="G268" s="33">
        <f t="shared" si="10"/>
        <v>90000</v>
      </c>
    </row>
    <row r="269" spans="1:7" hidden="1" x14ac:dyDescent="0.2">
      <c r="A269" s="3" t="s">
        <v>87</v>
      </c>
      <c r="B269" s="3" t="s">
        <v>88</v>
      </c>
      <c r="C269" s="3" t="s">
        <v>77</v>
      </c>
      <c r="D269" s="4">
        <v>55000</v>
      </c>
      <c r="E269" s="27">
        <v>55000</v>
      </c>
      <c r="F269" s="30"/>
      <c r="G269" s="33">
        <f t="shared" si="10"/>
        <v>55000</v>
      </c>
    </row>
    <row r="270" spans="1:7" hidden="1" x14ac:dyDescent="0.2">
      <c r="A270" s="3" t="s">
        <v>87</v>
      </c>
      <c r="B270" s="3" t="s">
        <v>88</v>
      </c>
      <c r="C270" s="3" t="s">
        <v>48</v>
      </c>
      <c r="D270" s="4">
        <v>370000</v>
      </c>
      <c r="E270" s="27">
        <v>370000</v>
      </c>
      <c r="F270" s="30"/>
      <c r="G270" s="33">
        <f t="shared" si="10"/>
        <v>370000</v>
      </c>
    </row>
    <row r="271" spans="1:7" hidden="1" x14ac:dyDescent="0.2">
      <c r="A271" s="3" t="s">
        <v>87</v>
      </c>
      <c r="B271" s="3" t="s">
        <v>88</v>
      </c>
      <c r="C271" s="3" t="s">
        <v>49</v>
      </c>
      <c r="D271" s="4">
        <v>10000</v>
      </c>
      <c r="E271" s="27">
        <v>10000</v>
      </c>
      <c r="F271" s="30"/>
      <c r="G271" s="33">
        <f t="shared" si="10"/>
        <v>10000</v>
      </c>
    </row>
    <row r="272" spans="1:7" hidden="1" x14ac:dyDescent="0.2">
      <c r="A272" s="3" t="s">
        <v>87</v>
      </c>
      <c r="B272" s="3" t="s">
        <v>88</v>
      </c>
      <c r="C272" s="3" t="s">
        <v>50</v>
      </c>
      <c r="D272" s="4">
        <v>60000</v>
      </c>
      <c r="E272" s="27">
        <v>60000</v>
      </c>
      <c r="F272" s="30"/>
      <c r="G272" s="33">
        <f t="shared" si="10"/>
        <v>60000</v>
      </c>
    </row>
    <row r="273" spans="1:7" hidden="1" x14ac:dyDescent="0.2">
      <c r="A273" s="3" t="s">
        <v>87</v>
      </c>
      <c r="B273" s="3" t="s">
        <v>88</v>
      </c>
      <c r="C273" s="3" t="s">
        <v>51</v>
      </c>
      <c r="D273" s="4">
        <v>60000</v>
      </c>
      <c r="E273" s="27">
        <v>60000</v>
      </c>
      <c r="F273" s="30"/>
      <c r="G273" s="33">
        <f t="shared" si="10"/>
        <v>60000</v>
      </c>
    </row>
    <row r="274" spans="1:7" hidden="1" x14ac:dyDescent="0.2">
      <c r="A274" s="3" t="s">
        <v>87</v>
      </c>
      <c r="B274" s="3" t="s">
        <v>88</v>
      </c>
      <c r="C274" s="3" t="s">
        <v>52</v>
      </c>
      <c r="D274" s="4">
        <v>41000</v>
      </c>
      <c r="E274" s="27">
        <v>41000</v>
      </c>
      <c r="F274" s="30"/>
      <c r="G274" s="33">
        <f t="shared" si="10"/>
        <v>41000</v>
      </c>
    </row>
    <row r="275" spans="1:7" hidden="1" x14ac:dyDescent="0.2">
      <c r="A275" s="3" t="s">
        <v>87</v>
      </c>
      <c r="B275" s="3" t="s">
        <v>88</v>
      </c>
      <c r="C275" s="3" t="s">
        <v>53</v>
      </c>
      <c r="D275" s="4">
        <v>550000</v>
      </c>
      <c r="E275" s="27">
        <v>550000</v>
      </c>
      <c r="F275" s="30"/>
      <c r="G275" s="33">
        <f t="shared" si="10"/>
        <v>550000</v>
      </c>
    </row>
    <row r="276" spans="1:7" hidden="1" x14ac:dyDescent="0.2">
      <c r="A276" s="3" t="s">
        <v>87</v>
      </c>
      <c r="B276" s="3" t="s">
        <v>88</v>
      </c>
      <c r="C276" s="3" t="s">
        <v>54</v>
      </c>
      <c r="D276" s="4">
        <v>40000</v>
      </c>
      <c r="E276" s="27">
        <v>40000</v>
      </c>
      <c r="F276" s="30"/>
      <c r="G276" s="33">
        <f t="shared" si="10"/>
        <v>40000</v>
      </c>
    </row>
    <row r="277" spans="1:7" hidden="1" x14ac:dyDescent="0.2">
      <c r="A277" s="3" t="s">
        <v>87</v>
      </c>
      <c r="B277" s="3" t="s">
        <v>88</v>
      </c>
      <c r="C277" s="3" t="s">
        <v>55</v>
      </c>
      <c r="D277" s="4">
        <v>10000</v>
      </c>
      <c r="E277" s="27">
        <v>10000</v>
      </c>
      <c r="F277" s="30"/>
      <c r="G277" s="33">
        <f t="shared" si="10"/>
        <v>10000</v>
      </c>
    </row>
    <row r="278" spans="1:7" hidden="1" x14ac:dyDescent="0.2">
      <c r="A278" s="3" t="s">
        <v>87</v>
      </c>
      <c r="B278" s="3" t="s">
        <v>88</v>
      </c>
      <c r="C278" s="3" t="s">
        <v>56</v>
      </c>
      <c r="D278" s="4">
        <v>880000</v>
      </c>
      <c r="E278" s="27">
        <v>880000</v>
      </c>
      <c r="F278" s="30"/>
      <c r="G278" s="33">
        <f t="shared" si="10"/>
        <v>880000</v>
      </c>
    </row>
    <row r="279" spans="1:7" hidden="1" x14ac:dyDescent="0.2">
      <c r="A279" s="3" t="s">
        <v>87</v>
      </c>
      <c r="B279" s="3" t="s">
        <v>88</v>
      </c>
      <c r="C279" s="3" t="s">
        <v>57</v>
      </c>
      <c r="D279" s="4">
        <v>90000</v>
      </c>
      <c r="E279" s="27">
        <v>90000</v>
      </c>
      <c r="F279" s="30"/>
      <c r="G279" s="33">
        <f t="shared" si="10"/>
        <v>90000</v>
      </c>
    </row>
    <row r="280" spans="1:7" hidden="1" x14ac:dyDescent="0.2">
      <c r="A280" s="3" t="s">
        <v>87</v>
      </c>
      <c r="B280" s="3" t="s">
        <v>88</v>
      </c>
      <c r="C280" s="3" t="s">
        <v>58</v>
      </c>
      <c r="D280" s="4">
        <v>60000</v>
      </c>
      <c r="E280" s="27">
        <v>60000</v>
      </c>
      <c r="F280" s="30"/>
      <c r="G280" s="33">
        <f t="shared" si="10"/>
        <v>60000</v>
      </c>
    </row>
    <row r="281" spans="1:7" hidden="1" x14ac:dyDescent="0.2">
      <c r="A281" s="3" t="s">
        <v>87</v>
      </c>
      <c r="B281" s="3" t="s">
        <v>88</v>
      </c>
      <c r="C281" s="3" t="s">
        <v>17</v>
      </c>
      <c r="D281" s="4">
        <v>1470000</v>
      </c>
      <c r="E281" s="27">
        <v>1470000</v>
      </c>
      <c r="F281" s="30"/>
      <c r="G281" s="33">
        <f t="shared" si="10"/>
        <v>1470000</v>
      </c>
    </row>
    <row r="282" spans="1:7" hidden="1" x14ac:dyDescent="0.2">
      <c r="A282" s="3" t="s">
        <v>87</v>
      </c>
      <c r="B282" s="3" t="s">
        <v>88</v>
      </c>
      <c r="C282" s="3" t="s">
        <v>30</v>
      </c>
      <c r="D282" s="4">
        <v>10000</v>
      </c>
      <c r="E282" s="27">
        <v>10000</v>
      </c>
      <c r="F282" s="30"/>
      <c r="G282" s="33">
        <f t="shared" si="10"/>
        <v>10000</v>
      </c>
    </row>
    <row r="283" spans="1:7" hidden="1" x14ac:dyDescent="0.2">
      <c r="A283" s="3" t="s">
        <v>87</v>
      </c>
      <c r="B283" s="3" t="s">
        <v>88</v>
      </c>
      <c r="C283" s="3" t="s">
        <v>59</v>
      </c>
      <c r="D283" s="4">
        <v>40000</v>
      </c>
      <c r="E283" s="27">
        <v>40000</v>
      </c>
      <c r="F283" s="30"/>
      <c r="G283" s="33">
        <f t="shared" si="10"/>
        <v>40000</v>
      </c>
    </row>
    <row r="284" spans="1:7" hidden="1" x14ac:dyDescent="0.2">
      <c r="A284" s="3" t="s">
        <v>87</v>
      </c>
      <c r="B284" s="3" t="s">
        <v>88</v>
      </c>
      <c r="C284" s="3" t="s">
        <v>60</v>
      </c>
      <c r="D284" s="4">
        <v>90000</v>
      </c>
      <c r="E284" s="27">
        <v>90000</v>
      </c>
      <c r="F284" s="30"/>
      <c r="G284" s="33">
        <f t="shared" si="10"/>
        <v>90000</v>
      </c>
    </row>
    <row r="285" spans="1:7" hidden="1" x14ac:dyDescent="0.2">
      <c r="A285" s="3" t="s">
        <v>87</v>
      </c>
      <c r="B285" s="3" t="s">
        <v>88</v>
      </c>
      <c r="C285" s="3" t="s">
        <v>71</v>
      </c>
      <c r="D285" s="4">
        <v>50000</v>
      </c>
      <c r="E285" s="27">
        <v>50000</v>
      </c>
      <c r="F285" s="30"/>
      <c r="G285" s="33">
        <f t="shared" si="10"/>
        <v>50000</v>
      </c>
    </row>
    <row r="286" spans="1:7" hidden="1" x14ac:dyDescent="0.2">
      <c r="A286" s="3" t="s">
        <v>87</v>
      </c>
      <c r="B286" s="3" t="s">
        <v>88</v>
      </c>
      <c r="C286" s="3" t="s">
        <v>31</v>
      </c>
      <c r="D286" s="4">
        <v>1335000</v>
      </c>
      <c r="E286" s="27">
        <v>1335000</v>
      </c>
      <c r="F286" s="30"/>
      <c r="G286" s="33">
        <f t="shared" si="10"/>
        <v>1335000</v>
      </c>
    </row>
    <row r="287" spans="1:7" hidden="1" x14ac:dyDescent="0.2">
      <c r="A287" s="3" t="s">
        <v>87</v>
      </c>
      <c r="B287" s="3" t="s">
        <v>88</v>
      </c>
      <c r="C287" s="3" t="s">
        <v>32</v>
      </c>
      <c r="D287" s="4">
        <v>360000</v>
      </c>
      <c r="E287" s="27">
        <v>360000</v>
      </c>
      <c r="F287" s="30"/>
      <c r="G287" s="33">
        <f t="shared" si="10"/>
        <v>360000</v>
      </c>
    </row>
    <row r="288" spans="1:7" hidden="1" x14ac:dyDescent="0.2">
      <c r="A288" s="3" t="s">
        <v>87</v>
      </c>
      <c r="B288" s="3" t="s">
        <v>88</v>
      </c>
      <c r="C288" s="3" t="s">
        <v>33</v>
      </c>
      <c r="D288" s="4">
        <v>220000</v>
      </c>
      <c r="E288" s="27">
        <v>220000</v>
      </c>
      <c r="F288" s="30"/>
      <c r="G288" s="33">
        <f t="shared" si="10"/>
        <v>220000</v>
      </c>
    </row>
    <row r="289" spans="1:7" hidden="1" x14ac:dyDescent="0.2">
      <c r="A289" s="3" t="s">
        <v>87</v>
      </c>
      <c r="B289" s="3" t="s">
        <v>88</v>
      </c>
      <c r="C289" s="3" t="s">
        <v>61</v>
      </c>
      <c r="D289" s="4">
        <v>140000</v>
      </c>
      <c r="E289" s="27">
        <v>140000</v>
      </c>
      <c r="F289" s="30"/>
      <c r="G289" s="33">
        <f t="shared" si="10"/>
        <v>140000</v>
      </c>
    </row>
    <row r="290" spans="1:7" hidden="1" x14ac:dyDescent="0.2">
      <c r="A290" s="3" t="s">
        <v>87</v>
      </c>
      <c r="B290" s="3" t="s">
        <v>88</v>
      </c>
      <c r="C290" s="3" t="s">
        <v>62</v>
      </c>
      <c r="D290" s="4">
        <v>140000</v>
      </c>
      <c r="E290" s="27">
        <v>140000</v>
      </c>
      <c r="F290" s="30"/>
      <c r="G290" s="33">
        <f t="shared" si="10"/>
        <v>140000</v>
      </c>
    </row>
    <row r="291" spans="1:7" hidden="1" x14ac:dyDescent="0.2">
      <c r="A291" s="3" t="s">
        <v>87</v>
      </c>
      <c r="B291" s="3" t="s">
        <v>88</v>
      </c>
      <c r="C291" s="3" t="s">
        <v>78</v>
      </c>
      <c r="D291" s="4">
        <v>10000</v>
      </c>
      <c r="E291" s="27">
        <v>10000</v>
      </c>
      <c r="F291" s="30"/>
      <c r="G291" s="33">
        <f t="shared" si="10"/>
        <v>10000</v>
      </c>
    </row>
    <row r="292" spans="1:7" hidden="1" x14ac:dyDescent="0.2">
      <c r="A292" s="3" t="s">
        <v>87</v>
      </c>
      <c r="B292" s="3" t="s">
        <v>88</v>
      </c>
      <c r="C292" s="3" t="s">
        <v>18</v>
      </c>
      <c r="D292" s="4">
        <v>190000</v>
      </c>
      <c r="E292" s="27">
        <v>190000</v>
      </c>
      <c r="F292" s="30"/>
      <c r="G292" s="33">
        <f t="shared" si="10"/>
        <v>190000</v>
      </c>
    </row>
    <row r="293" spans="1:7" hidden="1" x14ac:dyDescent="0.2">
      <c r="A293" s="3" t="s">
        <v>87</v>
      </c>
      <c r="B293" s="3" t="s">
        <v>88</v>
      </c>
      <c r="C293" s="3" t="s">
        <v>34</v>
      </c>
      <c r="D293" s="4">
        <v>20000</v>
      </c>
      <c r="E293" s="27">
        <v>20000</v>
      </c>
      <c r="F293" s="30"/>
      <c r="G293" s="33">
        <f t="shared" si="10"/>
        <v>20000</v>
      </c>
    </row>
    <row r="294" spans="1:7" hidden="1" x14ac:dyDescent="0.2">
      <c r="A294" s="3" t="s">
        <v>87</v>
      </c>
      <c r="B294" s="3" t="s">
        <v>88</v>
      </c>
      <c r="C294" s="3" t="s">
        <v>35</v>
      </c>
      <c r="D294" s="4">
        <v>40000</v>
      </c>
      <c r="E294" s="27">
        <v>40000</v>
      </c>
      <c r="F294" s="30"/>
      <c r="G294" s="33">
        <f t="shared" si="10"/>
        <v>40000</v>
      </c>
    </row>
    <row r="295" spans="1:7" hidden="1" x14ac:dyDescent="0.2">
      <c r="A295" s="3" t="s">
        <v>87</v>
      </c>
      <c r="B295" s="3" t="s">
        <v>88</v>
      </c>
      <c r="C295" s="3" t="s">
        <v>24</v>
      </c>
      <c r="D295" s="4">
        <v>242500</v>
      </c>
      <c r="E295" s="27">
        <v>242500</v>
      </c>
      <c r="F295" s="30"/>
      <c r="G295" s="33">
        <f t="shared" si="10"/>
        <v>242500</v>
      </c>
    </row>
    <row r="296" spans="1:7" hidden="1" x14ac:dyDescent="0.2">
      <c r="A296" s="3" t="s">
        <v>87</v>
      </c>
      <c r="B296" s="3" t="s">
        <v>88</v>
      </c>
      <c r="C296" s="3" t="s">
        <v>63</v>
      </c>
      <c r="D296" s="4">
        <v>40000</v>
      </c>
      <c r="E296" s="27">
        <v>40000</v>
      </c>
      <c r="F296" s="30"/>
      <c r="G296" s="33">
        <f t="shared" si="10"/>
        <v>40000</v>
      </c>
    </row>
    <row r="297" spans="1:7" hidden="1" x14ac:dyDescent="0.2">
      <c r="A297" s="3" t="s">
        <v>87</v>
      </c>
      <c r="B297" s="3" t="s">
        <v>88</v>
      </c>
      <c r="C297" s="3" t="s">
        <v>25</v>
      </c>
      <c r="D297" s="4">
        <v>85000</v>
      </c>
      <c r="E297" s="27">
        <v>85000</v>
      </c>
      <c r="F297" s="30"/>
      <c r="G297" s="33">
        <f t="shared" si="10"/>
        <v>85000</v>
      </c>
    </row>
    <row r="298" spans="1:7" hidden="1" x14ac:dyDescent="0.2">
      <c r="A298" s="3" t="s">
        <v>87</v>
      </c>
      <c r="B298" s="3" t="s">
        <v>88</v>
      </c>
      <c r="C298" s="3" t="s">
        <v>64</v>
      </c>
      <c r="D298" s="4">
        <v>50000</v>
      </c>
      <c r="E298" s="27">
        <v>50000</v>
      </c>
      <c r="F298" s="30"/>
      <c r="G298" s="33">
        <f t="shared" si="10"/>
        <v>50000</v>
      </c>
    </row>
    <row r="299" spans="1:7" hidden="1" x14ac:dyDescent="0.2">
      <c r="A299" s="3" t="s">
        <v>87</v>
      </c>
      <c r="B299" s="3" t="s">
        <v>88</v>
      </c>
      <c r="C299" s="3" t="s">
        <v>65</v>
      </c>
      <c r="D299" s="4">
        <v>130000</v>
      </c>
      <c r="E299" s="27">
        <v>130000</v>
      </c>
      <c r="F299" s="30"/>
      <c r="G299" s="33">
        <f t="shared" si="10"/>
        <v>130000</v>
      </c>
    </row>
    <row r="300" spans="1:7" hidden="1" x14ac:dyDescent="0.2">
      <c r="A300" s="3" t="s">
        <v>87</v>
      </c>
      <c r="B300" s="3" t="s">
        <v>88</v>
      </c>
      <c r="C300" s="3" t="s">
        <v>79</v>
      </c>
      <c r="D300" s="4">
        <v>10000</v>
      </c>
      <c r="E300" s="27">
        <v>10000</v>
      </c>
      <c r="F300" s="30"/>
      <c r="G300" s="33">
        <f t="shared" si="10"/>
        <v>10000</v>
      </c>
    </row>
    <row r="301" spans="1:7" hidden="1" x14ac:dyDescent="0.2">
      <c r="A301" s="3" t="s">
        <v>87</v>
      </c>
      <c r="B301" s="3" t="s">
        <v>88</v>
      </c>
      <c r="C301" s="3" t="s">
        <v>36</v>
      </c>
      <c r="D301" s="4">
        <v>30000</v>
      </c>
      <c r="E301" s="27">
        <v>30000</v>
      </c>
      <c r="F301" s="30"/>
      <c r="G301" s="33">
        <f t="shared" si="10"/>
        <v>30000</v>
      </c>
    </row>
    <row r="302" spans="1:7" hidden="1" x14ac:dyDescent="0.2">
      <c r="A302" s="3" t="s">
        <v>87</v>
      </c>
      <c r="B302" s="3" t="s">
        <v>88</v>
      </c>
      <c r="C302" s="3" t="s">
        <v>67</v>
      </c>
      <c r="D302" s="4">
        <v>120000</v>
      </c>
      <c r="E302" s="27">
        <v>120000</v>
      </c>
      <c r="F302" s="30"/>
      <c r="G302" s="33">
        <f t="shared" si="10"/>
        <v>120000</v>
      </c>
    </row>
    <row r="303" spans="1:7" hidden="1" x14ac:dyDescent="0.2">
      <c r="A303" s="8" t="s">
        <v>19</v>
      </c>
      <c r="B303" s="8" t="s">
        <v>20</v>
      </c>
      <c r="C303" s="8" t="s">
        <v>19</v>
      </c>
      <c r="D303" s="4">
        <v>10298500</v>
      </c>
      <c r="E303" s="31">
        <f>SUM(E261:E302)</f>
        <v>9798500</v>
      </c>
      <c r="F303" s="31">
        <f>SUM(F261:F302)</f>
        <v>0</v>
      </c>
      <c r="G303" s="31">
        <f>SUM(G261:G302)</f>
        <v>9798500</v>
      </c>
    </row>
    <row r="304" spans="1:7" hidden="1" x14ac:dyDescent="0.2">
      <c r="A304" s="3" t="s">
        <v>89</v>
      </c>
      <c r="B304" s="3" t="s">
        <v>90</v>
      </c>
      <c r="C304" s="3" t="s">
        <v>14</v>
      </c>
      <c r="D304" s="4">
        <v>520030105</v>
      </c>
      <c r="E304" s="27">
        <v>325807528</v>
      </c>
      <c r="F304" s="30"/>
      <c r="G304" s="33">
        <f>E304+F304</f>
        <v>325807528</v>
      </c>
    </row>
    <row r="305" spans="1:7" x14ac:dyDescent="0.2">
      <c r="A305" s="3" t="s">
        <v>89</v>
      </c>
      <c r="B305" s="3" t="s">
        <v>90</v>
      </c>
      <c r="C305" s="3" t="s">
        <v>16</v>
      </c>
      <c r="D305" s="4">
        <v>14482197</v>
      </c>
      <c r="E305" s="27">
        <v>11460077</v>
      </c>
      <c r="F305" s="30"/>
      <c r="G305" s="33">
        <f>E305+F305</f>
        <v>11460077</v>
      </c>
    </row>
    <row r="306" spans="1:7" hidden="1" x14ac:dyDescent="0.2">
      <c r="A306" s="3" t="s">
        <v>89</v>
      </c>
      <c r="B306" s="3" t="s">
        <v>90</v>
      </c>
      <c r="C306" s="3" t="s">
        <v>42</v>
      </c>
      <c r="D306" s="4">
        <v>117332</v>
      </c>
      <c r="E306" s="27">
        <v>117332</v>
      </c>
      <c r="F306" s="30"/>
      <c r="G306" s="33">
        <f t="shared" si="10"/>
        <v>117332</v>
      </c>
    </row>
    <row r="307" spans="1:7" hidden="1" x14ac:dyDescent="0.2">
      <c r="A307" s="3" t="s">
        <v>89</v>
      </c>
      <c r="B307" s="3" t="s">
        <v>90</v>
      </c>
      <c r="C307" s="3" t="s">
        <v>43</v>
      </c>
      <c r="D307" s="4">
        <v>337944</v>
      </c>
      <c r="E307" s="27">
        <v>337944</v>
      </c>
      <c r="F307" s="30"/>
      <c r="G307" s="33">
        <f t="shared" si="10"/>
        <v>337944</v>
      </c>
    </row>
    <row r="308" spans="1:7" hidden="1" x14ac:dyDescent="0.2">
      <c r="A308" s="3" t="s">
        <v>89</v>
      </c>
      <c r="B308" s="3" t="s">
        <v>90</v>
      </c>
      <c r="C308" s="3" t="s">
        <v>45</v>
      </c>
      <c r="D308" s="4">
        <v>584820</v>
      </c>
      <c r="E308" s="27">
        <v>401918</v>
      </c>
      <c r="F308" s="30"/>
      <c r="G308" s="33">
        <f t="shared" si="10"/>
        <v>401918</v>
      </c>
    </row>
    <row r="309" spans="1:7" hidden="1" x14ac:dyDescent="0.2">
      <c r="A309" s="3" t="s">
        <v>89</v>
      </c>
      <c r="B309" s="3" t="s">
        <v>90</v>
      </c>
      <c r="C309" s="3" t="s">
        <v>70</v>
      </c>
      <c r="D309" s="4">
        <v>3703784</v>
      </c>
      <c r="E309" s="27">
        <v>2716101</v>
      </c>
      <c r="F309" s="30"/>
      <c r="G309" s="33">
        <f t="shared" si="10"/>
        <v>2716101</v>
      </c>
    </row>
    <row r="310" spans="1:7" hidden="1" x14ac:dyDescent="0.2">
      <c r="A310" s="3" t="s">
        <v>89</v>
      </c>
      <c r="B310" s="3" t="s">
        <v>90</v>
      </c>
      <c r="C310" s="3" t="s">
        <v>46</v>
      </c>
      <c r="D310" s="4">
        <v>20305893</v>
      </c>
      <c r="E310" s="27">
        <v>9300038</v>
      </c>
      <c r="F310" s="30"/>
      <c r="G310" s="33">
        <f t="shared" si="10"/>
        <v>9300038</v>
      </c>
    </row>
    <row r="311" spans="1:7" hidden="1" x14ac:dyDescent="0.2">
      <c r="A311" s="3" t="s">
        <v>89</v>
      </c>
      <c r="B311" s="3" t="s">
        <v>90</v>
      </c>
      <c r="C311" s="3" t="s">
        <v>86</v>
      </c>
      <c r="D311" s="4">
        <v>1487900</v>
      </c>
      <c r="E311" s="27">
        <v>336854</v>
      </c>
      <c r="F311" s="30"/>
      <c r="G311" s="33">
        <f t="shared" si="10"/>
        <v>336854</v>
      </c>
    </row>
    <row r="312" spans="1:7" hidden="1" x14ac:dyDescent="0.2">
      <c r="A312" s="3" t="s">
        <v>89</v>
      </c>
      <c r="B312" s="3" t="s">
        <v>90</v>
      </c>
      <c r="C312" s="3" t="s">
        <v>47</v>
      </c>
      <c r="D312" s="4">
        <v>2099000</v>
      </c>
      <c r="E312" s="27">
        <v>1276900</v>
      </c>
      <c r="F312" s="30"/>
      <c r="G312" s="33">
        <f t="shared" si="10"/>
        <v>1276900</v>
      </c>
    </row>
    <row r="313" spans="1:7" hidden="1" x14ac:dyDescent="0.2">
      <c r="A313" s="3" t="s">
        <v>89</v>
      </c>
      <c r="B313" s="3" t="s">
        <v>90</v>
      </c>
      <c r="C313" s="3" t="s">
        <v>48</v>
      </c>
      <c r="D313" s="4">
        <v>37009145</v>
      </c>
      <c r="E313" s="27">
        <v>25128936</v>
      </c>
      <c r="F313" s="30"/>
      <c r="G313" s="33">
        <f t="shared" si="10"/>
        <v>25128936</v>
      </c>
    </row>
    <row r="314" spans="1:7" hidden="1" x14ac:dyDescent="0.2">
      <c r="A314" s="3" t="s">
        <v>89</v>
      </c>
      <c r="B314" s="3" t="s">
        <v>90</v>
      </c>
      <c r="C314" s="3" t="s">
        <v>50</v>
      </c>
      <c r="D314" s="4">
        <v>9182543</v>
      </c>
      <c r="E314" s="27">
        <v>6347727</v>
      </c>
      <c r="F314" s="30"/>
      <c r="G314" s="33">
        <f t="shared" si="10"/>
        <v>6347727</v>
      </c>
    </row>
    <row r="315" spans="1:7" hidden="1" x14ac:dyDescent="0.2">
      <c r="A315" s="3" t="s">
        <v>89</v>
      </c>
      <c r="B315" s="3" t="s">
        <v>90</v>
      </c>
      <c r="C315" s="3" t="s">
        <v>51</v>
      </c>
      <c r="D315" s="4">
        <v>12889349</v>
      </c>
      <c r="E315" s="27">
        <v>5964568</v>
      </c>
      <c r="F315" s="30"/>
      <c r="G315" s="33">
        <f t="shared" si="10"/>
        <v>5964568</v>
      </c>
    </row>
    <row r="316" spans="1:7" hidden="1" x14ac:dyDescent="0.2">
      <c r="A316" s="3" t="s">
        <v>89</v>
      </c>
      <c r="B316" s="3" t="s">
        <v>90</v>
      </c>
      <c r="C316" s="3" t="s">
        <v>52</v>
      </c>
      <c r="D316" s="4">
        <v>2459386</v>
      </c>
      <c r="E316" s="27">
        <v>2041693</v>
      </c>
      <c r="F316" s="30"/>
      <c r="G316" s="33">
        <f t="shared" si="10"/>
        <v>2041693</v>
      </c>
    </row>
    <row r="317" spans="1:7" hidden="1" x14ac:dyDescent="0.2">
      <c r="A317" s="3" t="s">
        <v>89</v>
      </c>
      <c r="B317" s="3" t="s">
        <v>90</v>
      </c>
      <c r="C317" s="3" t="s">
        <v>53</v>
      </c>
      <c r="D317" s="4">
        <v>4020196</v>
      </c>
      <c r="E317" s="27">
        <v>1557856</v>
      </c>
      <c r="F317" s="30"/>
      <c r="G317" s="33">
        <f t="shared" si="10"/>
        <v>1557856</v>
      </c>
    </row>
    <row r="318" spans="1:7" hidden="1" x14ac:dyDescent="0.2">
      <c r="A318" s="3" t="s">
        <v>89</v>
      </c>
      <c r="B318" s="3" t="s">
        <v>90</v>
      </c>
      <c r="C318" s="3" t="s">
        <v>55</v>
      </c>
      <c r="D318" s="4">
        <v>8649077</v>
      </c>
      <c r="E318" s="27">
        <v>6358411</v>
      </c>
      <c r="F318" s="30"/>
      <c r="G318" s="33">
        <f t="shared" si="10"/>
        <v>6358411</v>
      </c>
    </row>
    <row r="319" spans="1:7" hidden="1" x14ac:dyDescent="0.2">
      <c r="A319" s="3" t="s">
        <v>89</v>
      </c>
      <c r="B319" s="3" t="s">
        <v>90</v>
      </c>
      <c r="C319" s="3" t="s">
        <v>56</v>
      </c>
      <c r="D319" s="4">
        <v>40018248</v>
      </c>
      <c r="E319" s="27">
        <v>15407995</v>
      </c>
      <c r="F319" s="30"/>
      <c r="G319" s="33">
        <f t="shared" si="10"/>
        <v>15407995</v>
      </c>
    </row>
    <row r="320" spans="1:7" hidden="1" x14ac:dyDescent="0.2">
      <c r="A320" s="3" t="s">
        <v>89</v>
      </c>
      <c r="B320" s="3" t="s">
        <v>90</v>
      </c>
      <c r="C320" s="3" t="s">
        <v>57</v>
      </c>
      <c r="D320" s="4">
        <v>7082014</v>
      </c>
      <c r="E320" s="27">
        <v>5204674</v>
      </c>
      <c r="F320" s="30"/>
      <c r="G320" s="33">
        <f t="shared" si="10"/>
        <v>5204674</v>
      </c>
    </row>
    <row r="321" spans="1:7" hidden="1" x14ac:dyDescent="0.2">
      <c r="A321" s="3" t="s">
        <v>89</v>
      </c>
      <c r="B321" s="3" t="s">
        <v>90</v>
      </c>
      <c r="C321" s="3" t="s">
        <v>58</v>
      </c>
      <c r="D321" s="4">
        <v>3626886</v>
      </c>
      <c r="E321" s="27">
        <v>1223016</v>
      </c>
      <c r="F321" s="30"/>
      <c r="G321" s="33">
        <f t="shared" si="10"/>
        <v>1223016</v>
      </c>
    </row>
    <row r="322" spans="1:7" hidden="1" x14ac:dyDescent="0.2">
      <c r="A322" s="3" t="s">
        <v>89</v>
      </c>
      <c r="B322" s="3" t="s">
        <v>90</v>
      </c>
      <c r="C322" s="3" t="s">
        <v>17</v>
      </c>
      <c r="D322" s="4">
        <v>106116146</v>
      </c>
      <c r="E322" s="27">
        <v>56445990</v>
      </c>
      <c r="F322" s="30"/>
      <c r="G322" s="33">
        <f t="shared" si="10"/>
        <v>56445990</v>
      </c>
    </row>
    <row r="323" spans="1:7" hidden="1" x14ac:dyDescent="0.2">
      <c r="A323" s="3" t="s">
        <v>89</v>
      </c>
      <c r="B323" s="3" t="s">
        <v>90</v>
      </c>
      <c r="C323" s="3" t="s">
        <v>30</v>
      </c>
      <c r="D323" s="4">
        <v>3288150</v>
      </c>
      <c r="E323" s="27">
        <v>3269483</v>
      </c>
      <c r="F323" s="30"/>
      <c r="G323" s="33">
        <f t="shared" si="10"/>
        <v>3269483</v>
      </c>
    </row>
    <row r="324" spans="1:7" hidden="1" x14ac:dyDescent="0.2">
      <c r="A324" s="3" t="s">
        <v>89</v>
      </c>
      <c r="B324" s="3" t="s">
        <v>90</v>
      </c>
      <c r="C324" s="3" t="s">
        <v>59</v>
      </c>
      <c r="D324" s="4">
        <v>13391447</v>
      </c>
      <c r="E324" s="27">
        <v>5060231</v>
      </c>
      <c r="F324" s="30"/>
      <c r="G324" s="33">
        <f t="shared" si="10"/>
        <v>5060231</v>
      </c>
    </row>
    <row r="325" spans="1:7" hidden="1" x14ac:dyDescent="0.2">
      <c r="A325" s="3" t="s">
        <v>89</v>
      </c>
      <c r="B325" s="3" t="s">
        <v>90</v>
      </c>
      <c r="C325" s="3" t="s">
        <v>60</v>
      </c>
      <c r="D325" s="4">
        <v>11495893</v>
      </c>
      <c r="E325" s="27">
        <v>3311638</v>
      </c>
      <c r="F325" s="30"/>
      <c r="G325" s="33">
        <f t="shared" si="10"/>
        <v>3311638</v>
      </c>
    </row>
    <row r="326" spans="1:7" hidden="1" x14ac:dyDescent="0.2">
      <c r="A326" s="3" t="s">
        <v>89</v>
      </c>
      <c r="B326" s="3" t="s">
        <v>90</v>
      </c>
      <c r="C326" s="3" t="s">
        <v>71</v>
      </c>
      <c r="D326" s="4">
        <v>1773931</v>
      </c>
      <c r="E326" s="27">
        <v>1184913</v>
      </c>
      <c r="F326" s="30"/>
      <c r="G326" s="33">
        <f t="shared" si="10"/>
        <v>1184913</v>
      </c>
    </row>
    <row r="327" spans="1:7" hidden="1" x14ac:dyDescent="0.2">
      <c r="A327" s="3" t="s">
        <v>89</v>
      </c>
      <c r="B327" s="3" t="s">
        <v>90</v>
      </c>
      <c r="C327" s="3" t="s">
        <v>31</v>
      </c>
      <c r="D327" s="4">
        <v>61524834</v>
      </c>
      <c r="E327" s="27">
        <v>17313144</v>
      </c>
      <c r="F327" s="30"/>
      <c r="G327" s="33">
        <f t="shared" ref="G327:G389" si="11">E327-F327</f>
        <v>17313144</v>
      </c>
    </row>
    <row r="328" spans="1:7" hidden="1" x14ac:dyDescent="0.2">
      <c r="A328" s="3" t="s">
        <v>89</v>
      </c>
      <c r="B328" s="3" t="s">
        <v>90</v>
      </c>
      <c r="C328" s="3" t="s">
        <v>32</v>
      </c>
      <c r="D328" s="4">
        <v>7090001</v>
      </c>
      <c r="E328" s="27">
        <v>1872946</v>
      </c>
      <c r="F328" s="30"/>
      <c r="G328" s="33">
        <f t="shared" si="11"/>
        <v>1872946</v>
      </c>
    </row>
    <row r="329" spans="1:7" hidden="1" x14ac:dyDescent="0.2">
      <c r="A329" s="3" t="s">
        <v>89</v>
      </c>
      <c r="B329" s="3" t="s">
        <v>90</v>
      </c>
      <c r="C329" s="3" t="s">
        <v>33</v>
      </c>
      <c r="D329" s="4">
        <v>5827567</v>
      </c>
      <c r="E329" s="27">
        <v>1873995</v>
      </c>
      <c r="F329" s="30"/>
      <c r="G329" s="33">
        <f t="shared" si="11"/>
        <v>1873995</v>
      </c>
    </row>
    <row r="330" spans="1:7" hidden="1" x14ac:dyDescent="0.2">
      <c r="A330" s="3" t="s">
        <v>89</v>
      </c>
      <c r="B330" s="3" t="s">
        <v>90</v>
      </c>
      <c r="C330" s="3" t="s">
        <v>61</v>
      </c>
      <c r="D330" s="4">
        <v>88114918</v>
      </c>
      <c r="E330" s="27">
        <v>33434444</v>
      </c>
      <c r="F330" s="30"/>
      <c r="G330" s="33">
        <f t="shared" si="11"/>
        <v>33434444</v>
      </c>
    </row>
    <row r="331" spans="1:7" hidden="1" x14ac:dyDescent="0.2">
      <c r="A331" s="3" t="s">
        <v>89</v>
      </c>
      <c r="B331" s="3" t="s">
        <v>90</v>
      </c>
      <c r="C331" s="3" t="s">
        <v>62</v>
      </c>
      <c r="D331" s="4">
        <v>9354200</v>
      </c>
      <c r="E331" s="27">
        <v>2681949</v>
      </c>
      <c r="F331" s="30"/>
      <c r="G331" s="33">
        <f t="shared" si="11"/>
        <v>2681949</v>
      </c>
    </row>
    <row r="332" spans="1:7" hidden="1" x14ac:dyDescent="0.2">
      <c r="A332" s="3" t="s">
        <v>89</v>
      </c>
      <c r="B332" s="3" t="s">
        <v>90</v>
      </c>
      <c r="C332" s="3" t="s">
        <v>78</v>
      </c>
      <c r="D332" s="4">
        <v>2650000</v>
      </c>
      <c r="E332" s="27">
        <v>817071</v>
      </c>
      <c r="F332" s="30"/>
      <c r="G332" s="33">
        <f t="shared" si="11"/>
        <v>817071</v>
      </c>
    </row>
    <row r="333" spans="1:7" hidden="1" x14ac:dyDescent="0.2">
      <c r="A333" s="3" t="s">
        <v>89</v>
      </c>
      <c r="B333" s="3" t="s">
        <v>90</v>
      </c>
      <c r="C333" s="3" t="s">
        <v>18</v>
      </c>
      <c r="D333" s="4">
        <v>193534183</v>
      </c>
      <c r="E333" s="27">
        <v>121212078</v>
      </c>
      <c r="F333" s="30"/>
      <c r="G333" s="33">
        <f t="shared" si="11"/>
        <v>121212078</v>
      </c>
    </row>
    <row r="334" spans="1:7" hidden="1" x14ac:dyDescent="0.2">
      <c r="A334" s="3" t="s">
        <v>89</v>
      </c>
      <c r="B334" s="3" t="s">
        <v>90</v>
      </c>
      <c r="C334" s="3" t="s">
        <v>34</v>
      </c>
      <c r="D334" s="4">
        <v>1460000</v>
      </c>
      <c r="E334" s="27">
        <v>802982</v>
      </c>
      <c r="F334" s="30"/>
      <c r="G334" s="33">
        <f t="shared" si="11"/>
        <v>802982</v>
      </c>
    </row>
    <row r="335" spans="1:7" hidden="1" x14ac:dyDescent="0.2">
      <c r="A335" s="3" t="s">
        <v>89</v>
      </c>
      <c r="B335" s="3" t="s">
        <v>90</v>
      </c>
      <c r="C335" s="3" t="s">
        <v>35</v>
      </c>
      <c r="D335" s="4">
        <v>14645331</v>
      </c>
      <c r="E335" s="27">
        <v>10317460</v>
      </c>
      <c r="F335" s="30"/>
      <c r="G335" s="33">
        <f t="shared" si="11"/>
        <v>10317460</v>
      </c>
    </row>
    <row r="336" spans="1:7" hidden="1" x14ac:dyDescent="0.2">
      <c r="A336" s="3" t="s">
        <v>89</v>
      </c>
      <c r="B336" s="3" t="s">
        <v>90</v>
      </c>
      <c r="C336" s="3" t="s">
        <v>24</v>
      </c>
      <c r="D336" s="4">
        <v>27790609</v>
      </c>
      <c r="E336" s="27">
        <v>12732616</v>
      </c>
      <c r="F336" s="30"/>
      <c r="G336" s="33">
        <f t="shared" si="11"/>
        <v>12732616</v>
      </c>
    </row>
    <row r="337" spans="1:7" hidden="1" x14ac:dyDescent="0.2">
      <c r="A337" s="3" t="s">
        <v>89</v>
      </c>
      <c r="B337" s="3" t="s">
        <v>90</v>
      </c>
      <c r="C337" s="3" t="s">
        <v>63</v>
      </c>
      <c r="D337" s="4">
        <v>35111092</v>
      </c>
      <c r="E337" s="27">
        <v>23389384</v>
      </c>
      <c r="F337" s="30"/>
      <c r="G337" s="33">
        <f t="shared" si="11"/>
        <v>23389384</v>
      </c>
    </row>
    <row r="338" spans="1:7" hidden="1" x14ac:dyDescent="0.2">
      <c r="A338" s="3" t="s">
        <v>89</v>
      </c>
      <c r="B338" s="3" t="s">
        <v>90</v>
      </c>
      <c r="C338" s="3" t="s">
        <v>25</v>
      </c>
      <c r="D338" s="4">
        <v>187967863</v>
      </c>
      <c r="E338" s="27">
        <v>92014116</v>
      </c>
      <c r="F338" s="30"/>
      <c r="G338" s="33">
        <f t="shared" si="11"/>
        <v>92014116</v>
      </c>
    </row>
    <row r="339" spans="1:7" hidden="1" x14ac:dyDescent="0.2">
      <c r="A339" s="3" t="s">
        <v>89</v>
      </c>
      <c r="B339" s="3" t="s">
        <v>90</v>
      </c>
      <c r="C339" s="3" t="s">
        <v>64</v>
      </c>
      <c r="D339" s="4">
        <v>48646614</v>
      </c>
      <c r="E339" s="27">
        <v>19106218</v>
      </c>
      <c r="F339" s="30"/>
      <c r="G339" s="33">
        <f t="shared" si="11"/>
        <v>19106218</v>
      </c>
    </row>
    <row r="340" spans="1:7" hidden="1" x14ac:dyDescent="0.2">
      <c r="A340" s="3" t="s">
        <v>89</v>
      </c>
      <c r="B340" s="3" t="s">
        <v>90</v>
      </c>
      <c r="C340" s="3" t="s">
        <v>65</v>
      </c>
      <c r="D340" s="4">
        <v>117385628</v>
      </c>
      <c r="E340" s="27">
        <v>58343750</v>
      </c>
      <c r="F340" s="30"/>
      <c r="G340" s="33">
        <f t="shared" si="11"/>
        <v>58343750</v>
      </c>
    </row>
    <row r="341" spans="1:7" hidden="1" x14ac:dyDescent="0.2">
      <c r="A341" s="3" t="s">
        <v>89</v>
      </c>
      <c r="B341" s="3" t="s">
        <v>90</v>
      </c>
      <c r="C341" s="3" t="s">
        <v>66</v>
      </c>
      <c r="D341" s="4">
        <v>16497680</v>
      </c>
      <c r="E341" s="27">
        <v>6913467</v>
      </c>
      <c r="F341" s="30"/>
      <c r="G341" s="33">
        <f t="shared" si="11"/>
        <v>6913467</v>
      </c>
    </row>
    <row r="342" spans="1:7" hidden="1" x14ac:dyDescent="0.2">
      <c r="A342" s="3" t="s">
        <v>89</v>
      </c>
      <c r="B342" s="3" t="s">
        <v>90</v>
      </c>
      <c r="C342" s="3" t="s">
        <v>26</v>
      </c>
      <c r="D342" s="4">
        <v>3250000</v>
      </c>
      <c r="E342" s="27">
        <v>711365</v>
      </c>
      <c r="F342" s="30"/>
      <c r="G342" s="33">
        <f t="shared" si="11"/>
        <v>711365</v>
      </c>
    </row>
    <row r="343" spans="1:7" hidden="1" x14ac:dyDescent="0.2">
      <c r="A343" s="3" t="s">
        <v>89</v>
      </c>
      <c r="B343" s="3" t="s">
        <v>90</v>
      </c>
      <c r="C343" s="3" t="s">
        <v>36</v>
      </c>
      <c r="D343" s="4">
        <v>1679900</v>
      </c>
      <c r="E343" s="27">
        <v>1215196</v>
      </c>
      <c r="F343" s="30"/>
      <c r="G343" s="33">
        <f t="shared" si="11"/>
        <v>1215196</v>
      </c>
    </row>
    <row r="344" spans="1:7" hidden="1" x14ac:dyDescent="0.2">
      <c r="A344" s="3" t="s">
        <v>89</v>
      </c>
      <c r="B344" s="3" t="s">
        <v>90</v>
      </c>
      <c r="C344" s="3" t="s">
        <v>67</v>
      </c>
      <c r="D344" s="4">
        <v>4892292</v>
      </c>
      <c r="E344" s="27">
        <v>2125997</v>
      </c>
      <c r="F344" s="30"/>
      <c r="G344" s="33">
        <f t="shared" si="11"/>
        <v>2125997</v>
      </c>
    </row>
    <row r="345" spans="1:7" hidden="1" x14ac:dyDescent="0.2">
      <c r="A345" s="8" t="s">
        <v>19</v>
      </c>
      <c r="B345" s="8" t="s">
        <v>20</v>
      </c>
      <c r="C345" s="8" t="s">
        <v>19</v>
      </c>
      <c r="D345" s="4">
        <v>1690675952</v>
      </c>
      <c r="E345" s="31">
        <f>SUM(E304:E344)</f>
        <v>897140001</v>
      </c>
      <c r="F345" s="31">
        <f>SUM(F304:F344)</f>
        <v>0</v>
      </c>
      <c r="G345" s="31">
        <f>SUM(G304:G344)</f>
        <v>897140001</v>
      </c>
    </row>
    <row r="346" spans="1:7" hidden="1" x14ac:dyDescent="0.2">
      <c r="A346" s="3" t="s">
        <v>91</v>
      </c>
      <c r="B346" s="3" t="s">
        <v>90</v>
      </c>
      <c r="C346" s="3" t="s">
        <v>14</v>
      </c>
      <c r="D346" s="4">
        <v>682500</v>
      </c>
      <c r="E346" s="27">
        <v>682500</v>
      </c>
      <c r="F346" s="30"/>
      <c r="G346" s="33">
        <f>E346+F346</f>
        <v>682500</v>
      </c>
    </row>
    <row r="347" spans="1:7" x14ac:dyDescent="0.2">
      <c r="A347" s="3" t="s">
        <v>91</v>
      </c>
      <c r="B347" s="3" t="s">
        <v>90</v>
      </c>
      <c r="C347" s="3" t="s">
        <v>16</v>
      </c>
      <c r="D347" s="4">
        <v>75000</v>
      </c>
      <c r="E347" s="27">
        <v>75000</v>
      </c>
      <c r="F347" s="30"/>
      <c r="G347" s="33">
        <f>E347+F347</f>
        <v>75000</v>
      </c>
    </row>
    <row r="348" spans="1:7" hidden="1" x14ac:dyDescent="0.2">
      <c r="A348" s="3" t="s">
        <v>91</v>
      </c>
      <c r="B348" s="3" t="s">
        <v>90</v>
      </c>
      <c r="C348" s="3" t="s">
        <v>70</v>
      </c>
      <c r="D348" s="4">
        <v>25000</v>
      </c>
      <c r="E348" s="27">
        <v>25000</v>
      </c>
      <c r="F348" s="30"/>
      <c r="G348" s="33">
        <f t="shared" si="11"/>
        <v>25000</v>
      </c>
    </row>
    <row r="349" spans="1:7" hidden="1" x14ac:dyDescent="0.2">
      <c r="A349" s="3" t="s">
        <v>91</v>
      </c>
      <c r="B349" s="3" t="s">
        <v>90</v>
      </c>
      <c r="C349" s="3" t="s">
        <v>46</v>
      </c>
      <c r="D349" s="4">
        <v>12500</v>
      </c>
      <c r="E349" s="27">
        <v>12500</v>
      </c>
      <c r="F349" s="30"/>
      <c r="G349" s="33">
        <f t="shared" si="11"/>
        <v>12500</v>
      </c>
    </row>
    <row r="350" spans="1:7" hidden="1" x14ac:dyDescent="0.2">
      <c r="A350" s="3" t="s">
        <v>91</v>
      </c>
      <c r="B350" s="3" t="s">
        <v>90</v>
      </c>
      <c r="C350" s="3" t="s">
        <v>47</v>
      </c>
      <c r="D350" s="4">
        <v>12500</v>
      </c>
      <c r="E350" s="27">
        <v>12500</v>
      </c>
      <c r="F350" s="30"/>
      <c r="G350" s="33">
        <f t="shared" si="11"/>
        <v>12500</v>
      </c>
    </row>
    <row r="351" spans="1:7" hidden="1" x14ac:dyDescent="0.2">
      <c r="A351" s="3" t="s">
        <v>91</v>
      </c>
      <c r="B351" s="3" t="s">
        <v>90</v>
      </c>
      <c r="C351" s="3" t="s">
        <v>77</v>
      </c>
      <c r="D351" s="4">
        <v>6250</v>
      </c>
      <c r="E351" s="27">
        <v>6250</v>
      </c>
      <c r="F351" s="30"/>
      <c r="G351" s="33">
        <f t="shared" si="11"/>
        <v>6250</v>
      </c>
    </row>
    <row r="352" spans="1:7" hidden="1" x14ac:dyDescent="0.2">
      <c r="A352" s="3" t="s">
        <v>91</v>
      </c>
      <c r="B352" s="3" t="s">
        <v>90</v>
      </c>
      <c r="C352" s="3" t="s">
        <v>48</v>
      </c>
      <c r="D352" s="4">
        <v>87500</v>
      </c>
      <c r="E352" s="27">
        <v>87500</v>
      </c>
      <c r="F352" s="30"/>
      <c r="G352" s="33">
        <f t="shared" si="11"/>
        <v>87500</v>
      </c>
    </row>
    <row r="353" spans="1:7" hidden="1" x14ac:dyDescent="0.2">
      <c r="A353" s="3" t="s">
        <v>91</v>
      </c>
      <c r="B353" s="3" t="s">
        <v>90</v>
      </c>
      <c r="C353" s="3" t="s">
        <v>49</v>
      </c>
      <c r="D353" s="4">
        <v>12500</v>
      </c>
      <c r="E353" s="27">
        <v>12500</v>
      </c>
      <c r="F353" s="30"/>
      <c r="G353" s="33">
        <f t="shared" si="11"/>
        <v>12500</v>
      </c>
    </row>
    <row r="354" spans="1:7" hidden="1" x14ac:dyDescent="0.2">
      <c r="A354" s="3" t="s">
        <v>91</v>
      </c>
      <c r="B354" s="3" t="s">
        <v>90</v>
      </c>
      <c r="C354" s="3" t="s">
        <v>50</v>
      </c>
      <c r="D354" s="4">
        <v>25000</v>
      </c>
      <c r="E354" s="27">
        <v>25000</v>
      </c>
      <c r="F354" s="30"/>
      <c r="G354" s="33">
        <f t="shared" si="11"/>
        <v>25000</v>
      </c>
    </row>
    <row r="355" spans="1:7" hidden="1" x14ac:dyDescent="0.2">
      <c r="A355" s="3" t="s">
        <v>91</v>
      </c>
      <c r="B355" s="3" t="s">
        <v>90</v>
      </c>
      <c r="C355" s="3" t="s">
        <v>51</v>
      </c>
      <c r="D355" s="4">
        <v>22500</v>
      </c>
      <c r="E355" s="27">
        <v>22500</v>
      </c>
      <c r="F355" s="30"/>
      <c r="G355" s="33">
        <f t="shared" si="11"/>
        <v>22500</v>
      </c>
    </row>
    <row r="356" spans="1:7" hidden="1" x14ac:dyDescent="0.2">
      <c r="A356" s="3" t="s">
        <v>91</v>
      </c>
      <c r="B356" s="3" t="s">
        <v>90</v>
      </c>
      <c r="C356" s="3" t="s">
        <v>54</v>
      </c>
      <c r="D356" s="4">
        <v>25000</v>
      </c>
      <c r="E356" s="27">
        <v>25000</v>
      </c>
      <c r="F356" s="30"/>
      <c r="G356" s="33">
        <f t="shared" si="11"/>
        <v>25000</v>
      </c>
    </row>
    <row r="357" spans="1:7" hidden="1" x14ac:dyDescent="0.2">
      <c r="A357" s="3" t="s">
        <v>91</v>
      </c>
      <c r="B357" s="3" t="s">
        <v>90</v>
      </c>
      <c r="C357" s="3" t="s">
        <v>56</v>
      </c>
      <c r="D357" s="4">
        <v>25000</v>
      </c>
      <c r="E357" s="27">
        <v>25000</v>
      </c>
      <c r="F357" s="30"/>
      <c r="G357" s="33">
        <f t="shared" si="11"/>
        <v>25000</v>
      </c>
    </row>
    <row r="358" spans="1:7" hidden="1" x14ac:dyDescent="0.2">
      <c r="A358" s="3" t="s">
        <v>91</v>
      </c>
      <c r="B358" s="3" t="s">
        <v>90</v>
      </c>
      <c r="C358" s="3" t="s">
        <v>57</v>
      </c>
      <c r="D358" s="4">
        <v>12500</v>
      </c>
      <c r="E358" s="27">
        <v>12500</v>
      </c>
      <c r="F358" s="30"/>
      <c r="G358" s="33">
        <f t="shared" si="11"/>
        <v>12500</v>
      </c>
    </row>
    <row r="359" spans="1:7" hidden="1" x14ac:dyDescent="0.2">
      <c r="A359" s="3" t="s">
        <v>91</v>
      </c>
      <c r="B359" s="3" t="s">
        <v>90</v>
      </c>
      <c r="C359" s="3" t="s">
        <v>58</v>
      </c>
      <c r="D359" s="4">
        <v>10000</v>
      </c>
      <c r="E359" s="27">
        <v>10000</v>
      </c>
      <c r="F359" s="30"/>
      <c r="G359" s="33">
        <f t="shared" si="11"/>
        <v>10000</v>
      </c>
    </row>
    <row r="360" spans="1:7" hidden="1" x14ac:dyDescent="0.2">
      <c r="A360" s="3" t="s">
        <v>91</v>
      </c>
      <c r="B360" s="3" t="s">
        <v>90</v>
      </c>
      <c r="C360" s="3" t="s">
        <v>17</v>
      </c>
      <c r="D360" s="4">
        <v>400000</v>
      </c>
      <c r="E360" s="27">
        <v>400000</v>
      </c>
      <c r="F360" s="30"/>
      <c r="G360" s="33">
        <f t="shared" si="11"/>
        <v>400000</v>
      </c>
    </row>
    <row r="361" spans="1:7" hidden="1" x14ac:dyDescent="0.2">
      <c r="A361" s="3" t="s">
        <v>91</v>
      </c>
      <c r="B361" s="3" t="s">
        <v>90</v>
      </c>
      <c r="C361" s="3" t="s">
        <v>30</v>
      </c>
      <c r="D361" s="4">
        <v>12500</v>
      </c>
      <c r="E361" s="27">
        <v>12500</v>
      </c>
      <c r="F361" s="30"/>
      <c r="G361" s="33">
        <f t="shared" si="11"/>
        <v>12500</v>
      </c>
    </row>
    <row r="362" spans="1:7" hidden="1" x14ac:dyDescent="0.2">
      <c r="A362" s="3" t="s">
        <v>91</v>
      </c>
      <c r="B362" s="3" t="s">
        <v>90</v>
      </c>
      <c r="C362" s="3" t="s">
        <v>31</v>
      </c>
      <c r="D362" s="4">
        <v>50000</v>
      </c>
      <c r="E362" s="27">
        <v>50000</v>
      </c>
      <c r="F362" s="30"/>
      <c r="G362" s="33">
        <f t="shared" si="11"/>
        <v>50000</v>
      </c>
    </row>
    <row r="363" spans="1:7" hidden="1" x14ac:dyDescent="0.2">
      <c r="A363" s="3" t="s">
        <v>91</v>
      </c>
      <c r="B363" s="3" t="s">
        <v>90</v>
      </c>
      <c r="C363" s="3" t="s">
        <v>32</v>
      </c>
      <c r="D363" s="4">
        <v>200000</v>
      </c>
      <c r="E363" s="27">
        <v>200000</v>
      </c>
      <c r="F363" s="30"/>
      <c r="G363" s="33">
        <f t="shared" si="11"/>
        <v>200000</v>
      </c>
    </row>
    <row r="364" spans="1:7" hidden="1" x14ac:dyDescent="0.2">
      <c r="A364" s="3" t="s">
        <v>91</v>
      </c>
      <c r="B364" s="3" t="s">
        <v>90</v>
      </c>
      <c r="C364" s="3" t="s">
        <v>61</v>
      </c>
      <c r="D364" s="4">
        <v>112500</v>
      </c>
      <c r="E364" s="27">
        <v>112500</v>
      </c>
      <c r="F364" s="30"/>
      <c r="G364" s="33">
        <f t="shared" si="11"/>
        <v>112500</v>
      </c>
    </row>
    <row r="365" spans="1:7" hidden="1" x14ac:dyDescent="0.2">
      <c r="A365" s="3" t="s">
        <v>91</v>
      </c>
      <c r="B365" s="3" t="s">
        <v>90</v>
      </c>
      <c r="C365" s="3" t="s">
        <v>62</v>
      </c>
      <c r="D365" s="4">
        <v>22500</v>
      </c>
      <c r="E365" s="27">
        <v>22500</v>
      </c>
      <c r="F365" s="30"/>
      <c r="G365" s="33">
        <f t="shared" si="11"/>
        <v>22500</v>
      </c>
    </row>
    <row r="366" spans="1:7" hidden="1" x14ac:dyDescent="0.2">
      <c r="A366" s="3" t="s">
        <v>91</v>
      </c>
      <c r="B366" s="3" t="s">
        <v>90</v>
      </c>
      <c r="C366" s="3" t="s">
        <v>78</v>
      </c>
      <c r="D366" s="4">
        <v>12500</v>
      </c>
      <c r="E366" s="27">
        <v>12500</v>
      </c>
      <c r="F366" s="30"/>
      <c r="G366" s="33">
        <f t="shared" si="11"/>
        <v>12500</v>
      </c>
    </row>
    <row r="367" spans="1:7" hidden="1" x14ac:dyDescent="0.2">
      <c r="A367" s="3" t="s">
        <v>91</v>
      </c>
      <c r="B367" s="3" t="s">
        <v>90</v>
      </c>
      <c r="C367" s="3" t="s">
        <v>18</v>
      </c>
      <c r="D367" s="4">
        <v>262500</v>
      </c>
      <c r="E367" s="27">
        <v>262500</v>
      </c>
      <c r="F367" s="30"/>
      <c r="G367" s="33">
        <f t="shared" si="11"/>
        <v>262500</v>
      </c>
    </row>
    <row r="368" spans="1:7" hidden="1" x14ac:dyDescent="0.2">
      <c r="A368" s="3" t="s">
        <v>91</v>
      </c>
      <c r="B368" s="3" t="s">
        <v>90</v>
      </c>
      <c r="C368" s="3" t="s">
        <v>34</v>
      </c>
      <c r="D368" s="4">
        <v>162500</v>
      </c>
      <c r="E368" s="27">
        <v>162500</v>
      </c>
      <c r="F368" s="30"/>
      <c r="G368" s="33">
        <f t="shared" si="11"/>
        <v>162500</v>
      </c>
    </row>
    <row r="369" spans="1:7" hidden="1" x14ac:dyDescent="0.2">
      <c r="A369" s="3" t="s">
        <v>91</v>
      </c>
      <c r="B369" s="3" t="s">
        <v>90</v>
      </c>
      <c r="C369" s="3" t="s">
        <v>63</v>
      </c>
      <c r="D369" s="4">
        <v>12500</v>
      </c>
      <c r="E369" s="27">
        <v>12500</v>
      </c>
      <c r="F369" s="30"/>
      <c r="G369" s="33">
        <f t="shared" si="11"/>
        <v>12500</v>
      </c>
    </row>
    <row r="370" spans="1:7" hidden="1" x14ac:dyDescent="0.2">
      <c r="A370" s="3" t="s">
        <v>91</v>
      </c>
      <c r="B370" s="3" t="s">
        <v>90</v>
      </c>
      <c r="C370" s="3" t="s">
        <v>25</v>
      </c>
      <c r="D370" s="4">
        <v>47500</v>
      </c>
      <c r="E370" s="27">
        <v>47500</v>
      </c>
      <c r="F370" s="30"/>
      <c r="G370" s="33">
        <f t="shared" si="11"/>
        <v>47500</v>
      </c>
    </row>
    <row r="371" spans="1:7" hidden="1" x14ac:dyDescent="0.2">
      <c r="A371" s="3" t="s">
        <v>91</v>
      </c>
      <c r="B371" s="3" t="s">
        <v>90</v>
      </c>
      <c r="C371" s="3" t="s">
        <v>64</v>
      </c>
      <c r="D371" s="4">
        <v>12500</v>
      </c>
      <c r="E371" s="27">
        <v>12500</v>
      </c>
      <c r="F371" s="30"/>
      <c r="G371" s="33">
        <f t="shared" si="11"/>
        <v>12500</v>
      </c>
    </row>
    <row r="372" spans="1:7" hidden="1" x14ac:dyDescent="0.2">
      <c r="A372" s="3" t="s">
        <v>91</v>
      </c>
      <c r="B372" s="3" t="s">
        <v>90</v>
      </c>
      <c r="C372" s="3" t="s">
        <v>65</v>
      </c>
      <c r="D372" s="4">
        <v>10000</v>
      </c>
      <c r="E372" s="27">
        <v>10000</v>
      </c>
      <c r="F372" s="30"/>
      <c r="G372" s="33">
        <f t="shared" si="11"/>
        <v>10000</v>
      </c>
    </row>
    <row r="373" spans="1:7" hidden="1" x14ac:dyDescent="0.2">
      <c r="A373" s="3" t="s">
        <v>91</v>
      </c>
      <c r="B373" s="3" t="s">
        <v>90</v>
      </c>
      <c r="C373" s="3" t="s">
        <v>36</v>
      </c>
      <c r="D373" s="4">
        <v>12500</v>
      </c>
      <c r="E373" s="27">
        <v>12500</v>
      </c>
      <c r="F373" s="30"/>
      <c r="G373" s="33">
        <f t="shared" si="11"/>
        <v>12500</v>
      </c>
    </row>
    <row r="374" spans="1:7" hidden="1" x14ac:dyDescent="0.2">
      <c r="A374" s="3" t="s">
        <v>91</v>
      </c>
      <c r="B374" s="3" t="s">
        <v>90</v>
      </c>
      <c r="C374" s="3" t="s">
        <v>67</v>
      </c>
      <c r="D374" s="4">
        <v>6250</v>
      </c>
      <c r="E374" s="27">
        <v>6250</v>
      </c>
      <c r="F374" s="30"/>
      <c r="G374" s="33">
        <f t="shared" si="11"/>
        <v>6250</v>
      </c>
    </row>
    <row r="375" spans="1:7" hidden="1" x14ac:dyDescent="0.2">
      <c r="A375" s="8" t="s">
        <v>19</v>
      </c>
      <c r="B375" s="8" t="s">
        <v>20</v>
      </c>
      <c r="C375" s="8" t="s">
        <v>19</v>
      </c>
      <c r="D375" s="4">
        <v>2607500</v>
      </c>
      <c r="E375" s="31">
        <f>SUM(E346:E374)</f>
        <v>2370000</v>
      </c>
      <c r="F375" s="31">
        <f>SUM(F346:F374)</f>
        <v>0</v>
      </c>
      <c r="G375" s="31">
        <f>SUM(G346:G374)</f>
        <v>2370000</v>
      </c>
    </row>
    <row r="376" spans="1:7" hidden="1" x14ac:dyDescent="0.2">
      <c r="A376" s="3" t="s">
        <v>92</v>
      </c>
      <c r="B376" s="3" t="s">
        <v>93</v>
      </c>
      <c r="C376" s="3" t="s">
        <v>14</v>
      </c>
      <c r="D376" s="4">
        <v>430389</v>
      </c>
      <c r="E376" s="27">
        <v>135683</v>
      </c>
      <c r="F376" s="30"/>
      <c r="G376" s="33">
        <f>E376+F376</f>
        <v>135683</v>
      </c>
    </row>
    <row r="377" spans="1:7" hidden="1" x14ac:dyDescent="0.2">
      <c r="A377" s="3" t="s">
        <v>92</v>
      </c>
      <c r="B377" s="3" t="s">
        <v>93</v>
      </c>
      <c r="C377" s="3" t="s">
        <v>15</v>
      </c>
      <c r="D377" s="4">
        <v>220000</v>
      </c>
      <c r="E377" s="27">
        <v>82488</v>
      </c>
      <c r="F377" s="33">
        <f>+Depreciacion!F66+Depreciacion!F67</f>
        <v>-80654</v>
      </c>
      <c r="G377" s="33">
        <f>E377+F377</f>
        <v>1834</v>
      </c>
    </row>
    <row r="378" spans="1:7" hidden="1" x14ac:dyDescent="0.2">
      <c r="A378" s="3" t="s">
        <v>92</v>
      </c>
      <c r="B378" s="3" t="s">
        <v>93</v>
      </c>
      <c r="C378" s="3" t="s">
        <v>48</v>
      </c>
      <c r="D378" s="4">
        <v>110000</v>
      </c>
      <c r="E378" s="27">
        <v>110000</v>
      </c>
      <c r="F378" s="30"/>
      <c r="G378" s="33">
        <f t="shared" si="11"/>
        <v>110000</v>
      </c>
    </row>
    <row r="379" spans="1:7" hidden="1" x14ac:dyDescent="0.2">
      <c r="A379" s="3" t="s">
        <v>92</v>
      </c>
      <c r="B379" s="3" t="s">
        <v>93</v>
      </c>
      <c r="C379" s="3" t="s">
        <v>50</v>
      </c>
      <c r="D379" s="4">
        <v>542605</v>
      </c>
      <c r="E379" s="27">
        <v>528483</v>
      </c>
      <c r="F379" s="30"/>
      <c r="G379" s="33">
        <f t="shared" si="11"/>
        <v>528483</v>
      </c>
    </row>
    <row r="380" spans="1:7" hidden="1" x14ac:dyDescent="0.2">
      <c r="A380" s="3" t="s">
        <v>92</v>
      </c>
      <c r="B380" s="3" t="s">
        <v>93</v>
      </c>
      <c r="C380" s="3" t="s">
        <v>51</v>
      </c>
      <c r="D380" s="4">
        <v>110000</v>
      </c>
      <c r="E380" s="27">
        <v>110000</v>
      </c>
      <c r="F380" s="30"/>
      <c r="G380" s="33">
        <f t="shared" si="11"/>
        <v>110000</v>
      </c>
    </row>
    <row r="381" spans="1:7" hidden="1" x14ac:dyDescent="0.2">
      <c r="A381" s="3" t="s">
        <v>92</v>
      </c>
      <c r="B381" s="3" t="s">
        <v>93</v>
      </c>
      <c r="C381" s="3" t="s">
        <v>52</v>
      </c>
      <c r="D381" s="4">
        <v>595000</v>
      </c>
      <c r="E381" s="27">
        <v>467581</v>
      </c>
      <c r="F381" s="30"/>
      <c r="G381" s="33">
        <f t="shared" si="11"/>
        <v>467581</v>
      </c>
    </row>
    <row r="382" spans="1:7" hidden="1" x14ac:dyDescent="0.2">
      <c r="A382" s="3" t="s">
        <v>92</v>
      </c>
      <c r="B382" s="3" t="s">
        <v>93</v>
      </c>
      <c r="C382" s="3" t="s">
        <v>57</v>
      </c>
      <c r="D382" s="4">
        <v>50530892</v>
      </c>
      <c r="E382" s="27">
        <v>28892462</v>
      </c>
      <c r="F382" s="30"/>
      <c r="G382" s="33">
        <f t="shared" si="11"/>
        <v>28892462</v>
      </c>
    </row>
    <row r="383" spans="1:7" hidden="1" x14ac:dyDescent="0.2">
      <c r="A383" s="3" t="s">
        <v>92</v>
      </c>
      <c r="B383" s="3" t="s">
        <v>93</v>
      </c>
      <c r="C383" s="3" t="s">
        <v>58</v>
      </c>
      <c r="D383" s="4">
        <v>53136417</v>
      </c>
      <c r="E383" s="27">
        <v>30440840</v>
      </c>
      <c r="F383" s="30"/>
      <c r="G383" s="33">
        <f t="shared" si="11"/>
        <v>30440840</v>
      </c>
    </row>
    <row r="384" spans="1:7" hidden="1" x14ac:dyDescent="0.2">
      <c r="A384" s="3" t="s">
        <v>92</v>
      </c>
      <c r="B384" s="3" t="s">
        <v>93</v>
      </c>
      <c r="C384" s="3" t="s">
        <v>17</v>
      </c>
      <c r="D384" s="4">
        <v>25017250</v>
      </c>
      <c r="E384" s="27">
        <v>15209103</v>
      </c>
      <c r="F384" s="30"/>
      <c r="G384" s="33">
        <f t="shared" si="11"/>
        <v>15209103</v>
      </c>
    </row>
    <row r="385" spans="1:7" hidden="1" x14ac:dyDescent="0.2">
      <c r="A385" s="3" t="s">
        <v>92</v>
      </c>
      <c r="B385" s="3" t="s">
        <v>93</v>
      </c>
      <c r="C385" s="3" t="s">
        <v>59</v>
      </c>
      <c r="D385" s="4">
        <v>3473110</v>
      </c>
      <c r="E385" s="27">
        <v>924314</v>
      </c>
      <c r="F385" s="30"/>
      <c r="G385" s="33">
        <f t="shared" si="11"/>
        <v>924314</v>
      </c>
    </row>
    <row r="386" spans="1:7" hidden="1" x14ac:dyDescent="0.2">
      <c r="A386" s="3" t="s">
        <v>92</v>
      </c>
      <c r="B386" s="3" t="s">
        <v>93</v>
      </c>
      <c r="C386" s="3" t="s">
        <v>60</v>
      </c>
      <c r="D386" s="4">
        <v>1115000</v>
      </c>
      <c r="E386" s="27">
        <v>176164</v>
      </c>
      <c r="F386" s="30"/>
      <c r="G386" s="33">
        <f t="shared" si="11"/>
        <v>176164</v>
      </c>
    </row>
    <row r="387" spans="1:7" hidden="1" x14ac:dyDescent="0.2">
      <c r="A387" s="3" t="s">
        <v>92</v>
      </c>
      <c r="B387" s="3" t="s">
        <v>93</v>
      </c>
      <c r="C387" s="3" t="s">
        <v>31</v>
      </c>
      <c r="D387" s="4">
        <v>1082000</v>
      </c>
      <c r="E387" s="27">
        <v>420994</v>
      </c>
      <c r="F387" s="30"/>
      <c r="G387" s="33">
        <f t="shared" si="11"/>
        <v>420994</v>
      </c>
    </row>
    <row r="388" spans="1:7" hidden="1" x14ac:dyDescent="0.2">
      <c r="A388" s="3" t="s">
        <v>92</v>
      </c>
      <c r="B388" s="3" t="s">
        <v>93</v>
      </c>
      <c r="C388" s="3" t="s">
        <v>32</v>
      </c>
      <c r="D388" s="4">
        <v>661200</v>
      </c>
      <c r="E388" s="27">
        <v>269990</v>
      </c>
      <c r="F388" s="30"/>
      <c r="G388" s="33">
        <f t="shared" si="11"/>
        <v>269990</v>
      </c>
    </row>
    <row r="389" spans="1:7" hidden="1" x14ac:dyDescent="0.2">
      <c r="A389" s="3" t="s">
        <v>92</v>
      </c>
      <c r="B389" s="3" t="s">
        <v>93</v>
      </c>
      <c r="C389" s="3" t="s">
        <v>33</v>
      </c>
      <c r="D389" s="4">
        <v>2522316</v>
      </c>
      <c r="E389" s="27">
        <v>1517469</v>
      </c>
      <c r="F389" s="30"/>
      <c r="G389" s="33">
        <f t="shared" si="11"/>
        <v>1517469</v>
      </c>
    </row>
    <row r="390" spans="1:7" hidden="1" x14ac:dyDescent="0.2">
      <c r="A390" s="3" t="s">
        <v>92</v>
      </c>
      <c r="B390" s="3" t="s">
        <v>93</v>
      </c>
      <c r="C390" s="3" t="s">
        <v>61</v>
      </c>
      <c r="D390" s="4">
        <v>281251</v>
      </c>
      <c r="E390" s="27">
        <v>41997</v>
      </c>
      <c r="F390" s="30"/>
      <c r="G390" s="33">
        <f t="shared" ref="G390:G452" si="12">E390-F390</f>
        <v>41997</v>
      </c>
    </row>
    <row r="391" spans="1:7" hidden="1" x14ac:dyDescent="0.2">
      <c r="A391" s="3" t="s">
        <v>92</v>
      </c>
      <c r="B391" s="3" t="s">
        <v>93</v>
      </c>
      <c r="C391" s="3" t="s">
        <v>18</v>
      </c>
      <c r="D391" s="4">
        <v>1113175</v>
      </c>
      <c r="E391" s="27">
        <v>329109</v>
      </c>
      <c r="F391" s="30"/>
      <c r="G391" s="33">
        <f t="shared" si="12"/>
        <v>329109</v>
      </c>
    </row>
    <row r="392" spans="1:7" hidden="1" x14ac:dyDescent="0.2">
      <c r="A392" s="3" t="s">
        <v>92</v>
      </c>
      <c r="B392" s="3" t="s">
        <v>93</v>
      </c>
      <c r="C392" s="3" t="s">
        <v>35</v>
      </c>
      <c r="D392" s="4">
        <v>77620</v>
      </c>
      <c r="E392" s="27">
        <v>77620</v>
      </c>
      <c r="F392" s="30"/>
      <c r="G392" s="33">
        <f t="shared" si="12"/>
        <v>77620</v>
      </c>
    </row>
    <row r="393" spans="1:7" hidden="1" x14ac:dyDescent="0.2">
      <c r="A393" s="3" t="s">
        <v>92</v>
      </c>
      <c r="B393" s="3" t="s">
        <v>93</v>
      </c>
      <c r="C393" s="3" t="s">
        <v>24</v>
      </c>
      <c r="D393" s="4">
        <v>2250930</v>
      </c>
      <c r="E393" s="27">
        <v>824583</v>
      </c>
      <c r="F393" s="30"/>
      <c r="G393" s="33">
        <f t="shared" si="12"/>
        <v>824583</v>
      </c>
    </row>
    <row r="394" spans="1:7" hidden="1" x14ac:dyDescent="0.2">
      <c r="A394" s="3" t="s">
        <v>92</v>
      </c>
      <c r="B394" s="3" t="s">
        <v>93</v>
      </c>
      <c r="C394" s="3" t="s">
        <v>63</v>
      </c>
      <c r="D394" s="4">
        <v>1025600</v>
      </c>
      <c r="E394" s="27">
        <v>263536</v>
      </c>
      <c r="F394" s="30"/>
      <c r="G394" s="33">
        <f t="shared" si="12"/>
        <v>263536</v>
      </c>
    </row>
    <row r="395" spans="1:7" hidden="1" x14ac:dyDescent="0.2">
      <c r="A395" s="3" t="s">
        <v>92</v>
      </c>
      <c r="B395" s="3" t="s">
        <v>93</v>
      </c>
      <c r="C395" s="3" t="s">
        <v>25</v>
      </c>
      <c r="D395" s="4">
        <v>22836368</v>
      </c>
      <c r="E395" s="27">
        <v>9306593</v>
      </c>
      <c r="F395" s="30"/>
      <c r="G395" s="33">
        <f t="shared" si="12"/>
        <v>9306593</v>
      </c>
    </row>
    <row r="396" spans="1:7" hidden="1" x14ac:dyDescent="0.2">
      <c r="A396" s="3" t="s">
        <v>92</v>
      </c>
      <c r="B396" s="3" t="s">
        <v>93</v>
      </c>
      <c r="C396" s="3" t="s">
        <v>64</v>
      </c>
      <c r="D396" s="4">
        <v>2268730</v>
      </c>
      <c r="E396" s="27">
        <v>1273842</v>
      </c>
      <c r="F396" s="30"/>
      <c r="G396" s="33">
        <f t="shared" si="12"/>
        <v>1273842</v>
      </c>
    </row>
    <row r="397" spans="1:7" hidden="1" x14ac:dyDescent="0.2">
      <c r="A397" s="3" t="s">
        <v>92</v>
      </c>
      <c r="B397" s="3" t="s">
        <v>93</v>
      </c>
      <c r="C397" s="3" t="s">
        <v>65</v>
      </c>
      <c r="D397" s="4">
        <v>2823800</v>
      </c>
      <c r="E397" s="27">
        <v>1736947</v>
      </c>
      <c r="F397" s="30"/>
      <c r="G397" s="33">
        <f t="shared" si="12"/>
        <v>1736947</v>
      </c>
    </row>
    <row r="398" spans="1:7" hidden="1" x14ac:dyDescent="0.2">
      <c r="A398" s="3" t="s">
        <v>92</v>
      </c>
      <c r="B398" s="3" t="s">
        <v>93</v>
      </c>
      <c r="C398" s="3" t="s">
        <v>66</v>
      </c>
      <c r="D398" s="4">
        <v>754579</v>
      </c>
      <c r="E398" s="27">
        <v>459023</v>
      </c>
      <c r="F398" s="30"/>
      <c r="G398" s="33">
        <f t="shared" si="12"/>
        <v>459023</v>
      </c>
    </row>
    <row r="399" spans="1:7" hidden="1" x14ac:dyDescent="0.2">
      <c r="A399" s="3" t="s">
        <v>92</v>
      </c>
      <c r="B399" s="3" t="s">
        <v>93</v>
      </c>
      <c r="C399" s="3" t="s">
        <v>26</v>
      </c>
      <c r="D399" s="4">
        <v>1230000</v>
      </c>
      <c r="E399" s="27">
        <v>168292</v>
      </c>
      <c r="F399" s="30"/>
      <c r="G399" s="33">
        <f t="shared" si="12"/>
        <v>168292</v>
      </c>
    </row>
    <row r="400" spans="1:7" hidden="1" x14ac:dyDescent="0.2">
      <c r="A400" s="8" t="s">
        <v>19</v>
      </c>
      <c r="B400" s="8" t="s">
        <v>20</v>
      </c>
      <c r="C400" s="8" t="s">
        <v>19</v>
      </c>
      <c r="D400" s="4">
        <v>174208232</v>
      </c>
      <c r="E400" s="31">
        <f>SUM(E376:E399)</f>
        <v>93767113</v>
      </c>
      <c r="F400" s="31">
        <f t="shared" ref="F400:G400" si="13">SUM(F376:F399)</f>
        <v>-80654</v>
      </c>
      <c r="G400" s="31">
        <f t="shared" si="13"/>
        <v>93686459</v>
      </c>
    </row>
    <row r="401" spans="1:7" hidden="1" x14ac:dyDescent="0.2">
      <c r="A401" s="3" t="s">
        <v>94</v>
      </c>
      <c r="B401" s="3" t="s">
        <v>95</v>
      </c>
      <c r="C401" s="3" t="s">
        <v>50</v>
      </c>
      <c r="D401" s="4">
        <v>100000</v>
      </c>
      <c r="E401" s="27">
        <v>100000</v>
      </c>
      <c r="F401" s="30"/>
      <c r="G401" s="33">
        <f t="shared" si="12"/>
        <v>100000</v>
      </c>
    </row>
    <row r="402" spans="1:7" hidden="1" x14ac:dyDescent="0.2">
      <c r="A402" s="3" t="s">
        <v>94</v>
      </c>
      <c r="B402" s="3" t="s">
        <v>95</v>
      </c>
      <c r="C402" s="3" t="s">
        <v>17</v>
      </c>
      <c r="D402" s="4">
        <v>25000</v>
      </c>
      <c r="E402" s="27">
        <v>25000</v>
      </c>
      <c r="F402" s="30"/>
      <c r="G402" s="33">
        <f t="shared" si="12"/>
        <v>25000</v>
      </c>
    </row>
    <row r="403" spans="1:7" hidden="1" x14ac:dyDescent="0.2">
      <c r="A403" s="8" t="s">
        <v>19</v>
      </c>
      <c r="B403" s="8" t="s">
        <v>20</v>
      </c>
      <c r="C403" s="8" t="s">
        <v>19</v>
      </c>
      <c r="D403" s="4">
        <v>125000</v>
      </c>
      <c r="E403" s="31">
        <f>SUM(E401:E402)</f>
        <v>125000</v>
      </c>
      <c r="F403" s="31">
        <f t="shared" ref="F403:G403" si="14">SUM(F401:F402)</f>
        <v>0</v>
      </c>
      <c r="G403" s="31">
        <f t="shared" si="14"/>
        <v>125000</v>
      </c>
    </row>
    <row r="404" spans="1:7" hidden="1" x14ac:dyDescent="0.2">
      <c r="A404" s="3" t="s">
        <v>96</v>
      </c>
      <c r="B404" s="3" t="s">
        <v>97</v>
      </c>
      <c r="C404" s="3" t="s">
        <v>57</v>
      </c>
      <c r="D404" s="4">
        <v>45952786</v>
      </c>
      <c r="E404" s="27">
        <v>21900564</v>
      </c>
      <c r="F404" s="30"/>
      <c r="G404" s="33">
        <f t="shared" si="12"/>
        <v>21900564</v>
      </c>
    </row>
    <row r="405" spans="1:7" hidden="1" x14ac:dyDescent="0.2">
      <c r="A405" s="3" t="s">
        <v>96</v>
      </c>
      <c r="B405" s="3" t="s">
        <v>97</v>
      </c>
      <c r="C405" s="3" t="s">
        <v>58</v>
      </c>
      <c r="D405" s="4">
        <v>21689772</v>
      </c>
      <c r="E405" s="27">
        <v>16674022</v>
      </c>
      <c r="F405" s="30"/>
      <c r="G405" s="33">
        <f t="shared" si="12"/>
        <v>16674022</v>
      </c>
    </row>
    <row r="406" spans="1:7" hidden="1" x14ac:dyDescent="0.2">
      <c r="A406" s="3" t="s">
        <v>96</v>
      </c>
      <c r="B406" s="3" t="s">
        <v>97</v>
      </c>
      <c r="C406" s="3" t="s">
        <v>32</v>
      </c>
      <c r="D406" s="4">
        <v>1730000</v>
      </c>
      <c r="E406" s="27">
        <v>1730000</v>
      </c>
      <c r="F406" s="30"/>
      <c r="G406" s="33">
        <f t="shared" si="12"/>
        <v>1730000</v>
      </c>
    </row>
    <row r="407" spans="1:7" hidden="1" x14ac:dyDescent="0.2">
      <c r="A407" s="3" t="s">
        <v>96</v>
      </c>
      <c r="B407" s="3" t="s">
        <v>97</v>
      </c>
      <c r="C407" s="3" t="s">
        <v>79</v>
      </c>
      <c r="D407" s="4">
        <v>14886</v>
      </c>
      <c r="E407" s="27">
        <v>14886</v>
      </c>
      <c r="F407" s="30"/>
      <c r="G407" s="33">
        <f t="shared" si="12"/>
        <v>14886</v>
      </c>
    </row>
    <row r="408" spans="1:7" hidden="1" x14ac:dyDescent="0.2">
      <c r="A408" s="8" t="s">
        <v>19</v>
      </c>
      <c r="B408" s="8" t="s">
        <v>20</v>
      </c>
      <c r="C408" s="8" t="s">
        <v>19</v>
      </c>
      <c r="D408" s="4">
        <v>69387444</v>
      </c>
      <c r="E408" s="31">
        <f>SUM(E404:E407)</f>
        <v>40319472</v>
      </c>
      <c r="F408" s="31">
        <f t="shared" ref="F408:G408" si="15">SUM(F404:F407)</f>
        <v>0</v>
      </c>
      <c r="G408" s="31">
        <f t="shared" si="15"/>
        <v>40319472</v>
      </c>
    </row>
    <row r="409" spans="1:7" hidden="1" x14ac:dyDescent="0.2">
      <c r="A409" s="3" t="s">
        <v>98</v>
      </c>
      <c r="B409" s="3" t="s">
        <v>99</v>
      </c>
      <c r="C409" s="3" t="s">
        <v>57</v>
      </c>
      <c r="D409" s="4">
        <v>774850</v>
      </c>
      <c r="E409" s="27">
        <v>774850</v>
      </c>
      <c r="F409" s="30"/>
      <c r="G409" s="33">
        <f t="shared" si="12"/>
        <v>774850</v>
      </c>
    </row>
    <row r="410" spans="1:7" hidden="1" x14ac:dyDescent="0.2">
      <c r="A410" s="8" t="s">
        <v>19</v>
      </c>
      <c r="B410" s="8" t="s">
        <v>20</v>
      </c>
      <c r="C410" s="8" t="s">
        <v>19</v>
      </c>
      <c r="D410" s="4">
        <v>774850</v>
      </c>
      <c r="E410" s="31">
        <f>SUM(E409)</f>
        <v>774850</v>
      </c>
      <c r="F410" s="31">
        <f t="shared" ref="F410:G410" si="16">SUM(F409)</f>
        <v>0</v>
      </c>
      <c r="G410" s="31">
        <f t="shared" si="16"/>
        <v>774850</v>
      </c>
    </row>
    <row r="411" spans="1:7" hidden="1" x14ac:dyDescent="0.2">
      <c r="A411" s="3" t="s">
        <v>100</v>
      </c>
      <c r="B411" s="3" t="s">
        <v>101</v>
      </c>
      <c r="C411" s="3" t="s">
        <v>58</v>
      </c>
      <c r="D411" s="4">
        <v>1568450</v>
      </c>
      <c r="E411" s="27">
        <v>1568450</v>
      </c>
      <c r="F411" s="30"/>
      <c r="G411" s="33">
        <f t="shared" si="12"/>
        <v>1568450</v>
      </c>
    </row>
    <row r="412" spans="1:7" hidden="1" x14ac:dyDescent="0.2">
      <c r="A412" s="8" t="s">
        <v>19</v>
      </c>
      <c r="B412" s="8" t="s">
        <v>20</v>
      </c>
      <c r="C412" s="8" t="s">
        <v>19</v>
      </c>
      <c r="D412" s="4">
        <v>1568450</v>
      </c>
      <c r="E412" s="31">
        <f>SUM(E411)</f>
        <v>1568450</v>
      </c>
      <c r="F412" s="31">
        <f t="shared" ref="F412:G412" si="17">SUM(F411)</f>
        <v>0</v>
      </c>
      <c r="G412" s="31">
        <f t="shared" si="17"/>
        <v>1568450</v>
      </c>
    </row>
    <row r="413" spans="1:7" hidden="1" x14ac:dyDescent="0.2">
      <c r="A413" s="3" t="s">
        <v>102</v>
      </c>
      <c r="B413" s="3" t="s">
        <v>103</v>
      </c>
      <c r="C413" s="3" t="s">
        <v>14</v>
      </c>
      <c r="D413" s="4">
        <v>38713</v>
      </c>
      <c r="E413" s="27">
        <v>38713</v>
      </c>
      <c r="F413" s="30"/>
      <c r="G413" s="33">
        <f>E413+F413</f>
        <v>38713</v>
      </c>
    </row>
    <row r="414" spans="1:7" hidden="1" x14ac:dyDescent="0.2">
      <c r="A414" s="3" t="s">
        <v>102</v>
      </c>
      <c r="B414" s="3" t="s">
        <v>103</v>
      </c>
      <c r="C414" s="3" t="s">
        <v>48</v>
      </c>
      <c r="D414" s="4">
        <v>136988</v>
      </c>
      <c r="E414" s="27">
        <v>136988</v>
      </c>
      <c r="F414" s="30"/>
      <c r="G414" s="33">
        <f t="shared" si="12"/>
        <v>136988</v>
      </c>
    </row>
    <row r="415" spans="1:7" hidden="1" x14ac:dyDescent="0.2">
      <c r="A415" s="3" t="s">
        <v>102</v>
      </c>
      <c r="B415" s="3" t="s">
        <v>103</v>
      </c>
      <c r="C415" s="3" t="s">
        <v>18</v>
      </c>
      <c r="D415" s="4">
        <v>158182562</v>
      </c>
      <c r="E415" s="27">
        <v>99545715</v>
      </c>
      <c r="F415" s="30"/>
      <c r="G415" s="33">
        <f t="shared" si="12"/>
        <v>99545715</v>
      </c>
    </row>
    <row r="416" spans="1:7" hidden="1" x14ac:dyDescent="0.2">
      <c r="A416" s="3" t="s">
        <v>102</v>
      </c>
      <c r="B416" s="3" t="s">
        <v>103</v>
      </c>
      <c r="C416" s="3" t="s">
        <v>24</v>
      </c>
      <c r="D416" s="4">
        <v>16176873</v>
      </c>
      <c r="E416" s="27">
        <v>9733893</v>
      </c>
      <c r="F416" s="30"/>
      <c r="G416" s="33">
        <f t="shared" si="12"/>
        <v>9733893</v>
      </c>
    </row>
    <row r="417" spans="1:7" hidden="1" x14ac:dyDescent="0.2">
      <c r="A417" s="3" t="s">
        <v>102</v>
      </c>
      <c r="B417" s="3" t="s">
        <v>103</v>
      </c>
      <c r="C417" s="3" t="s">
        <v>25</v>
      </c>
      <c r="D417" s="4">
        <v>167299206</v>
      </c>
      <c r="E417" s="27">
        <v>66316864</v>
      </c>
      <c r="F417" s="30"/>
      <c r="G417" s="33">
        <f t="shared" si="12"/>
        <v>66316864</v>
      </c>
    </row>
    <row r="418" spans="1:7" hidden="1" x14ac:dyDescent="0.2">
      <c r="A418" s="8" t="s">
        <v>19</v>
      </c>
      <c r="B418" s="8" t="s">
        <v>20</v>
      </c>
      <c r="C418" s="8" t="s">
        <v>19</v>
      </c>
      <c r="D418" s="4">
        <v>341834342</v>
      </c>
      <c r="E418" s="31">
        <f>SUM(E413:E417)</f>
        <v>175772173</v>
      </c>
      <c r="F418" s="31">
        <f t="shared" ref="F418:G418" si="18">SUM(F413:F417)</f>
        <v>0</v>
      </c>
      <c r="G418" s="31">
        <f t="shared" si="18"/>
        <v>175772173</v>
      </c>
    </row>
    <row r="419" spans="1:7" hidden="1" x14ac:dyDescent="0.2">
      <c r="A419" s="3" t="s">
        <v>104</v>
      </c>
      <c r="B419" s="3" t="s">
        <v>105</v>
      </c>
      <c r="C419" s="3" t="s">
        <v>18</v>
      </c>
      <c r="D419" s="4">
        <v>1105000</v>
      </c>
      <c r="E419" s="27">
        <v>1105000</v>
      </c>
      <c r="F419" s="30"/>
      <c r="G419" s="33">
        <f t="shared" si="12"/>
        <v>1105000</v>
      </c>
    </row>
    <row r="420" spans="1:7" hidden="1" x14ac:dyDescent="0.2">
      <c r="A420" s="3" t="s">
        <v>104</v>
      </c>
      <c r="B420" s="3" t="s">
        <v>105</v>
      </c>
      <c r="C420" s="3" t="s">
        <v>24</v>
      </c>
      <c r="D420" s="4">
        <v>10000</v>
      </c>
      <c r="E420" s="27">
        <v>10000</v>
      </c>
      <c r="F420" s="30"/>
      <c r="G420" s="33">
        <f t="shared" si="12"/>
        <v>10000</v>
      </c>
    </row>
    <row r="421" spans="1:7" hidden="1" x14ac:dyDescent="0.2">
      <c r="A421" s="3" t="s">
        <v>104</v>
      </c>
      <c r="B421" s="3" t="s">
        <v>105</v>
      </c>
      <c r="C421" s="3" t="s">
        <v>25</v>
      </c>
      <c r="D421" s="4">
        <v>30000</v>
      </c>
      <c r="E421" s="27">
        <v>30000</v>
      </c>
      <c r="F421" s="30"/>
      <c r="G421" s="33">
        <f t="shared" si="12"/>
        <v>30000</v>
      </c>
    </row>
    <row r="422" spans="1:7" hidden="1" x14ac:dyDescent="0.2">
      <c r="A422" s="8" t="s">
        <v>19</v>
      </c>
      <c r="B422" s="8" t="s">
        <v>20</v>
      </c>
      <c r="C422" s="8" t="s">
        <v>19</v>
      </c>
      <c r="D422" s="4">
        <v>1145000</v>
      </c>
      <c r="E422" s="31">
        <f>SUM(E419:E421)</f>
        <v>1145000</v>
      </c>
      <c r="F422" s="31">
        <f t="shared" ref="F422:G422" si="19">SUM(F419:F421)</f>
        <v>0</v>
      </c>
      <c r="G422" s="31">
        <f t="shared" si="19"/>
        <v>1145000</v>
      </c>
    </row>
    <row r="423" spans="1:7" hidden="1" x14ac:dyDescent="0.2">
      <c r="A423" s="3" t="s">
        <v>106</v>
      </c>
      <c r="B423" s="3" t="s">
        <v>107</v>
      </c>
      <c r="C423" s="3" t="s">
        <v>14</v>
      </c>
      <c r="D423" s="4">
        <v>3614611</v>
      </c>
      <c r="E423" s="27">
        <v>1350514</v>
      </c>
      <c r="F423" s="30"/>
      <c r="G423" s="33">
        <f>E423+F423</f>
        <v>1350514</v>
      </c>
    </row>
    <row r="424" spans="1:7" hidden="1" x14ac:dyDescent="0.2">
      <c r="A424" s="3" t="s">
        <v>106</v>
      </c>
      <c r="B424" s="3" t="s">
        <v>107</v>
      </c>
      <c r="C424" s="3" t="s">
        <v>15</v>
      </c>
      <c r="D424" s="4">
        <v>1265518</v>
      </c>
      <c r="E424" s="27">
        <f>608605+40000</f>
        <v>648605</v>
      </c>
      <c r="F424" s="33">
        <f>+Depreciacion!F68+Depreciacion!F69</f>
        <v>-638060</v>
      </c>
      <c r="G424" s="33">
        <f>E424+F424</f>
        <v>10545</v>
      </c>
    </row>
    <row r="425" spans="1:7" x14ac:dyDescent="0.2">
      <c r="A425" s="3" t="s">
        <v>106</v>
      </c>
      <c r="B425" s="3" t="s">
        <v>107</v>
      </c>
      <c r="C425" s="3" t="s">
        <v>16</v>
      </c>
      <c r="D425" s="4">
        <v>1367901</v>
      </c>
      <c r="E425" s="27">
        <v>547962</v>
      </c>
      <c r="F425" s="30"/>
      <c r="G425" s="33">
        <f>E425+F425</f>
        <v>547962</v>
      </c>
    </row>
    <row r="426" spans="1:7" hidden="1" x14ac:dyDescent="0.2">
      <c r="A426" s="3" t="s">
        <v>106</v>
      </c>
      <c r="B426" s="3" t="s">
        <v>107</v>
      </c>
      <c r="C426" s="3" t="s">
        <v>44</v>
      </c>
      <c r="D426" s="4">
        <v>57953</v>
      </c>
      <c r="E426" s="27">
        <v>57953</v>
      </c>
      <c r="F426" s="30"/>
      <c r="G426" s="33">
        <f t="shared" si="12"/>
        <v>57953</v>
      </c>
    </row>
    <row r="427" spans="1:7" hidden="1" x14ac:dyDescent="0.2">
      <c r="A427" s="3" t="s">
        <v>106</v>
      </c>
      <c r="B427" s="3" t="s">
        <v>107</v>
      </c>
      <c r="C427" s="3" t="s">
        <v>45</v>
      </c>
      <c r="D427" s="4">
        <v>65209</v>
      </c>
      <c r="E427" s="27">
        <v>65209</v>
      </c>
      <c r="F427" s="30"/>
      <c r="G427" s="33">
        <f t="shared" si="12"/>
        <v>65209</v>
      </c>
    </row>
    <row r="428" spans="1:7" hidden="1" x14ac:dyDescent="0.2">
      <c r="A428" s="3" t="s">
        <v>106</v>
      </c>
      <c r="B428" s="3" t="s">
        <v>107</v>
      </c>
      <c r="C428" s="3" t="s">
        <v>46</v>
      </c>
      <c r="D428" s="4">
        <v>39000</v>
      </c>
      <c r="E428" s="27">
        <v>37700</v>
      </c>
      <c r="F428" s="30"/>
      <c r="G428" s="33">
        <f t="shared" si="12"/>
        <v>37700</v>
      </c>
    </row>
    <row r="429" spans="1:7" hidden="1" x14ac:dyDescent="0.2">
      <c r="A429" s="3" t="s">
        <v>106</v>
      </c>
      <c r="B429" s="3" t="s">
        <v>107</v>
      </c>
      <c r="C429" s="3" t="s">
        <v>48</v>
      </c>
      <c r="D429" s="4">
        <v>460000</v>
      </c>
      <c r="E429" s="27">
        <v>23254</v>
      </c>
      <c r="F429" s="30"/>
      <c r="G429" s="33">
        <f t="shared" si="12"/>
        <v>23254</v>
      </c>
    </row>
    <row r="430" spans="1:7" hidden="1" x14ac:dyDescent="0.2">
      <c r="A430" s="3" t="s">
        <v>106</v>
      </c>
      <c r="B430" s="3" t="s">
        <v>107</v>
      </c>
      <c r="C430" s="3" t="s">
        <v>50</v>
      </c>
      <c r="D430" s="4">
        <v>759900</v>
      </c>
      <c r="E430" s="27">
        <v>177746</v>
      </c>
      <c r="F430" s="30"/>
      <c r="G430" s="33">
        <f t="shared" si="12"/>
        <v>177746</v>
      </c>
    </row>
    <row r="431" spans="1:7" hidden="1" x14ac:dyDescent="0.2">
      <c r="A431" s="3" t="s">
        <v>106</v>
      </c>
      <c r="B431" s="3" t="s">
        <v>107</v>
      </c>
      <c r="C431" s="3" t="s">
        <v>51</v>
      </c>
      <c r="D431" s="4">
        <v>69209</v>
      </c>
      <c r="E431" s="27">
        <v>69209</v>
      </c>
      <c r="F431" s="30"/>
      <c r="G431" s="33">
        <f t="shared" si="12"/>
        <v>69209</v>
      </c>
    </row>
    <row r="432" spans="1:7" hidden="1" x14ac:dyDescent="0.2">
      <c r="A432" s="3" t="s">
        <v>106</v>
      </c>
      <c r="B432" s="3" t="s">
        <v>107</v>
      </c>
      <c r="C432" s="3" t="s">
        <v>52</v>
      </c>
      <c r="D432" s="4">
        <v>1199900</v>
      </c>
      <c r="E432" s="27">
        <v>62660</v>
      </c>
      <c r="F432" s="30"/>
      <c r="G432" s="33">
        <f t="shared" si="12"/>
        <v>62660</v>
      </c>
    </row>
    <row r="433" spans="1:7" hidden="1" x14ac:dyDescent="0.2">
      <c r="A433" s="3" t="s">
        <v>106</v>
      </c>
      <c r="B433" s="3" t="s">
        <v>107</v>
      </c>
      <c r="C433" s="3" t="s">
        <v>56</v>
      </c>
      <c r="D433" s="4">
        <v>71600</v>
      </c>
      <c r="E433" s="27">
        <v>55495</v>
      </c>
      <c r="F433" s="30"/>
      <c r="G433" s="33">
        <f t="shared" si="12"/>
        <v>55495</v>
      </c>
    </row>
    <row r="434" spans="1:7" hidden="1" x14ac:dyDescent="0.2">
      <c r="A434" s="3" t="s">
        <v>106</v>
      </c>
      <c r="B434" s="3" t="s">
        <v>107</v>
      </c>
      <c r="C434" s="3" t="s">
        <v>57</v>
      </c>
      <c r="D434" s="4">
        <v>609000</v>
      </c>
      <c r="E434" s="27">
        <v>102856</v>
      </c>
      <c r="F434" s="30"/>
      <c r="G434" s="33">
        <f t="shared" si="12"/>
        <v>102856</v>
      </c>
    </row>
    <row r="435" spans="1:7" hidden="1" x14ac:dyDescent="0.2">
      <c r="A435" s="3" t="s">
        <v>106</v>
      </c>
      <c r="B435" s="3" t="s">
        <v>107</v>
      </c>
      <c r="C435" s="3" t="s">
        <v>58</v>
      </c>
      <c r="D435" s="4">
        <v>618877</v>
      </c>
      <c r="E435" s="27">
        <v>606947</v>
      </c>
      <c r="F435" s="30"/>
      <c r="G435" s="33">
        <f t="shared" si="12"/>
        <v>606947</v>
      </c>
    </row>
    <row r="436" spans="1:7" hidden="1" x14ac:dyDescent="0.2">
      <c r="A436" s="3" t="s">
        <v>106</v>
      </c>
      <c r="B436" s="3" t="s">
        <v>107</v>
      </c>
      <c r="C436" s="3" t="s">
        <v>17</v>
      </c>
      <c r="D436" s="4">
        <v>64700459</v>
      </c>
      <c r="E436" s="27">
        <v>11745463</v>
      </c>
      <c r="F436" s="30"/>
      <c r="G436" s="33">
        <f t="shared" si="12"/>
        <v>11745463</v>
      </c>
    </row>
    <row r="437" spans="1:7" hidden="1" x14ac:dyDescent="0.2">
      <c r="A437" s="3" t="s">
        <v>106</v>
      </c>
      <c r="B437" s="3" t="s">
        <v>107</v>
      </c>
      <c r="C437" s="3" t="s">
        <v>59</v>
      </c>
      <c r="D437" s="4">
        <v>27334746</v>
      </c>
      <c r="E437" s="27">
        <v>10389005</v>
      </c>
      <c r="F437" s="30"/>
      <c r="G437" s="33">
        <f t="shared" si="12"/>
        <v>10389005</v>
      </c>
    </row>
    <row r="438" spans="1:7" hidden="1" x14ac:dyDescent="0.2">
      <c r="A438" s="3" t="s">
        <v>106</v>
      </c>
      <c r="B438" s="3" t="s">
        <v>107</v>
      </c>
      <c r="C438" s="3" t="s">
        <v>60</v>
      </c>
      <c r="D438" s="4">
        <v>2486760</v>
      </c>
      <c r="E438" s="27">
        <v>224651</v>
      </c>
      <c r="F438" s="30"/>
      <c r="G438" s="33">
        <f t="shared" si="12"/>
        <v>224651</v>
      </c>
    </row>
    <row r="439" spans="1:7" hidden="1" x14ac:dyDescent="0.2">
      <c r="A439" s="3" t="s">
        <v>106</v>
      </c>
      <c r="B439" s="3" t="s">
        <v>107</v>
      </c>
      <c r="C439" s="3" t="s">
        <v>31</v>
      </c>
      <c r="D439" s="4">
        <v>25356793</v>
      </c>
      <c r="E439" s="27">
        <v>6568950</v>
      </c>
      <c r="F439" s="30"/>
      <c r="G439" s="33">
        <f t="shared" si="12"/>
        <v>6568950</v>
      </c>
    </row>
    <row r="440" spans="1:7" hidden="1" x14ac:dyDescent="0.2">
      <c r="A440" s="3" t="s">
        <v>106</v>
      </c>
      <c r="B440" s="3" t="s">
        <v>107</v>
      </c>
      <c r="C440" s="3" t="s">
        <v>32</v>
      </c>
      <c r="D440" s="4">
        <v>5112262</v>
      </c>
      <c r="E440" s="27">
        <v>2126880</v>
      </c>
      <c r="F440" s="30"/>
      <c r="G440" s="33">
        <f t="shared" si="12"/>
        <v>2126880</v>
      </c>
    </row>
    <row r="441" spans="1:7" hidden="1" x14ac:dyDescent="0.2">
      <c r="A441" s="3" t="s">
        <v>106</v>
      </c>
      <c r="B441" s="3" t="s">
        <v>107</v>
      </c>
      <c r="C441" s="3" t="s">
        <v>61</v>
      </c>
      <c r="D441" s="4">
        <v>997800</v>
      </c>
      <c r="E441" s="27">
        <v>43366</v>
      </c>
      <c r="F441" s="30"/>
      <c r="G441" s="33">
        <f t="shared" si="12"/>
        <v>43366</v>
      </c>
    </row>
    <row r="442" spans="1:7" hidden="1" x14ac:dyDescent="0.2">
      <c r="A442" s="3" t="s">
        <v>106</v>
      </c>
      <c r="B442" s="3" t="s">
        <v>107</v>
      </c>
      <c r="C442" s="3" t="s">
        <v>62</v>
      </c>
      <c r="D442" s="4">
        <v>66000</v>
      </c>
      <c r="E442" s="27">
        <v>37950</v>
      </c>
      <c r="F442" s="30"/>
      <c r="G442" s="33">
        <f t="shared" si="12"/>
        <v>37950</v>
      </c>
    </row>
    <row r="443" spans="1:7" hidden="1" x14ac:dyDescent="0.2">
      <c r="A443" s="3" t="s">
        <v>106</v>
      </c>
      <c r="B443" s="3" t="s">
        <v>107</v>
      </c>
      <c r="C443" s="3" t="s">
        <v>18</v>
      </c>
      <c r="D443" s="4">
        <v>260858331</v>
      </c>
      <c r="E443" s="27">
        <v>220633983</v>
      </c>
      <c r="F443" s="30"/>
      <c r="G443" s="33">
        <f t="shared" si="12"/>
        <v>220633983</v>
      </c>
    </row>
    <row r="444" spans="1:7" hidden="1" x14ac:dyDescent="0.2">
      <c r="A444" s="3" t="s">
        <v>106</v>
      </c>
      <c r="B444" s="3" t="s">
        <v>107</v>
      </c>
      <c r="C444" s="3" t="s">
        <v>24</v>
      </c>
      <c r="D444" s="4">
        <v>7826804</v>
      </c>
      <c r="E444" s="27">
        <v>6489391</v>
      </c>
      <c r="F444" s="30"/>
      <c r="G444" s="33">
        <f t="shared" si="12"/>
        <v>6489391</v>
      </c>
    </row>
    <row r="445" spans="1:7" hidden="1" x14ac:dyDescent="0.2">
      <c r="A445" s="3" t="s">
        <v>106</v>
      </c>
      <c r="B445" s="3" t="s">
        <v>107</v>
      </c>
      <c r="C445" s="3" t="s">
        <v>63</v>
      </c>
      <c r="D445" s="4">
        <v>275300</v>
      </c>
      <c r="E445" s="27">
        <v>48893</v>
      </c>
      <c r="F445" s="30"/>
      <c r="G445" s="33">
        <f t="shared" si="12"/>
        <v>48893</v>
      </c>
    </row>
    <row r="446" spans="1:7" hidden="1" x14ac:dyDescent="0.2">
      <c r="A446" s="3" t="s">
        <v>106</v>
      </c>
      <c r="B446" s="3" t="s">
        <v>107</v>
      </c>
      <c r="C446" s="3" t="s">
        <v>25</v>
      </c>
      <c r="D446" s="4">
        <v>43266533</v>
      </c>
      <c r="E446" s="27">
        <v>36910610</v>
      </c>
      <c r="F446" s="30"/>
      <c r="G446" s="33">
        <f t="shared" si="12"/>
        <v>36910610</v>
      </c>
    </row>
    <row r="447" spans="1:7" hidden="1" x14ac:dyDescent="0.2">
      <c r="A447" s="3" t="s">
        <v>106</v>
      </c>
      <c r="B447" s="3" t="s">
        <v>107</v>
      </c>
      <c r="C447" s="3" t="s">
        <v>64</v>
      </c>
      <c r="D447" s="4">
        <v>305516</v>
      </c>
      <c r="E447" s="27">
        <v>72112</v>
      </c>
      <c r="F447" s="30"/>
      <c r="G447" s="33">
        <f t="shared" si="12"/>
        <v>72112</v>
      </c>
    </row>
    <row r="448" spans="1:7" hidden="1" x14ac:dyDescent="0.2">
      <c r="A448" s="3" t="s">
        <v>106</v>
      </c>
      <c r="B448" s="3" t="s">
        <v>107</v>
      </c>
      <c r="C448" s="3" t="s">
        <v>65</v>
      </c>
      <c r="D448" s="4">
        <v>3542310</v>
      </c>
      <c r="E448" s="27">
        <v>2161176</v>
      </c>
      <c r="F448" s="30"/>
      <c r="G448" s="33">
        <f t="shared" si="12"/>
        <v>2161176</v>
      </c>
    </row>
    <row r="449" spans="1:7" hidden="1" x14ac:dyDescent="0.2">
      <c r="A449" s="3" t="s">
        <v>106</v>
      </c>
      <c r="B449" s="3" t="s">
        <v>107</v>
      </c>
      <c r="C449" s="3" t="s">
        <v>66</v>
      </c>
      <c r="D449" s="4">
        <v>957962</v>
      </c>
      <c r="E449" s="27">
        <v>499472</v>
      </c>
      <c r="F449" s="30"/>
      <c r="G449" s="33">
        <f t="shared" si="12"/>
        <v>499472</v>
      </c>
    </row>
    <row r="450" spans="1:7" hidden="1" x14ac:dyDescent="0.2">
      <c r="A450" s="3" t="s">
        <v>106</v>
      </c>
      <c r="B450" s="3" t="s">
        <v>107</v>
      </c>
      <c r="C450" s="3" t="s">
        <v>67</v>
      </c>
      <c r="D450" s="4">
        <v>64900</v>
      </c>
      <c r="E450" s="27">
        <v>22181</v>
      </c>
      <c r="F450" s="30"/>
      <c r="G450" s="33">
        <f t="shared" si="12"/>
        <v>22181</v>
      </c>
    </row>
    <row r="451" spans="1:7" hidden="1" x14ac:dyDescent="0.2">
      <c r="A451" s="8" t="s">
        <v>19</v>
      </c>
      <c r="B451" s="8" t="s">
        <v>20</v>
      </c>
      <c r="C451" s="8" t="s">
        <v>19</v>
      </c>
      <c r="D451" s="4">
        <v>453351154</v>
      </c>
      <c r="E451" s="31">
        <f>SUM(E423:E450)</f>
        <v>301780193</v>
      </c>
      <c r="F451" s="31">
        <f t="shared" ref="F451:G451" si="20">SUM(F423:F450)</f>
        <v>-638060</v>
      </c>
      <c r="G451" s="31">
        <f t="shared" si="20"/>
        <v>301142133</v>
      </c>
    </row>
    <row r="452" spans="1:7" hidden="1" x14ac:dyDescent="0.2">
      <c r="A452" s="3" t="s">
        <v>108</v>
      </c>
      <c r="B452" s="3" t="s">
        <v>109</v>
      </c>
      <c r="C452" s="3" t="s">
        <v>18</v>
      </c>
      <c r="D452" s="4">
        <v>65000</v>
      </c>
      <c r="E452" s="27">
        <v>65000</v>
      </c>
      <c r="F452" s="30"/>
      <c r="G452" s="33">
        <f t="shared" si="12"/>
        <v>65000</v>
      </c>
    </row>
    <row r="453" spans="1:7" hidden="1" x14ac:dyDescent="0.2">
      <c r="A453" s="3" t="s">
        <v>108</v>
      </c>
      <c r="B453" s="3" t="s">
        <v>109</v>
      </c>
      <c r="C453" s="3" t="s">
        <v>24</v>
      </c>
      <c r="D453" s="4">
        <v>520000</v>
      </c>
      <c r="E453" s="27">
        <v>520000</v>
      </c>
      <c r="F453" s="30"/>
      <c r="G453" s="33">
        <f t="shared" ref="G453:G483" si="21">E453-F453</f>
        <v>520000</v>
      </c>
    </row>
    <row r="454" spans="1:7" hidden="1" x14ac:dyDescent="0.2">
      <c r="A454" s="3" t="s">
        <v>108</v>
      </c>
      <c r="B454" s="3" t="s">
        <v>109</v>
      </c>
      <c r="C454" s="3" t="s">
        <v>25</v>
      </c>
      <c r="D454" s="4">
        <v>40000</v>
      </c>
      <c r="E454" s="27">
        <v>40000</v>
      </c>
      <c r="F454" s="30"/>
      <c r="G454" s="33">
        <f t="shared" si="21"/>
        <v>40000</v>
      </c>
    </row>
    <row r="455" spans="1:7" hidden="1" x14ac:dyDescent="0.2">
      <c r="A455" s="8" t="s">
        <v>19</v>
      </c>
      <c r="B455" s="8" t="s">
        <v>20</v>
      </c>
      <c r="C455" s="8" t="s">
        <v>19</v>
      </c>
      <c r="D455" s="4">
        <v>665000</v>
      </c>
      <c r="E455" s="31">
        <f>SUM(E452:E454)</f>
        <v>625000</v>
      </c>
      <c r="F455" s="31">
        <f>SUM(F452:F454)</f>
        <v>0</v>
      </c>
      <c r="G455" s="31">
        <f>SUM(G452:G454)</f>
        <v>625000</v>
      </c>
    </row>
    <row r="456" spans="1:7" hidden="1" x14ac:dyDescent="0.2">
      <c r="A456" s="3" t="s">
        <v>110</v>
      </c>
      <c r="B456" s="3" t="s">
        <v>111</v>
      </c>
      <c r="C456" s="3" t="s">
        <v>14</v>
      </c>
      <c r="D456" s="4">
        <v>726012000</v>
      </c>
      <c r="E456" s="27">
        <v>429748476</v>
      </c>
      <c r="F456" s="30"/>
      <c r="G456" s="33">
        <f>E456+F456</f>
        <v>429748476</v>
      </c>
    </row>
    <row r="457" spans="1:7" hidden="1" x14ac:dyDescent="0.2">
      <c r="A457" s="3" t="s">
        <v>110</v>
      </c>
      <c r="B457" s="3" t="s">
        <v>111</v>
      </c>
      <c r="C457" s="3" t="s">
        <v>15</v>
      </c>
      <c r="D457" s="4">
        <v>57990000</v>
      </c>
      <c r="E457" s="27">
        <f>32927268+1960297</f>
        <v>34887565</v>
      </c>
      <c r="F457" s="33">
        <f>+Depreciacion!F70+Depreciacion!F71+Depreciacion!F72</f>
        <v>-33843015</v>
      </c>
      <c r="G457" s="33">
        <f>E457+F457</f>
        <v>1044550</v>
      </c>
    </row>
    <row r="458" spans="1:7" x14ac:dyDescent="0.2">
      <c r="A458" s="3" t="s">
        <v>110</v>
      </c>
      <c r="B458" s="3" t="s">
        <v>111</v>
      </c>
      <c r="C458" s="3" t="s">
        <v>16</v>
      </c>
      <c r="D458" s="4">
        <v>35800000</v>
      </c>
      <c r="E458" s="27">
        <v>35800000</v>
      </c>
      <c r="F458" s="30"/>
      <c r="G458" s="33">
        <f>E458+F458</f>
        <v>35800000</v>
      </c>
    </row>
    <row r="459" spans="1:7" hidden="1" x14ac:dyDescent="0.2">
      <c r="A459" s="3" t="s">
        <v>110</v>
      </c>
      <c r="B459" s="3" t="s">
        <v>111</v>
      </c>
      <c r="C459" s="3" t="s">
        <v>25</v>
      </c>
      <c r="D459" s="4">
        <v>84421154</v>
      </c>
      <c r="E459" s="27">
        <v>56725694</v>
      </c>
      <c r="F459" s="30"/>
      <c r="G459" s="33">
        <f t="shared" si="21"/>
        <v>56725694</v>
      </c>
    </row>
    <row r="460" spans="1:7" hidden="1" x14ac:dyDescent="0.2">
      <c r="A460" s="8" t="s">
        <v>19</v>
      </c>
      <c r="B460" s="8" t="s">
        <v>20</v>
      </c>
      <c r="C460" s="8" t="s">
        <v>19</v>
      </c>
      <c r="D460" s="4">
        <v>904223154</v>
      </c>
      <c r="E460" s="31">
        <f>SUM(E456:E459)</f>
        <v>557161735</v>
      </c>
      <c r="F460" s="31">
        <f t="shared" ref="F460:G460" si="22">SUM(F456:F459)</f>
        <v>-33843015</v>
      </c>
      <c r="G460" s="31">
        <f t="shared" si="22"/>
        <v>523318720</v>
      </c>
    </row>
    <row r="461" spans="1:7" hidden="1" x14ac:dyDescent="0.2">
      <c r="A461" s="3" t="s">
        <v>112</v>
      </c>
      <c r="B461" s="3" t="s">
        <v>113</v>
      </c>
      <c r="C461" s="3" t="s">
        <v>14</v>
      </c>
      <c r="D461" s="4">
        <v>139000000</v>
      </c>
      <c r="E461" s="27">
        <v>15791524</v>
      </c>
      <c r="F461" s="30"/>
      <c r="G461" s="33">
        <f>E461+F461</f>
        <v>15791524</v>
      </c>
    </row>
    <row r="462" spans="1:7" hidden="1" x14ac:dyDescent="0.2">
      <c r="A462" s="3" t="s">
        <v>112</v>
      </c>
      <c r="B462" s="3" t="s">
        <v>113</v>
      </c>
      <c r="C462" s="3" t="s">
        <v>25</v>
      </c>
      <c r="D462" s="4">
        <v>205000000</v>
      </c>
      <c r="E462" s="27">
        <v>23289662</v>
      </c>
      <c r="F462" s="30"/>
      <c r="G462" s="33">
        <f t="shared" si="21"/>
        <v>23289662</v>
      </c>
    </row>
    <row r="463" spans="1:7" hidden="1" x14ac:dyDescent="0.2">
      <c r="A463" s="8" t="s">
        <v>19</v>
      </c>
      <c r="B463" s="8" t="s">
        <v>20</v>
      </c>
      <c r="C463" s="8" t="s">
        <v>19</v>
      </c>
      <c r="D463" s="4">
        <v>344000000</v>
      </c>
      <c r="E463" s="31">
        <f>SUM(E461:E462)</f>
        <v>39081186</v>
      </c>
      <c r="F463" s="31">
        <f t="shared" ref="F463:G463" si="23">SUM(F461:F462)</f>
        <v>0</v>
      </c>
      <c r="G463" s="31">
        <f t="shared" si="23"/>
        <v>39081186</v>
      </c>
    </row>
    <row r="464" spans="1:7" hidden="1" x14ac:dyDescent="0.2">
      <c r="A464" s="3" t="s">
        <v>114</v>
      </c>
      <c r="B464" s="3" t="s">
        <v>115</v>
      </c>
      <c r="C464" s="3" t="s">
        <v>14</v>
      </c>
      <c r="D464" s="4">
        <v>74861000</v>
      </c>
      <c r="E464" s="27">
        <v>74861000</v>
      </c>
      <c r="F464" s="30"/>
      <c r="G464" s="33">
        <f>E464+F464</f>
        <v>74861000</v>
      </c>
    </row>
    <row r="465" spans="1:7" hidden="1" x14ac:dyDescent="0.2">
      <c r="A465" s="3" t="s">
        <v>114</v>
      </c>
      <c r="B465" s="3" t="s">
        <v>115</v>
      </c>
      <c r="C465" s="3" t="s">
        <v>17</v>
      </c>
      <c r="D465" s="4">
        <v>520999998</v>
      </c>
      <c r="E465" s="27">
        <v>403876378</v>
      </c>
      <c r="F465" s="30"/>
      <c r="G465" s="33">
        <f t="shared" si="21"/>
        <v>403876378</v>
      </c>
    </row>
    <row r="466" spans="1:7" hidden="1" x14ac:dyDescent="0.2">
      <c r="A466" s="3" t="s">
        <v>114</v>
      </c>
      <c r="B466" s="3" t="s">
        <v>115</v>
      </c>
      <c r="C466" s="3" t="s">
        <v>61</v>
      </c>
      <c r="D466" s="4">
        <v>300000000</v>
      </c>
      <c r="E466" s="27">
        <v>2750000</v>
      </c>
      <c r="F466" s="30"/>
      <c r="G466" s="33">
        <f t="shared" si="21"/>
        <v>2750000</v>
      </c>
    </row>
    <row r="467" spans="1:7" hidden="1" x14ac:dyDescent="0.2">
      <c r="A467" s="8" t="s">
        <v>19</v>
      </c>
      <c r="B467" s="8" t="s">
        <v>20</v>
      </c>
      <c r="C467" s="8" t="s">
        <v>19</v>
      </c>
      <c r="D467" s="4">
        <v>895860998</v>
      </c>
      <c r="E467" s="31">
        <f>SUM(E464:E466)</f>
        <v>481487378</v>
      </c>
      <c r="F467" s="31">
        <f t="shared" ref="F467:G467" si="24">SUM(F464:F466)</f>
        <v>0</v>
      </c>
      <c r="G467" s="31">
        <f t="shared" si="24"/>
        <v>481487378</v>
      </c>
    </row>
    <row r="468" spans="1:7" hidden="1" x14ac:dyDescent="0.2">
      <c r="A468" s="3" t="s">
        <v>116</v>
      </c>
      <c r="B468" s="3" t="s">
        <v>117</v>
      </c>
      <c r="C468" s="3" t="s">
        <v>14</v>
      </c>
      <c r="D468" s="4">
        <v>5989600</v>
      </c>
      <c r="E468" s="27">
        <v>5989600</v>
      </c>
      <c r="F468" s="30"/>
      <c r="G468" s="33">
        <f>E468+F468</f>
        <v>5989600</v>
      </c>
    </row>
    <row r="469" spans="1:7" x14ac:dyDescent="0.2">
      <c r="A469" s="3" t="s">
        <v>116</v>
      </c>
      <c r="B469" s="3" t="s">
        <v>117</v>
      </c>
      <c r="C469" s="3" t="s">
        <v>16</v>
      </c>
      <c r="D469" s="4">
        <v>5020000</v>
      </c>
      <c r="E469" s="27">
        <v>461546</v>
      </c>
      <c r="F469" s="30"/>
      <c r="G469" s="33">
        <f>E469+F469</f>
        <v>461546</v>
      </c>
    </row>
    <row r="470" spans="1:7" hidden="1" x14ac:dyDescent="0.2">
      <c r="A470" s="3" t="s">
        <v>116</v>
      </c>
      <c r="B470" s="3" t="s">
        <v>117</v>
      </c>
      <c r="C470" s="3" t="s">
        <v>25</v>
      </c>
      <c r="D470" s="4">
        <v>7635000</v>
      </c>
      <c r="E470" s="27">
        <v>701974</v>
      </c>
      <c r="F470" s="30"/>
      <c r="G470" s="33">
        <f t="shared" si="21"/>
        <v>701974</v>
      </c>
    </row>
    <row r="471" spans="1:7" hidden="1" x14ac:dyDescent="0.2">
      <c r="A471" s="3" t="s">
        <v>116</v>
      </c>
      <c r="B471" s="3" t="s">
        <v>117</v>
      </c>
      <c r="C471" s="3" t="s">
        <v>66</v>
      </c>
      <c r="D471" s="4">
        <v>7790000</v>
      </c>
      <c r="E471" s="27">
        <v>7400500</v>
      </c>
      <c r="F471" s="30"/>
      <c r="G471" s="33">
        <f t="shared" si="21"/>
        <v>7400500</v>
      </c>
    </row>
    <row r="472" spans="1:7" hidden="1" x14ac:dyDescent="0.2">
      <c r="A472" s="8" t="s">
        <v>19</v>
      </c>
      <c r="B472" s="8" t="s">
        <v>20</v>
      </c>
      <c r="C472" s="8" t="s">
        <v>19</v>
      </c>
      <c r="D472" s="4">
        <v>31114600</v>
      </c>
      <c r="E472" s="31">
        <f>SUM(E468:E471)</f>
        <v>14553620</v>
      </c>
      <c r="F472" s="31">
        <f>SUM(F468:F471)</f>
        <v>0</v>
      </c>
      <c r="G472" s="31">
        <f>SUM(G468:G471)</f>
        <v>14553620</v>
      </c>
    </row>
    <row r="473" spans="1:7" hidden="1" x14ac:dyDescent="0.2">
      <c r="A473" s="3" t="s">
        <v>118</v>
      </c>
      <c r="B473" s="3" t="s">
        <v>119</v>
      </c>
      <c r="C473" s="3" t="s">
        <v>14</v>
      </c>
      <c r="D473" s="4">
        <v>4677621</v>
      </c>
      <c r="E473" s="27">
        <v>4677621</v>
      </c>
      <c r="F473" s="30"/>
      <c r="G473" s="33">
        <f>E473+F473</f>
        <v>4677621</v>
      </c>
    </row>
    <row r="474" spans="1:7" hidden="1" x14ac:dyDescent="0.2">
      <c r="A474" s="3" t="s">
        <v>118</v>
      </c>
      <c r="B474" s="3" t="s">
        <v>119</v>
      </c>
      <c r="C474" s="3" t="s">
        <v>50</v>
      </c>
      <c r="D474" s="4">
        <v>488864</v>
      </c>
      <c r="E474" s="27">
        <v>488864</v>
      </c>
      <c r="F474" s="30"/>
      <c r="G474" s="33">
        <f t="shared" si="21"/>
        <v>488864</v>
      </c>
    </row>
    <row r="475" spans="1:7" hidden="1" x14ac:dyDescent="0.2">
      <c r="A475" s="3" t="s">
        <v>118</v>
      </c>
      <c r="B475" s="3" t="s">
        <v>119</v>
      </c>
      <c r="C475" s="3" t="s">
        <v>51</v>
      </c>
      <c r="D475" s="4">
        <v>1385512</v>
      </c>
      <c r="E475" s="27">
        <v>1385512</v>
      </c>
      <c r="F475" s="30"/>
      <c r="G475" s="33">
        <f t="shared" si="21"/>
        <v>1385512</v>
      </c>
    </row>
    <row r="476" spans="1:7" hidden="1" x14ac:dyDescent="0.2">
      <c r="A476" s="3" t="s">
        <v>118</v>
      </c>
      <c r="B476" s="3" t="s">
        <v>119</v>
      </c>
      <c r="C476" s="3" t="s">
        <v>52</v>
      </c>
      <c r="D476" s="4">
        <v>488864</v>
      </c>
      <c r="E476" s="27">
        <v>488864</v>
      </c>
      <c r="F476" s="30"/>
      <c r="G476" s="33">
        <f t="shared" si="21"/>
        <v>488864</v>
      </c>
    </row>
    <row r="477" spans="1:7" hidden="1" x14ac:dyDescent="0.2">
      <c r="A477" s="3" t="s">
        <v>118</v>
      </c>
      <c r="B477" s="3" t="s">
        <v>119</v>
      </c>
      <c r="C477" s="3" t="s">
        <v>53</v>
      </c>
      <c r="D477" s="4">
        <v>599432</v>
      </c>
      <c r="E477" s="27">
        <v>428616</v>
      </c>
      <c r="F477" s="30"/>
      <c r="G477" s="33">
        <f t="shared" si="21"/>
        <v>428616</v>
      </c>
    </row>
    <row r="478" spans="1:7" hidden="1" x14ac:dyDescent="0.2">
      <c r="A478" s="3" t="s">
        <v>118</v>
      </c>
      <c r="B478" s="3" t="s">
        <v>119</v>
      </c>
      <c r="C478" s="3" t="s">
        <v>17</v>
      </c>
      <c r="D478" s="4">
        <v>292930</v>
      </c>
      <c r="E478" s="27">
        <v>292930</v>
      </c>
      <c r="F478" s="30"/>
      <c r="G478" s="33">
        <f t="shared" si="21"/>
        <v>292930</v>
      </c>
    </row>
    <row r="479" spans="1:7" hidden="1" x14ac:dyDescent="0.2">
      <c r="A479" s="3" t="s">
        <v>118</v>
      </c>
      <c r="B479" s="3" t="s">
        <v>119</v>
      </c>
      <c r="C479" s="3" t="s">
        <v>61</v>
      </c>
      <c r="D479" s="4">
        <v>1341730</v>
      </c>
      <c r="E479" s="27">
        <v>1341730</v>
      </c>
      <c r="F479" s="30"/>
      <c r="G479" s="33">
        <f t="shared" si="21"/>
        <v>1341730</v>
      </c>
    </row>
    <row r="480" spans="1:7" hidden="1" x14ac:dyDescent="0.2">
      <c r="A480" s="8" t="s">
        <v>19</v>
      </c>
      <c r="B480" s="8" t="s">
        <v>20</v>
      </c>
      <c r="C480" s="8" t="s">
        <v>19</v>
      </c>
      <c r="D480" s="4">
        <v>9274953</v>
      </c>
      <c r="E480" s="31">
        <f>SUM(E473:E479)</f>
        <v>9104137</v>
      </c>
      <c r="F480" s="31">
        <f t="shared" ref="F480:G480" si="25">SUM(F473:F479)</f>
        <v>0</v>
      </c>
      <c r="G480" s="31">
        <f t="shared" si="25"/>
        <v>9104137</v>
      </c>
    </row>
    <row r="481" spans="1:7" hidden="1" x14ac:dyDescent="0.2">
      <c r="A481" s="3" t="s">
        <v>120</v>
      </c>
      <c r="B481" s="3" t="s">
        <v>121</v>
      </c>
      <c r="C481" s="3" t="s">
        <v>25</v>
      </c>
      <c r="D481" s="4">
        <v>7826700</v>
      </c>
      <c r="E481" s="27">
        <v>237500</v>
      </c>
      <c r="F481" s="30"/>
      <c r="G481" s="33">
        <f t="shared" si="21"/>
        <v>237500</v>
      </c>
    </row>
    <row r="482" spans="1:7" hidden="1" x14ac:dyDescent="0.2">
      <c r="A482" s="8" t="s">
        <v>19</v>
      </c>
      <c r="B482" s="8" t="s">
        <v>20</v>
      </c>
      <c r="C482" s="8" t="s">
        <v>19</v>
      </c>
      <c r="D482" s="4">
        <v>7826700</v>
      </c>
      <c r="E482" s="31">
        <f>SUM(E481)</f>
        <v>237500</v>
      </c>
      <c r="F482" s="31">
        <f t="shared" ref="F482:G482" si="26">SUM(F481)</f>
        <v>0</v>
      </c>
      <c r="G482" s="31">
        <f t="shared" si="26"/>
        <v>237500</v>
      </c>
    </row>
    <row r="483" spans="1:7" hidden="1" x14ac:dyDescent="0.2">
      <c r="A483" s="3" t="s">
        <v>19</v>
      </c>
      <c r="B483" s="3" t="s">
        <v>19</v>
      </c>
      <c r="C483" s="3" t="s">
        <v>122</v>
      </c>
      <c r="D483" s="4">
        <v>79870886846</v>
      </c>
      <c r="E483" s="27">
        <f>+E482+E480+E472+E467+E463+E460+E455+E451+E422+E418+E412+E410+E408+E403+E400+E375+E345+E303+E260+E208+E166+E150+E99+E82+E41+E39+E22+E17</f>
        <v>29072020973</v>
      </c>
      <c r="F483" s="30"/>
      <c r="G483" s="33">
        <f t="shared" si="21"/>
        <v>29072020973</v>
      </c>
    </row>
  </sheetData>
  <autoFilter ref="C2:C483">
    <filterColumn colId="0">
      <filters>
        <filter val="0505"/>
      </filters>
    </filterColumn>
  </autoFilter>
  <mergeCells count="8">
    <mergeCell ref="A8:E8"/>
    <mergeCell ref="A9:E9"/>
    <mergeCell ref="A2:E2"/>
    <mergeCell ref="A3:E3"/>
    <mergeCell ref="A4:E4"/>
    <mergeCell ref="A5:E5"/>
    <mergeCell ref="A6:E6"/>
    <mergeCell ref="A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Modulo</vt:lpstr>
      <vt:lpstr>Costo</vt:lpstr>
      <vt:lpstr>ConciliacionCosto</vt:lpstr>
      <vt:lpstr>Depreciacion</vt:lpstr>
      <vt:lpstr>ConciliacionDepreciacion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Home</cp:lastModifiedBy>
  <dcterms:created xsi:type="dcterms:W3CDTF">2019-02-06T14:56:06Z</dcterms:created>
  <dcterms:modified xsi:type="dcterms:W3CDTF">2019-02-11T00:13:46Z</dcterms:modified>
</cp:coreProperties>
</file>