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 Lima\Desktop\Estatistica\"/>
    </mc:Choice>
  </mc:AlternateContent>
  <xr:revisionPtr revIDLastSave="0" documentId="8_{DA8F0896-76DD-420D-BEA6-E99C8DDD509D}" xr6:coauthVersionLast="47" xr6:coauthVersionMax="47" xr10:uidLastSave="{00000000-0000-0000-0000-000000000000}"/>
  <bookViews>
    <workbookView xWindow="-28920" yWindow="-120" windowWidth="29040" windowHeight="15840" xr2:uid="{47582722-128C-4D45-9736-33551C545E8B}"/>
  </bookViews>
  <sheets>
    <sheet name="2SIA SUB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2" l="1"/>
  <c r="F49" i="2" s="1"/>
  <c r="C39" i="2"/>
  <c r="F48" i="2" s="1"/>
  <c r="C38" i="2"/>
  <c r="F45" i="2" s="1"/>
  <c r="C37" i="2"/>
  <c r="F44" i="2" s="1"/>
  <c r="C36" i="2"/>
  <c r="F43" i="2" s="1"/>
  <c r="F17" i="2"/>
  <c r="F16" i="2"/>
  <c r="F15" i="2"/>
  <c r="F14" i="2"/>
  <c r="F13" i="2"/>
  <c r="F12" i="2"/>
  <c r="F11" i="2"/>
  <c r="C43" i="2"/>
  <c r="E43" i="2" s="1"/>
  <c r="F36" i="2" l="1"/>
  <c r="F46" i="2" s="1"/>
  <c r="B44" i="2"/>
  <c r="C44" i="2" s="1"/>
  <c r="B45" i="2" s="1"/>
  <c r="C45" i="2" s="1"/>
  <c r="B46" i="2" s="1"/>
  <c r="N43" i="2"/>
  <c r="L43" i="2"/>
  <c r="J43" i="2"/>
  <c r="H43" i="2"/>
  <c r="F4" i="2"/>
  <c r="F37" i="2" l="1"/>
  <c r="F47" i="2"/>
  <c r="F50" i="2" s="1"/>
  <c r="E44" i="2"/>
  <c r="L44" i="2" s="1"/>
  <c r="C46" i="2"/>
  <c r="B47" i="2" s="1"/>
  <c r="E45" i="2"/>
  <c r="F5" i="2"/>
  <c r="N44" i="2" l="1"/>
  <c r="J44" i="2"/>
  <c r="H44" i="2"/>
  <c r="E46" i="2"/>
  <c r="C47" i="2"/>
  <c r="B48" i="2" s="1"/>
  <c r="E47" i="2"/>
  <c r="L45" i="2"/>
  <c r="J45" i="2"/>
  <c r="H45" i="2"/>
  <c r="N45" i="2"/>
  <c r="C11" i="2"/>
  <c r="B12" i="2" s="1"/>
  <c r="C12" i="2" s="1"/>
  <c r="B13" i="2" s="1"/>
  <c r="F18" i="2"/>
  <c r="L46" i="2" l="1"/>
  <c r="J46" i="2"/>
  <c r="H46" i="2"/>
  <c r="N46" i="2"/>
  <c r="L47" i="2"/>
  <c r="J47" i="2"/>
  <c r="H47" i="2"/>
  <c r="N47" i="2"/>
  <c r="C48" i="2"/>
  <c r="B49" i="2" s="1"/>
  <c r="E11" i="2"/>
  <c r="C13" i="2"/>
  <c r="B14" i="2" s="1"/>
  <c r="E12" i="2"/>
  <c r="N12" i="2" l="1"/>
  <c r="L12" i="2"/>
  <c r="L11" i="2"/>
  <c r="N11" i="2"/>
  <c r="E48" i="2"/>
  <c r="J48" i="2" s="1"/>
  <c r="C49" i="2"/>
  <c r="E49" i="2" s="1"/>
  <c r="H12" i="2"/>
  <c r="J12" i="2"/>
  <c r="J11" i="2"/>
  <c r="H11" i="2"/>
  <c r="E13" i="2"/>
  <c r="C14" i="2"/>
  <c r="B15" i="2" s="1"/>
  <c r="L48" i="2" l="1"/>
  <c r="N13" i="2"/>
  <c r="L13" i="2"/>
  <c r="N48" i="2"/>
  <c r="H48" i="2"/>
  <c r="L49" i="2"/>
  <c r="J49" i="2"/>
  <c r="J50" i="2" s="1"/>
  <c r="H49" i="2"/>
  <c r="N49" i="2"/>
  <c r="C58" i="2"/>
  <c r="F26" i="2" s="1"/>
  <c r="H13" i="2"/>
  <c r="J13" i="2"/>
  <c r="C15" i="2"/>
  <c r="B16" i="2" s="1"/>
  <c r="E14" i="2"/>
  <c r="N14" i="2" l="1"/>
  <c r="L14" i="2"/>
  <c r="H50" i="2"/>
  <c r="C52" i="2" s="1"/>
  <c r="N50" i="2"/>
  <c r="C60" i="2" s="1"/>
  <c r="H14" i="2"/>
  <c r="J14" i="2"/>
  <c r="C16" i="2"/>
  <c r="B17" i="2" s="1"/>
  <c r="E15" i="2"/>
  <c r="C62" i="2" l="1"/>
  <c r="F30" i="2" s="1"/>
  <c r="F28" i="2"/>
  <c r="C54" i="2"/>
  <c r="F20" i="2"/>
  <c r="L15" i="2"/>
  <c r="N15" i="2"/>
  <c r="H15" i="2"/>
  <c r="J15" i="2"/>
  <c r="E16" i="2"/>
  <c r="C17" i="2"/>
  <c r="E17" i="2" s="1"/>
  <c r="C56" i="2" l="1"/>
  <c r="F24" i="2" s="1"/>
  <c r="F22" i="2"/>
  <c r="L17" i="2"/>
  <c r="N17" i="2"/>
  <c r="L16" i="2"/>
  <c r="C26" i="2" s="1"/>
  <c r="C30" i="2" s="1"/>
  <c r="N16" i="2"/>
  <c r="N18" i="2" s="1"/>
  <c r="C28" i="2" s="1"/>
  <c r="H17" i="2"/>
  <c r="J17" i="2"/>
  <c r="H16" i="2"/>
  <c r="J16" i="2"/>
  <c r="H18" i="2" l="1"/>
  <c r="C20" i="2" s="1"/>
  <c r="J18" i="2"/>
  <c r="C22" i="2" s="1"/>
  <c r="C24" i="2" s="1"/>
</calcChain>
</file>

<file path=xl/sharedStrings.xml><?xml version="1.0" encoding="utf-8"?>
<sst xmlns="http://schemas.openxmlformats.org/spreadsheetml/2006/main" count="66" uniqueCount="36">
  <si>
    <t>COMPLETAR AS CÉLULAS QUE ESTÃO COM PREENCHIMENTO NA COR VERMELHA PARA OBSERVAR OS RESULTADOS</t>
  </si>
  <si>
    <t>1.o ALGARISMO DO RM (ESQUERDA PARA DIREITA)</t>
  </si>
  <si>
    <t>R =</t>
  </si>
  <si>
    <t>2.o ALGARISMO DO RM (ESQUERDA PARA DIREITA)</t>
  </si>
  <si>
    <t>H =</t>
  </si>
  <si>
    <t>3.o ALGARISMO DO RM (ESQUERDA PARA DIREITA)</t>
  </si>
  <si>
    <t>4.o ALGARISMO DO RM (ESQUERDA PARA DIREITA)</t>
  </si>
  <si>
    <t>5.o ALGARISMO DO RM (ESQUERDA PARA DIREITA)</t>
  </si>
  <si>
    <t>[Apoio para Média Aritmética]</t>
  </si>
  <si>
    <t>[Apoio para Desvio Padrão]</t>
  </si>
  <si>
    <t>[Apoio para Média Geométrica]</t>
  </si>
  <si>
    <t>[Apoio para Média Harmônica]</t>
  </si>
  <si>
    <t>Limite Inferior da classe</t>
  </si>
  <si>
    <t>Limite Superior da classe</t>
  </si>
  <si>
    <t>xi/10000</t>
  </si>
  <si>
    <t>-</t>
  </si>
  <si>
    <t>TOTAL</t>
  </si>
  <si>
    <t>Média Aritmética (tabela 1)</t>
  </si>
  <si>
    <t>Média Aritmética (tabela 2)</t>
  </si>
  <si>
    <t>Desvio Padrão (tabela 1)</t>
  </si>
  <si>
    <t>Desvio Padrão (tabela 2)</t>
  </si>
  <si>
    <t>Coeficiente de Variação (tabela 1)</t>
  </si>
  <si>
    <t>Coeficiente de Variação (tabela 2)</t>
  </si>
  <si>
    <t>CONCLUSÃO: A tabela com menor coeficiente de variação é a tabela com "maior regularidade"</t>
  </si>
  <si>
    <t>Média Geométrica (tabela 1)</t>
  </si>
  <si>
    <t>Média Geométrica (tabela 2)</t>
  </si>
  <si>
    <t>Média Harmônica (tabela 1)</t>
  </si>
  <si>
    <t>Média Harmônica (tabela 2)</t>
  </si>
  <si>
    <t>Nível de Dispersão (tabela 1)</t>
  </si>
  <si>
    <t>Nível de Dispersão (tabela 2)</t>
  </si>
  <si>
    <t>CONCLUSÃO: A tabela com menor nível de dispersão é a tabela com "maior regularidade"</t>
  </si>
  <si>
    <r>
      <rPr>
        <b/>
        <sz val="11"/>
        <color theme="1"/>
        <rFont val="Calibri"/>
        <family val="2"/>
        <scheme val="minor"/>
      </rPr>
      <t>x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(Ponto Médio da Classe)</t>
    </r>
  </si>
  <si>
    <r>
      <t>f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(Número de funcionários)</t>
    </r>
  </si>
  <si>
    <r>
      <t>x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.f</t>
    </r>
    <r>
      <rPr>
        <vertAlign val="subscript"/>
        <sz val="11"/>
        <color theme="1"/>
        <rFont val="Calibri"/>
        <family val="2"/>
        <scheme val="minor"/>
      </rPr>
      <t>i</t>
    </r>
  </si>
  <si>
    <r>
      <t>[x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]².f</t>
    </r>
    <r>
      <rPr>
        <vertAlign val="subscript"/>
        <sz val="11"/>
        <color theme="1"/>
        <rFont val="Calibri"/>
        <family val="2"/>
        <scheme val="minor"/>
      </rPr>
      <t>i</t>
    </r>
  </si>
  <si>
    <r>
      <t>f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/x</t>
    </r>
    <r>
      <rPr>
        <vertAlign val="subscript"/>
        <sz val="11"/>
        <color theme="1"/>
        <rFont val="Calibri"/>
        <family val="2"/>
        <scheme val="minor"/>
      </rPr>
      <t>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</si>
</sst>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99"/>
      <color rgb="FF00FF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7157A-8689-433E-B8BC-EEA427DC50C5}">
  <dimension ref="B1:N72"/>
  <sheetViews>
    <sheetView tabSelected="1" zoomScale="70" zoomScaleNormal="70" workbookViewId="0">
      <selection activeCell="C8" sqref="C8"/>
    </sheetView>
  </sheetViews>
  <sheetFormatPr defaultColWidth="8.81640625" defaultRowHeight="14.5" x14ac:dyDescent="0.35"/>
  <cols>
    <col min="1" max="1" width="1" style="1" customWidth="1"/>
    <col min="2" max="2" width="66.453125" style="1" bestFit="1" customWidth="1"/>
    <col min="3" max="3" width="35.7265625" style="1" bestFit="1" customWidth="1"/>
    <col min="4" max="4" width="2.1796875" style="1" customWidth="1"/>
    <col min="5" max="5" width="53.81640625" style="1" bestFit="1" customWidth="1"/>
    <col min="6" max="6" width="45.7265625" style="1" customWidth="1"/>
    <col min="7" max="7" width="1.7265625" style="1" customWidth="1"/>
    <col min="8" max="8" width="33.7265625" style="1" customWidth="1"/>
    <col min="9" max="9" width="2.1796875" style="1" customWidth="1"/>
    <col min="10" max="10" width="42" style="1" customWidth="1"/>
    <col min="11" max="11" width="1.54296875" style="1" customWidth="1"/>
    <col min="12" max="12" width="47.1796875" style="1" customWidth="1"/>
    <col min="13" max="13" width="2.54296875" style="1" customWidth="1"/>
    <col min="14" max="14" width="34.81640625" style="1" customWidth="1"/>
    <col min="15" max="15" width="24" style="1" customWidth="1"/>
    <col min="16" max="16384" width="8.81640625" style="1"/>
  </cols>
  <sheetData>
    <row r="1" spans="2:14" ht="4.5" customHeight="1" x14ac:dyDescent="0.35"/>
    <row r="2" spans="2:14" x14ac:dyDescent="0.35">
      <c r="B2" s="1" t="s">
        <v>0</v>
      </c>
    </row>
    <row r="4" spans="2:14" x14ac:dyDescent="0.35">
      <c r="B4" s="1" t="s">
        <v>1</v>
      </c>
      <c r="C4" s="1">
        <v>9</v>
      </c>
      <c r="E4" s="1" t="s">
        <v>2</v>
      </c>
      <c r="F4" s="1">
        <f>SUM(C4:C8)</f>
        <v>35</v>
      </c>
    </row>
    <row r="5" spans="2:14" x14ac:dyDescent="0.35">
      <c r="B5" s="1" t="s">
        <v>3</v>
      </c>
      <c r="C5" s="1">
        <v>8</v>
      </c>
      <c r="E5" s="1" t="s">
        <v>4</v>
      </c>
      <c r="F5" s="1">
        <f>F4*100</f>
        <v>3500</v>
      </c>
    </row>
    <row r="6" spans="2:14" x14ac:dyDescent="0.35">
      <c r="B6" s="1" t="s">
        <v>5</v>
      </c>
      <c r="C6" s="1">
        <v>7</v>
      </c>
    </row>
    <row r="7" spans="2:14" x14ac:dyDescent="0.35">
      <c r="B7" s="1" t="s">
        <v>6</v>
      </c>
      <c r="C7" s="1">
        <v>6</v>
      </c>
    </row>
    <row r="8" spans="2:14" x14ac:dyDescent="0.35">
      <c r="B8" s="1" t="s">
        <v>7</v>
      </c>
      <c r="C8" s="1">
        <v>5</v>
      </c>
      <c r="H8" s="1" t="s">
        <v>8</v>
      </c>
      <c r="J8" s="1" t="s">
        <v>9</v>
      </c>
      <c r="L8" s="1" t="s">
        <v>10</v>
      </c>
      <c r="N8" s="1" t="s">
        <v>11</v>
      </c>
    </row>
    <row r="9" spans="2:14" x14ac:dyDescent="0.35">
      <c r="L9" s="1">
        <v>10000</v>
      </c>
    </row>
    <row r="10" spans="2:14" ht="16.5" x14ac:dyDescent="0.45">
      <c r="B10" s="1" t="s">
        <v>12</v>
      </c>
      <c r="C10" s="1" t="s">
        <v>13</v>
      </c>
      <c r="E10" s="1" t="s">
        <v>31</v>
      </c>
      <c r="F10" s="1" t="s">
        <v>32</v>
      </c>
      <c r="H10" s="1" t="s">
        <v>33</v>
      </c>
      <c r="J10" s="1" t="s">
        <v>34</v>
      </c>
      <c r="L10" s="1" t="s">
        <v>14</v>
      </c>
      <c r="N10" s="1" t="s">
        <v>35</v>
      </c>
    </row>
    <row r="11" spans="2:14" x14ac:dyDescent="0.35">
      <c r="B11" s="1">
        <v>2500</v>
      </c>
      <c r="C11" s="1">
        <f>B11+$F$5</f>
        <v>6000</v>
      </c>
      <c r="E11" s="1">
        <f>(B11+C11)/2</f>
        <v>4250</v>
      </c>
      <c r="F11" s="1">
        <f>10+C4</f>
        <v>19</v>
      </c>
      <c r="H11" s="1">
        <f t="shared" ref="H11:H17" si="0">E11*F11</f>
        <v>80750</v>
      </c>
      <c r="J11" s="1">
        <f>E11^2*F11</f>
        <v>343187500</v>
      </c>
      <c r="L11" s="1">
        <f>E11/$L$9</f>
        <v>0.42499999999999999</v>
      </c>
      <c r="N11" s="1">
        <f>F11/E11</f>
        <v>4.4705882352941177E-3</v>
      </c>
    </row>
    <row r="12" spans="2:14" x14ac:dyDescent="0.35">
      <c r="B12" s="1">
        <f>C11</f>
        <v>6000</v>
      </c>
      <c r="C12" s="1">
        <f t="shared" ref="C12:C17" si="1">B12+$F$5</f>
        <v>9500</v>
      </c>
      <c r="E12" s="1">
        <f t="shared" ref="E12:E17" si="2">(B12+C12)/2</f>
        <v>7750</v>
      </c>
      <c r="F12" s="1">
        <f>2*F4</f>
        <v>70</v>
      </c>
      <c r="H12" s="1">
        <f t="shared" si="0"/>
        <v>542500</v>
      </c>
      <c r="J12" s="1">
        <f t="shared" ref="J12:J17" si="3">E12^2*F12</f>
        <v>4204375000</v>
      </c>
      <c r="L12" s="1">
        <f t="shared" ref="L12:L17" si="4">E12/$L$9</f>
        <v>0.77500000000000002</v>
      </c>
      <c r="N12" s="1">
        <f t="shared" ref="N12:N17" si="5">F12/E12</f>
        <v>9.0322580645161299E-3</v>
      </c>
    </row>
    <row r="13" spans="2:14" x14ac:dyDescent="0.35">
      <c r="B13" s="1">
        <f t="shared" ref="B13:B17" si="6">C12</f>
        <v>9500</v>
      </c>
      <c r="C13" s="1">
        <f t="shared" si="1"/>
        <v>13000</v>
      </c>
      <c r="E13" s="1">
        <f t="shared" si="2"/>
        <v>11250</v>
      </c>
      <c r="F13" s="1">
        <f>40+C5</f>
        <v>48</v>
      </c>
      <c r="H13" s="1">
        <f t="shared" si="0"/>
        <v>540000</v>
      </c>
      <c r="J13" s="1">
        <f t="shared" si="3"/>
        <v>6075000000</v>
      </c>
      <c r="L13" s="1">
        <f t="shared" si="4"/>
        <v>1.125</v>
      </c>
      <c r="N13" s="1">
        <f t="shared" si="5"/>
        <v>4.2666666666666669E-3</v>
      </c>
    </row>
    <row r="14" spans="2:14" x14ac:dyDescent="0.35">
      <c r="B14" s="1">
        <f t="shared" si="6"/>
        <v>13000</v>
      </c>
      <c r="C14" s="1">
        <f t="shared" si="1"/>
        <v>16500</v>
      </c>
      <c r="E14" s="1">
        <f t="shared" si="2"/>
        <v>14750</v>
      </c>
      <c r="F14" s="1">
        <f>3*F4</f>
        <v>105</v>
      </c>
      <c r="H14" s="1">
        <f t="shared" si="0"/>
        <v>1548750</v>
      </c>
      <c r="J14" s="1">
        <f t="shared" si="3"/>
        <v>22844062500</v>
      </c>
      <c r="L14" s="1">
        <f t="shared" si="4"/>
        <v>1.4750000000000001</v>
      </c>
      <c r="N14" s="1">
        <f t="shared" si="5"/>
        <v>7.1186440677966098E-3</v>
      </c>
    </row>
    <row r="15" spans="2:14" x14ac:dyDescent="0.35">
      <c r="B15" s="1">
        <f t="shared" si="6"/>
        <v>16500</v>
      </c>
      <c r="C15" s="1">
        <f t="shared" si="1"/>
        <v>20000</v>
      </c>
      <c r="E15" s="1">
        <f t="shared" si="2"/>
        <v>18250</v>
      </c>
      <c r="F15" s="1">
        <f>60+C6</f>
        <v>67</v>
      </c>
      <c r="H15" s="1">
        <f t="shared" si="0"/>
        <v>1222750</v>
      </c>
      <c r="J15" s="1">
        <f t="shared" si="3"/>
        <v>22315187500</v>
      </c>
      <c r="L15" s="1">
        <f t="shared" si="4"/>
        <v>1.825</v>
      </c>
      <c r="N15" s="1">
        <f t="shared" si="5"/>
        <v>3.6712328767123286E-3</v>
      </c>
    </row>
    <row r="16" spans="2:14" x14ac:dyDescent="0.35">
      <c r="B16" s="1">
        <f t="shared" si="6"/>
        <v>20000</v>
      </c>
      <c r="C16" s="1">
        <f t="shared" si="1"/>
        <v>23500</v>
      </c>
      <c r="E16" s="1">
        <f t="shared" si="2"/>
        <v>21750</v>
      </c>
      <c r="F16" s="1">
        <f>40+C7</f>
        <v>46</v>
      </c>
      <c r="H16" s="1">
        <f t="shared" si="0"/>
        <v>1000500</v>
      </c>
      <c r="J16" s="1">
        <f t="shared" si="3"/>
        <v>21760875000</v>
      </c>
      <c r="L16" s="1">
        <f t="shared" si="4"/>
        <v>2.1749999999999998</v>
      </c>
      <c r="N16" s="1">
        <f t="shared" si="5"/>
        <v>2.1149425287356324E-3</v>
      </c>
    </row>
    <row r="17" spans="2:14" x14ac:dyDescent="0.35">
      <c r="B17" s="1">
        <f t="shared" si="6"/>
        <v>23500</v>
      </c>
      <c r="C17" s="1">
        <f t="shared" si="1"/>
        <v>27000</v>
      </c>
      <c r="E17" s="1">
        <f t="shared" si="2"/>
        <v>25250</v>
      </c>
      <c r="F17" s="1">
        <f>20+C8</f>
        <v>25</v>
      </c>
      <c r="H17" s="1">
        <f t="shared" si="0"/>
        <v>631250</v>
      </c>
      <c r="J17" s="1">
        <f t="shared" si="3"/>
        <v>15939062500</v>
      </c>
      <c r="L17" s="1">
        <f t="shared" si="4"/>
        <v>2.5249999999999999</v>
      </c>
      <c r="N17" s="1">
        <f t="shared" si="5"/>
        <v>9.9009900990099011E-4</v>
      </c>
    </row>
    <row r="18" spans="2:14" x14ac:dyDescent="0.35">
      <c r="B18" s="1" t="s">
        <v>15</v>
      </c>
      <c r="E18" s="1" t="s">
        <v>16</v>
      </c>
      <c r="F18" s="1">
        <f>SUM(F11:F17)</f>
        <v>380</v>
      </c>
      <c r="H18" s="1">
        <f>SUM(H11:H17)</f>
        <v>5566500</v>
      </c>
      <c r="J18" s="1">
        <f>SUM(J11:J17)</f>
        <v>93481750000</v>
      </c>
      <c r="L18" s="1" t="s">
        <v>15</v>
      </c>
      <c r="N18" s="1">
        <f>SUM(N11:N17)</f>
        <v>3.1664431449622471E-2</v>
      </c>
    </row>
    <row r="19" spans="2:14" ht="6" customHeight="1" x14ac:dyDescent="0.35"/>
    <row r="20" spans="2:14" ht="25.9" customHeight="1" x14ac:dyDescent="0.35">
      <c r="B20" s="1" t="s">
        <v>17</v>
      </c>
      <c r="C20" s="1">
        <f>H18/F18</f>
        <v>14648.684210526315</v>
      </c>
      <c r="E20" s="1" t="s">
        <v>18</v>
      </c>
      <c r="F20" s="1">
        <f>C52</f>
        <v>15593.90243902439</v>
      </c>
    </row>
    <row r="21" spans="2:14" ht="10.15" customHeight="1" x14ac:dyDescent="0.35"/>
    <row r="22" spans="2:14" ht="25.9" customHeight="1" x14ac:dyDescent="0.35">
      <c r="B22" s="1" t="s">
        <v>19</v>
      </c>
      <c r="C22" s="1">
        <f>SQRT(J18/F18-C20^2)</f>
        <v>5605.413112647002</v>
      </c>
      <c r="E22" s="1" t="s">
        <v>20</v>
      </c>
      <c r="F22" s="1">
        <f>C54</f>
        <v>6415.1516066904705</v>
      </c>
    </row>
    <row r="23" spans="2:14" ht="10.15" customHeight="1" x14ac:dyDescent="0.35"/>
    <row r="24" spans="2:14" ht="25.9" customHeight="1" x14ac:dyDescent="0.35">
      <c r="B24" s="1" t="s">
        <v>21</v>
      </c>
      <c r="C24" s="1">
        <f>C22/C20</f>
        <v>0.38265642375026693</v>
      </c>
      <c r="E24" s="1" t="s">
        <v>22</v>
      </c>
      <c r="F24" s="1">
        <f>C56</f>
        <v>0.41138846621460745</v>
      </c>
      <c r="H24" s="1" t="s">
        <v>23</v>
      </c>
    </row>
    <row r="25" spans="2:14" ht="10.15" customHeight="1" x14ac:dyDescent="0.35"/>
    <row r="26" spans="2:14" ht="25.9" customHeight="1" x14ac:dyDescent="0.35">
      <c r="B26" s="1" t="s">
        <v>24</v>
      </c>
      <c r="C26" s="1">
        <f>((L11^F11*L12^F12*L13^F13*L14^F14*L15^F15*L16^F16*L17^F17)^(1/F18))*L9</f>
        <v>13412.464691888707</v>
      </c>
      <c r="E26" s="1" t="s">
        <v>25</v>
      </c>
      <c r="F26" s="1">
        <f>C58</f>
        <v>13889.851902170509</v>
      </c>
    </row>
    <row r="27" spans="2:14" ht="10.15" customHeight="1" x14ac:dyDescent="0.35"/>
    <row r="28" spans="2:14" ht="25.9" customHeight="1" x14ac:dyDescent="0.35">
      <c r="B28" s="1" t="s">
        <v>26</v>
      </c>
      <c r="C28" s="1">
        <f>F18/N18</f>
        <v>12000.847089409233</v>
      </c>
      <c r="E28" s="1" t="s">
        <v>27</v>
      </c>
      <c r="F28" s="1">
        <f>C60</f>
        <v>11861.198300142076</v>
      </c>
    </row>
    <row r="29" spans="2:14" ht="10.15" customHeight="1" x14ac:dyDescent="0.35"/>
    <row r="30" spans="2:14" ht="25.9" customHeight="1" x14ac:dyDescent="0.35">
      <c r="B30" s="1" t="s">
        <v>28</v>
      </c>
      <c r="C30" s="1">
        <f>C26-C28</f>
        <v>1411.6176024794731</v>
      </c>
      <c r="E30" s="1" t="s">
        <v>29</v>
      </c>
      <c r="F30" s="1">
        <f>C62</f>
        <v>2028.6536020284329</v>
      </c>
      <c r="H30" s="1" t="s">
        <v>30</v>
      </c>
    </row>
    <row r="31" spans="2:14" ht="18" customHeight="1" x14ac:dyDescent="0.35"/>
    <row r="32" spans="2:14" ht="18" customHeight="1" x14ac:dyDescent="0.35"/>
    <row r="33" spans="2:14" ht="4.5" customHeight="1" x14ac:dyDescent="0.35"/>
    <row r="34" spans="2:14" x14ac:dyDescent="0.35">
      <c r="B34" s="1" t="s">
        <v>0</v>
      </c>
    </row>
    <row r="36" spans="2:14" x14ac:dyDescent="0.35">
      <c r="B36" s="1" t="s">
        <v>1</v>
      </c>
      <c r="C36" s="1">
        <f>C4</f>
        <v>9</v>
      </c>
      <c r="E36" s="1" t="s">
        <v>2</v>
      </c>
      <c r="F36" s="1">
        <f>SUM(C36:C40)</f>
        <v>35</v>
      </c>
    </row>
    <row r="37" spans="2:14" x14ac:dyDescent="0.35">
      <c r="B37" s="1" t="s">
        <v>3</v>
      </c>
      <c r="C37" s="1">
        <f>C5</f>
        <v>8</v>
      </c>
      <c r="E37" s="1" t="s">
        <v>4</v>
      </c>
      <c r="F37" s="1">
        <f>F36*100</f>
        <v>3500</v>
      </c>
    </row>
    <row r="38" spans="2:14" x14ac:dyDescent="0.35">
      <c r="B38" s="1" t="s">
        <v>5</v>
      </c>
      <c r="C38" s="1">
        <f>C6</f>
        <v>7</v>
      </c>
    </row>
    <row r="39" spans="2:14" x14ac:dyDescent="0.35">
      <c r="B39" s="1" t="s">
        <v>6</v>
      </c>
      <c r="C39" s="1">
        <f>C7</f>
        <v>6</v>
      </c>
    </row>
    <row r="40" spans="2:14" x14ac:dyDescent="0.35">
      <c r="B40" s="1" t="s">
        <v>7</v>
      </c>
      <c r="C40" s="1">
        <f>C8</f>
        <v>5</v>
      </c>
      <c r="H40" s="1" t="s">
        <v>8</v>
      </c>
      <c r="J40" s="1" t="s">
        <v>9</v>
      </c>
      <c r="L40" s="1" t="s">
        <v>10</v>
      </c>
      <c r="N40" s="1" t="s">
        <v>11</v>
      </c>
    </row>
    <row r="41" spans="2:14" x14ac:dyDescent="0.35">
      <c r="L41" s="1">
        <v>10000</v>
      </c>
    </row>
    <row r="42" spans="2:14" ht="16.5" x14ac:dyDescent="0.45">
      <c r="B42" s="1" t="s">
        <v>12</v>
      </c>
      <c r="C42" s="1" t="s">
        <v>13</v>
      </c>
      <c r="E42" s="1" t="s">
        <v>31</v>
      </c>
      <c r="F42" s="1" t="s">
        <v>32</v>
      </c>
      <c r="H42" s="1" t="s">
        <v>33</v>
      </c>
      <c r="J42" s="1" t="s">
        <v>34</v>
      </c>
      <c r="L42" s="1" t="s">
        <v>14</v>
      </c>
      <c r="N42" s="1" t="s">
        <v>35</v>
      </c>
    </row>
    <row r="43" spans="2:14" x14ac:dyDescent="0.35">
      <c r="B43" s="1">
        <v>2900</v>
      </c>
      <c r="C43" s="1">
        <f>B43+$F$5</f>
        <v>6400</v>
      </c>
      <c r="E43" s="1">
        <f>(B43+C43)/2</f>
        <v>4650</v>
      </c>
      <c r="F43" s="1">
        <f>40+C36</f>
        <v>49</v>
      </c>
      <c r="H43" s="1">
        <f t="shared" ref="H43:H49" si="7">E43*F43</f>
        <v>227850</v>
      </c>
      <c r="J43" s="1">
        <f>E43^2*F43</f>
        <v>1059502500</v>
      </c>
      <c r="L43" s="1">
        <f>E43/$L$9</f>
        <v>0.46500000000000002</v>
      </c>
      <c r="N43" s="1">
        <f>F43/E43</f>
        <v>1.0537634408602151E-2</v>
      </c>
    </row>
    <row r="44" spans="2:14" x14ac:dyDescent="0.35">
      <c r="B44" s="1">
        <f>C43</f>
        <v>6400</v>
      </c>
      <c r="C44" s="1">
        <f t="shared" ref="C44:C49" si="8">B44+$F$5</f>
        <v>9900</v>
      </c>
      <c r="E44" s="1">
        <f t="shared" ref="E44:E49" si="9">(B44+C44)/2</f>
        <v>8150</v>
      </c>
      <c r="F44" s="1">
        <f>50+C37</f>
        <v>58</v>
      </c>
      <c r="H44" s="1">
        <f t="shared" si="7"/>
        <v>472700</v>
      </c>
      <c r="J44" s="1">
        <f t="shared" ref="J44:J49" si="10">E44^2*F44</f>
        <v>3852505000</v>
      </c>
      <c r="L44" s="1">
        <f t="shared" ref="L44:L49" si="11">E44/$L$9</f>
        <v>0.81499999999999995</v>
      </c>
      <c r="N44" s="1">
        <f t="shared" ref="N44:N49" si="12">F44/E44</f>
        <v>7.1165644171779143E-3</v>
      </c>
    </row>
    <row r="45" spans="2:14" x14ac:dyDescent="0.35">
      <c r="B45" s="1">
        <f t="shared" ref="B45:B49" si="13">C44</f>
        <v>9900</v>
      </c>
      <c r="C45" s="1">
        <f t="shared" si="8"/>
        <v>13400</v>
      </c>
      <c r="E45" s="1">
        <f t="shared" si="9"/>
        <v>11650</v>
      </c>
      <c r="F45" s="1">
        <f>20+C38</f>
        <v>27</v>
      </c>
      <c r="H45" s="1">
        <f t="shared" si="7"/>
        <v>314550</v>
      </c>
      <c r="J45" s="1">
        <f t="shared" si="10"/>
        <v>3664507500</v>
      </c>
      <c r="L45" s="1">
        <f t="shared" si="11"/>
        <v>1.165</v>
      </c>
      <c r="N45" s="1">
        <f t="shared" si="12"/>
        <v>2.3175965665236053E-3</v>
      </c>
    </row>
    <row r="46" spans="2:14" x14ac:dyDescent="0.35">
      <c r="B46" s="1">
        <f t="shared" si="13"/>
        <v>13400</v>
      </c>
      <c r="C46" s="1">
        <f t="shared" si="8"/>
        <v>16900</v>
      </c>
      <c r="E46" s="1">
        <f t="shared" si="9"/>
        <v>15150</v>
      </c>
      <c r="F46" s="1">
        <f>2*F36</f>
        <v>70</v>
      </c>
      <c r="H46" s="1">
        <f t="shared" si="7"/>
        <v>1060500</v>
      </c>
      <c r="J46" s="1">
        <f t="shared" si="10"/>
        <v>16066575000</v>
      </c>
      <c r="L46" s="1">
        <f t="shared" si="11"/>
        <v>1.5149999999999999</v>
      </c>
      <c r="N46" s="1">
        <f t="shared" si="12"/>
        <v>4.6204620462046205E-3</v>
      </c>
    </row>
    <row r="47" spans="2:14" x14ac:dyDescent="0.35">
      <c r="B47" s="1">
        <f t="shared" si="13"/>
        <v>16900</v>
      </c>
      <c r="C47" s="1">
        <f t="shared" si="8"/>
        <v>20400</v>
      </c>
      <c r="E47" s="1">
        <f t="shared" si="9"/>
        <v>18650</v>
      </c>
      <c r="F47" s="1">
        <f>3*F36</f>
        <v>105</v>
      </c>
      <c r="H47" s="1">
        <f t="shared" si="7"/>
        <v>1958250</v>
      </c>
      <c r="J47" s="1">
        <f t="shared" si="10"/>
        <v>36521362500</v>
      </c>
      <c r="L47" s="1">
        <f t="shared" si="11"/>
        <v>1.865</v>
      </c>
      <c r="N47" s="1">
        <f t="shared" si="12"/>
        <v>5.6300268096514741E-3</v>
      </c>
    </row>
    <row r="48" spans="2:14" x14ac:dyDescent="0.35">
      <c r="B48" s="1">
        <f t="shared" si="13"/>
        <v>20400</v>
      </c>
      <c r="C48" s="1">
        <f t="shared" si="8"/>
        <v>23900</v>
      </c>
      <c r="E48" s="1">
        <f t="shared" si="9"/>
        <v>22150</v>
      </c>
      <c r="F48" s="1">
        <f>60+C39</f>
        <v>66</v>
      </c>
      <c r="H48" s="1">
        <f t="shared" si="7"/>
        <v>1461900</v>
      </c>
      <c r="J48" s="1">
        <f t="shared" si="10"/>
        <v>32381085000</v>
      </c>
      <c r="L48" s="1">
        <f t="shared" si="11"/>
        <v>2.2149999999999999</v>
      </c>
      <c r="N48" s="1">
        <f t="shared" si="12"/>
        <v>2.979683972911964E-3</v>
      </c>
    </row>
    <row r="49" spans="2:14" x14ac:dyDescent="0.35">
      <c r="B49" s="1">
        <f t="shared" si="13"/>
        <v>23900</v>
      </c>
      <c r="C49" s="1">
        <f t="shared" si="8"/>
        <v>27400</v>
      </c>
      <c r="E49" s="1">
        <f t="shared" si="9"/>
        <v>25650</v>
      </c>
      <c r="F49" s="1">
        <f>30+C40</f>
        <v>35</v>
      </c>
      <c r="H49" s="1">
        <f t="shared" si="7"/>
        <v>897750</v>
      </c>
      <c r="J49" s="1">
        <f t="shared" si="10"/>
        <v>23027287500</v>
      </c>
      <c r="L49" s="1">
        <f t="shared" si="11"/>
        <v>2.5649999999999999</v>
      </c>
      <c r="N49" s="1">
        <f t="shared" si="12"/>
        <v>1.3645224171539962E-3</v>
      </c>
    </row>
    <row r="50" spans="2:14" x14ac:dyDescent="0.35">
      <c r="B50" s="1" t="s">
        <v>15</v>
      </c>
      <c r="E50" s="1" t="s">
        <v>16</v>
      </c>
      <c r="F50" s="1">
        <f>SUM(F43:F49)</f>
        <v>410</v>
      </c>
      <c r="H50" s="1">
        <f>SUM(H43:H49)</f>
        <v>6393500</v>
      </c>
      <c r="J50" s="1">
        <f>SUM(J43:J49)</f>
        <v>116572825000</v>
      </c>
      <c r="L50" s="1" t="s">
        <v>15</v>
      </c>
      <c r="N50" s="1">
        <f>SUM(N43:N49)</f>
        <v>3.4566490638225728E-2</v>
      </c>
    </row>
    <row r="51" spans="2:14" ht="6" customHeight="1" x14ac:dyDescent="0.35"/>
    <row r="52" spans="2:14" ht="25.9" customHeight="1" x14ac:dyDescent="0.35">
      <c r="B52" s="1" t="s">
        <v>18</v>
      </c>
      <c r="C52" s="1">
        <f>H50/F50</f>
        <v>15593.90243902439</v>
      </c>
    </row>
    <row r="53" spans="2:14" ht="10.15" customHeight="1" x14ac:dyDescent="0.35"/>
    <row r="54" spans="2:14" ht="25.9" customHeight="1" x14ac:dyDescent="0.35">
      <c r="B54" s="1" t="s">
        <v>20</v>
      </c>
      <c r="C54" s="1">
        <f>SQRT(J50/F50-C52^2)</f>
        <v>6415.1516066904705</v>
      </c>
    </row>
    <row r="55" spans="2:14" ht="10.15" customHeight="1" x14ac:dyDescent="0.35"/>
    <row r="56" spans="2:14" ht="25.9" customHeight="1" x14ac:dyDescent="0.35">
      <c r="B56" s="1" t="s">
        <v>22</v>
      </c>
      <c r="C56" s="1">
        <f>C54/C52</f>
        <v>0.41138846621460745</v>
      </c>
    </row>
    <row r="57" spans="2:14" ht="10.15" customHeight="1" x14ac:dyDescent="0.35"/>
    <row r="58" spans="2:14" ht="25.9" customHeight="1" x14ac:dyDescent="0.35">
      <c r="B58" s="1" t="s">
        <v>25</v>
      </c>
      <c r="C58" s="1">
        <f>((L43^F43*L44^F44*L45^F45*L46^F46*L47^F47*L48^F48*L49^F49)^(1/F50))*L41</f>
        <v>13889.851902170509</v>
      </c>
    </row>
    <row r="59" spans="2:14" ht="10.15" customHeight="1" x14ac:dyDescent="0.35"/>
    <row r="60" spans="2:14" ht="25.9" customHeight="1" x14ac:dyDescent="0.35">
      <c r="B60" s="1" t="s">
        <v>27</v>
      </c>
      <c r="C60" s="1">
        <f>F50/N50</f>
        <v>11861.198300142076</v>
      </c>
    </row>
    <row r="61" spans="2:14" ht="10.15" customHeight="1" x14ac:dyDescent="0.35"/>
    <row r="62" spans="2:14" ht="25.9" customHeight="1" x14ac:dyDescent="0.35">
      <c r="B62" s="1" t="s">
        <v>29</v>
      </c>
      <c r="C62" s="1">
        <f>C58-C60</f>
        <v>2028.6536020284329</v>
      </c>
    </row>
    <row r="63" spans="2:14" ht="18" customHeight="1" x14ac:dyDescent="0.35"/>
    <row r="64" spans="2:14" ht="18" customHeight="1" x14ac:dyDescent="0.35"/>
    <row r="65" s="1" customFormat="1" ht="18" customHeight="1" x14ac:dyDescent="0.35"/>
    <row r="66" s="1" customFormat="1" ht="18" customHeight="1" x14ac:dyDescent="0.35"/>
    <row r="67" s="1" customFormat="1" ht="18" customHeight="1" x14ac:dyDescent="0.35"/>
    <row r="68" s="1" customFormat="1" ht="18" customHeight="1" x14ac:dyDescent="0.35"/>
    <row r="69" s="1" customFormat="1" ht="18" customHeight="1" x14ac:dyDescent="0.35"/>
    <row r="70" s="1" customFormat="1" ht="18" customHeight="1" x14ac:dyDescent="0.35"/>
    <row r="71" s="1" customFormat="1" ht="18" customHeight="1" x14ac:dyDescent="0.35"/>
    <row r="72" s="1" customFormat="1" ht="18" customHeight="1" x14ac:dyDescent="0.35"/>
  </sheetData>
  <pageMargins left="0.511811024" right="0.511811024" top="0.78740157499999996" bottom="0.78740157499999996" header="0.31496062000000002" footer="0.31496062000000002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47E37EC11C8246B76D75C67DE7970E" ma:contentTypeVersion="10" ma:contentTypeDescription="Crie um novo documento." ma:contentTypeScope="" ma:versionID="17c6482bd86435de73722152b5b3d04c">
  <xsd:schema xmlns:xsd="http://www.w3.org/2001/XMLSchema" xmlns:xs="http://www.w3.org/2001/XMLSchema" xmlns:p="http://schemas.microsoft.com/office/2006/metadata/properties" xmlns:ns2="a6194295-1792-4b63-878c-b29c2ff82726" xmlns:ns3="49c50ba2-eaf4-4058-b769-73a32109933c" targetNamespace="http://schemas.microsoft.com/office/2006/metadata/properties" ma:root="true" ma:fieldsID="c1f1ade926c4aee093040732ea80b3eb" ns2:_="" ns3:_="">
    <xsd:import namespace="a6194295-1792-4b63-878c-b29c2ff82726"/>
    <xsd:import namespace="49c50ba2-eaf4-4058-b769-73a3210993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194295-1792-4b63-878c-b29c2ff827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c50ba2-eaf4-4058-b769-73a32109933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9D95115-979D-4FD3-95DB-DA3A51B58B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194295-1792-4b63-878c-b29c2ff82726"/>
    <ds:schemaRef ds:uri="49c50ba2-eaf4-4058-b769-73a3210993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1213A55-89DA-4F84-B128-76BE8240BB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1DB6E4-197C-435A-8E83-E201C93D01B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2SIA SUB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Ismael de Araujo Silva</dc:creator>
  <cp:keywords/>
  <dc:description/>
  <cp:lastModifiedBy>Victor Lima</cp:lastModifiedBy>
  <cp:revision/>
  <dcterms:created xsi:type="dcterms:W3CDTF">2022-05-15T23:04:56Z</dcterms:created>
  <dcterms:modified xsi:type="dcterms:W3CDTF">2022-11-25T21:21:52Z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0x010100A647E37EC11C8246B76D75C67DE7970E</vt:lpwstr>
  </property>
</Properties>
</file>