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\Documents\JHU\2020-21\fall 2020\business analytics\final project\"/>
    </mc:Choice>
  </mc:AlternateContent>
  <xr:revisionPtr revIDLastSave="0" documentId="13_ncr:40009_{B651D59F-79EC-4500-ACEE-66CC9081793A}" xr6:coauthVersionLast="45" xr6:coauthVersionMax="45" xr10:uidLastSave="{00000000-0000-0000-0000-000000000000}"/>
  <bookViews>
    <workbookView xWindow="-110" yWindow="-110" windowWidth="19420" windowHeight="10420" activeTab="2"/>
  </bookViews>
  <sheets>
    <sheet name="Raw Data" sheetId="1" r:id="rId1"/>
    <sheet name="Scatter Plot of Raw Data" sheetId="4" r:id="rId2"/>
    <sheet name="Cluster Analysis" sheetId="3" r:id="rId3"/>
  </sheets>
  <definedNames>
    <definedName name="solver_adj" localSheetId="2" hidden="1">'Cluster Analysis'!$B$3:$B$5</definedName>
    <definedName name="solver_cvg" localSheetId="2" hidden="1">0.0001</definedName>
    <definedName name="solver_drv" localSheetId="2" hidden="1">2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'Cluster Analysis'!$B$3:$B$5</definedName>
    <definedName name="solver_lhs2" localSheetId="2" hidden="1">'Cluster Analysis'!$B$3:$B$5</definedName>
    <definedName name="solver_lhs3" localSheetId="2" hidden="1">'Cluster Analysis'!$B$3:$B$5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'Cluster Analysis'!$A$7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2" localSheetId="2" hidden="1">4</definedName>
    <definedName name="solver_rel3" localSheetId="2" hidden="1">3</definedName>
    <definedName name="solver_rhs1" localSheetId="2" hidden="1">'Cluster Analysis'!$A$36</definedName>
    <definedName name="solver_rhs2" localSheetId="2" hidden="1">integer</definedName>
    <definedName name="solver_rhs3" localSheetId="2" hidden="1">'Cluster Analysis'!$A$12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0"/>
</workbook>
</file>

<file path=xl/calcChain.xml><?xml version="1.0" encoding="utf-8"?>
<calcChain xmlns="http://schemas.openxmlformats.org/spreadsheetml/2006/main">
  <c r="K13" i="3" l="1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12" i="3"/>
  <c r="E5" i="3"/>
  <c r="D5" i="3"/>
  <c r="D4" i="3"/>
  <c r="C5" i="3"/>
  <c r="E31" i="3"/>
  <c r="C4" i="3"/>
  <c r="C3" i="3"/>
  <c r="E1" i="3"/>
  <c r="F10" i="3"/>
  <c r="D10" i="3"/>
  <c r="C10" i="3"/>
  <c r="E20" i="3" s="1"/>
  <c r="D9" i="3"/>
  <c r="C9" i="3"/>
  <c r="I14" i="3" l="1"/>
  <c r="I35" i="3"/>
  <c r="I29" i="3"/>
  <c r="I28" i="3"/>
  <c r="I27" i="3"/>
  <c r="I21" i="3"/>
  <c r="I19" i="3"/>
  <c r="I20" i="3"/>
  <c r="I12" i="3"/>
  <c r="I36" i="3"/>
  <c r="I13" i="3"/>
  <c r="I33" i="3"/>
  <c r="I25" i="3"/>
  <c r="I17" i="3"/>
  <c r="I34" i="3"/>
  <c r="I26" i="3"/>
  <c r="I18" i="3"/>
  <c r="I32" i="3"/>
  <c r="I24" i="3"/>
  <c r="I16" i="3"/>
  <c r="I31" i="3"/>
  <c r="I23" i="3"/>
  <c r="I15" i="3"/>
  <c r="I30" i="3"/>
  <c r="I22" i="3"/>
  <c r="E23" i="3"/>
  <c r="F17" i="3"/>
  <c r="E15" i="3"/>
  <c r="F32" i="3"/>
  <c r="F24" i="3"/>
  <c r="E16" i="3"/>
  <c r="F16" i="3"/>
  <c r="E12" i="3"/>
  <c r="D3" i="3" s="1"/>
  <c r="E29" i="3"/>
  <c r="E21" i="3"/>
  <c r="E13" i="3"/>
  <c r="F30" i="3"/>
  <c r="F22" i="3"/>
  <c r="F14" i="3"/>
  <c r="E36" i="3"/>
  <c r="E28" i="3"/>
  <c r="F12" i="3"/>
  <c r="E3" i="3" s="1"/>
  <c r="F29" i="3"/>
  <c r="F21" i="3"/>
  <c r="F13" i="3"/>
  <c r="E27" i="3"/>
  <c r="E19" i="3"/>
  <c r="F36" i="3"/>
  <c r="F28" i="3"/>
  <c r="F20" i="3"/>
  <c r="E34" i="3"/>
  <c r="E26" i="3"/>
  <c r="E18" i="3"/>
  <c r="F35" i="3"/>
  <c r="F27" i="3"/>
  <c r="E4" i="3" s="1"/>
  <c r="H12" i="3" s="1"/>
  <c r="F19" i="3"/>
  <c r="E30" i="3"/>
  <c r="E22" i="3"/>
  <c r="E14" i="3"/>
  <c r="F31" i="3"/>
  <c r="F23" i="3"/>
  <c r="F15" i="3"/>
  <c r="E35" i="3"/>
  <c r="E33" i="3"/>
  <c r="E25" i="3"/>
  <c r="E17" i="3"/>
  <c r="F34" i="3"/>
  <c r="F26" i="3"/>
  <c r="F18" i="3"/>
  <c r="E32" i="3"/>
  <c r="E24" i="3"/>
  <c r="F33" i="3"/>
  <c r="F25" i="3"/>
  <c r="G31" i="3" l="1"/>
  <c r="G21" i="3"/>
  <c r="G30" i="3"/>
  <c r="G23" i="3"/>
  <c r="G19" i="3"/>
  <c r="G12" i="3"/>
  <c r="J12" i="3" s="1"/>
  <c r="G34" i="3"/>
  <c r="G36" i="3"/>
  <c r="G16" i="3"/>
  <c r="G24" i="3"/>
  <c r="G35" i="3"/>
  <c r="G25" i="3"/>
  <c r="G32" i="3"/>
  <c r="G33" i="3"/>
  <c r="G20" i="3"/>
  <c r="G28" i="3"/>
  <c r="G29" i="3"/>
  <c r="G14" i="3"/>
  <c r="G18" i="3"/>
  <c r="G26" i="3"/>
  <c r="G15" i="3"/>
  <c r="G22" i="3"/>
  <c r="G17" i="3"/>
  <c r="H14" i="3"/>
  <c r="H20" i="3"/>
  <c r="H13" i="3"/>
  <c r="H17" i="3"/>
  <c r="H22" i="3"/>
  <c r="H30" i="3"/>
  <c r="H15" i="3"/>
  <c r="H31" i="3"/>
  <c r="H25" i="3"/>
  <c r="H23" i="3"/>
  <c r="H18" i="3"/>
  <c r="H21" i="3"/>
  <c r="H33" i="3"/>
  <c r="H24" i="3"/>
  <c r="G27" i="3"/>
  <c r="G13" i="3"/>
  <c r="H35" i="3"/>
  <c r="H36" i="3"/>
  <c r="H26" i="3"/>
  <c r="H34" i="3"/>
  <c r="H28" i="3"/>
  <c r="H29" i="3"/>
  <c r="H27" i="3"/>
  <c r="H32" i="3"/>
  <c r="H19" i="3"/>
  <c r="H16" i="3"/>
  <c r="J28" i="3" l="1"/>
  <c r="J31" i="3"/>
  <c r="J18" i="3"/>
  <c r="J25" i="3"/>
  <c r="J23" i="3"/>
  <c r="J35" i="3"/>
  <c r="J30" i="3"/>
  <c r="J16" i="3"/>
  <c r="J14" i="3"/>
  <c r="J13" i="3"/>
  <c r="J17" i="3"/>
  <c r="J20" i="3"/>
  <c r="J36" i="3"/>
  <c r="J27" i="3"/>
  <c r="J22" i="3"/>
  <c r="J33" i="3"/>
  <c r="J34" i="3"/>
  <c r="J15" i="3"/>
  <c r="J26" i="3"/>
  <c r="J32" i="3"/>
  <c r="J19" i="3"/>
  <c r="J29" i="3"/>
  <c r="J24" i="3"/>
  <c r="J21" i="3"/>
  <c r="A7" i="3" l="1"/>
</calcChain>
</file>

<file path=xl/sharedStrings.xml><?xml version="1.0" encoding="utf-8"?>
<sst xmlns="http://schemas.openxmlformats.org/spreadsheetml/2006/main" count="102" uniqueCount="43">
  <si>
    <t>County</t>
  </si>
  <si>
    <t>Cases</t>
  </si>
  <si>
    <t>Deaths</t>
  </si>
  <si>
    <t>Allegany</t>
  </si>
  <si>
    <t>Anne_Arundel</t>
  </si>
  <si>
    <t>Baltimore</t>
  </si>
  <si>
    <t>Baltimore_City</t>
  </si>
  <si>
    <t>Calvert</t>
  </si>
  <si>
    <t>Caroline</t>
  </si>
  <si>
    <t>Carroll</t>
  </si>
  <si>
    <t>Cecil</t>
  </si>
  <si>
    <t>Charles</t>
  </si>
  <si>
    <t>Dorchester</t>
  </si>
  <si>
    <t>Frederick</t>
  </si>
  <si>
    <t>Garrett</t>
  </si>
  <si>
    <t>Harford</t>
  </si>
  <si>
    <t>Howard</t>
  </si>
  <si>
    <t>Kent</t>
  </si>
  <si>
    <t>Montgomery</t>
  </si>
  <si>
    <t>Prince_Georges</t>
  </si>
  <si>
    <t>Queen_Annes</t>
  </si>
  <si>
    <t>Somerset</t>
  </si>
  <si>
    <t>St_Marys</t>
  </si>
  <si>
    <t>Talbot</t>
  </si>
  <si>
    <t>Washington</t>
  </si>
  <si>
    <t>Wicomico</t>
  </si>
  <si>
    <t>Worcester</t>
  </si>
  <si>
    <t>Unknown</t>
  </si>
  <si>
    <t>Date</t>
  </si>
  <si>
    <t>Time</t>
  </si>
  <si>
    <t>County #</t>
  </si>
  <si>
    <t>Standard Deviation</t>
  </si>
  <si>
    <t>Mean</t>
  </si>
  <si>
    <t>z_cases</t>
  </si>
  <si>
    <t>z_deaths</t>
  </si>
  <si>
    <t>dist 2_1</t>
  </si>
  <si>
    <t>dist 2_2</t>
  </si>
  <si>
    <t>min dist^2</t>
  </si>
  <si>
    <t>anchor</t>
  </si>
  <si>
    <t>Anchor</t>
  </si>
  <si>
    <t>County Name</t>
  </si>
  <si>
    <t>sum min dist^2</t>
  </si>
  <si>
    <t>dist 2_3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</si>
</sst>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6" fillId="0" borderId="0" xfId="0" applyFont="1"/>
    <xf numFmtId="165" fontId="0" fillId="0" borderId="0" xfId="0" applyNumberFormat="1"/>
    <xf numFmtId="0" fontId="16" fillId="0" borderId="10" xfId="0" applyFont="1" applyBorder="1"/>
    <xf numFmtId="0" fontId="0" fillId="0" borderId="11" xfId="0" applyBorder="1"/>
    <xf numFmtId="2" fontId="0" fillId="0" borderId="12" xfId="0" applyNumberFormat="1" applyBorder="1"/>
    <xf numFmtId="0" fontId="16" fillId="0" borderId="13" xfId="0" applyFont="1" applyBorder="1"/>
    <xf numFmtId="0" fontId="0" fillId="0" borderId="14" xfId="0" applyBorder="1"/>
    <xf numFmtId="0" fontId="0" fillId="0" borderId="15" xfId="0" applyBorder="1"/>
    <xf numFmtId="165" fontId="16" fillId="0" borderId="0" xfId="0" applyNumberFormat="1" applyFont="1"/>
    <xf numFmtId="0" fontId="16" fillId="0" borderId="11" xfId="0" applyFont="1" applyBorder="1"/>
    <xf numFmtId="0" fontId="16" fillId="0" borderId="12" xfId="0" applyFont="1" applyBorder="1"/>
    <xf numFmtId="0" fontId="0" fillId="0" borderId="16" xfId="0" applyFont="1" applyBorder="1"/>
    <xf numFmtId="0" fontId="0" fillId="0" borderId="0" xfId="0" applyBorder="1"/>
    <xf numFmtId="0" fontId="0" fillId="0" borderId="17" xfId="0" applyBorder="1"/>
    <xf numFmtId="0" fontId="0" fillId="0" borderId="13" xfId="0" applyFont="1" applyBorder="1"/>
    <xf numFmtId="165" fontId="0" fillId="0" borderId="18" xfId="0" applyNumberFormat="1" applyBorder="1"/>
    <xf numFmtId="0" fontId="16" fillId="0" borderId="16" xfId="0" applyFont="1" applyBorder="1"/>
    <xf numFmtId="0" fontId="0" fillId="0" borderId="16" xfId="0" applyBorder="1"/>
    <xf numFmtId="165" fontId="16" fillId="0" borderId="16" xfId="0" applyNumberFormat="1" applyFont="1" applyBorder="1"/>
    <xf numFmtId="165" fontId="0" fillId="0" borderId="16" xfId="0" applyNumberFormat="1" applyBorder="1"/>
    <xf numFmtId="0" fontId="16" fillId="0" borderId="19" xfId="0" applyFont="1" applyBorder="1"/>
    <xf numFmtId="0" fontId="16" fillId="33" borderId="16" xfId="0" applyFont="1" applyFill="1" applyBorder="1"/>
    <xf numFmtId="0" fontId="0" fillId="33" borderId="16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</a:t>
            </a:r>
            <a:r>
              <a:rPr lang="en-US" baseline="0"/>
              <a:t> and Deaths by MD County for Dec 4,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 of Raw Data'!$D$1</c:f>
              <c:strCache>
                <c:ptCount val="1"/>
                <c:pt idx="0">
                  <c:v>Deaths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 of Raw Data'!$C$2:$C$28</c:f>
              <c:numCache>
                <c:formatCode>General</c:formatCode>
                <c:ptCount val="27"/>
                <c:pt idx="0">
                  <c:v>3900</c:v>
                </c:pt>
                <c:pt idx="1">
                  <c:v>17627</c:v>
                </c:pt>
                <c:pt idx="2">
                  <c:v>30671</c:v>
                </c:pt>
                <c:pt idx="3">
                  <c:v>25686</c:v>
                </c:pt>
                <c:pt idx="4">
                  <c:v>1687</c:v>
                </c:pt>
                <c:pt idx="5">
                  <c:v>1030</c:v>
                </c:pt>
                <c:pt idx="6">
                  <c:v>3517</c:v>
                </c:pt>
                <c:pt idx="7">
                  <c:v>2288</c:v>
                </c:pt>
                <c:pt idx="8">
                  <c:v>4593</c:v>
                </c:pt>
                <c:pt idx="9">
                  <c:v>1045</c:v>
                </c:pt>
                <c:pt idx="10">
                  <c:v>7425</c:v>
                </c:pt>
                <c:pt idx="11">
                  <c:v>915</c:v>
                </c:pt>
                <c:pt idx="12">
                  <c:v>6405</c:v>
                </c:pt>
                <c:pt idx="13">
                  <c:v>8561</c:v>
                </c:pt>
                <c:pt idx="14">
                  <c:v>486</c:v>
                </c:pt>
                <c:pt idx="15">
                  <c:v>35056</c:v>
                </c:pt>
                <c:pt idx="16">
                  <c:v>43000</c:v>
                </c:pt>
                <c:pt idx="17">
                  <c:v>1159</c:v>
                </c:pt>
                <c:pt idx="18">
                  <c:v>1127</c:v>
                </c:pt>
                <c:pt idx="19">
                  <c:v>2295</c:v>
                </c:pt>
                <c:pt idx="20">
                  <c:v>848</c:v>
                </c:pt>
                <c:pt idx="21">
                  <c:v>4764</c:v>
                </c:pt>
                <c:pt idx="22">
                  <c:v>3570</c:v>
                </c:pt>
                <c:pt idx="23">
                  <c:v>1536</c:v>
                </c:pt>
                <c:pt idx="24">
                  <c:v>0</c:v>
                </c:pt>
              </c:numCache>
            </c:numRef>
          </c:xVal>
          <c:yVal>
            <c:numRef>
              <c:f>'Scatter Plot of Raw Data'!$D$2:$D$28</c:f>
              <c:numCache>
                <c:formatCode>General</c:formatCode>
                <c:ptCount val="27"/>
                <c:pt idx="0">
                  <c:v>87</c:v>
                </c:pt>
                <c:pt idx="1">
                  <c:v>288</c:v>
                </c:pt>
                <c:pt idx="2">
                  <c:v>737</c:v>
                </c:pt>
                <c:pt idx="3">
                  <c:v>570</c:v>
                </c:pt>
                <c:pt idx="4">
                  <c:v>38</c:v>
                </c:pt>
                <c:pt idx="5">
                  <c:v>10</c:v>
                </c:pt>
                <c:pt idx="6">
                  <c:v>139</c:v>
                </c:pt>
                <c:pt idx="7">
                  <c:v>48</c:v>
                </c:pt>
                <c:pt idx="8">
                  <c:v>103</c:v>
                </c:pt>
                <c:pt idx="9">
                  <c:v>17</c:v>
                </c:pt>
                <c:pt idx="10">
                  <c:v>144</c:v>
                </c:pt>
                <c:pt idx="11">
                  <c:v>8</c:v>
                </c:pt>
                <c:pt idx="12">
                  <c:v>104</c:v>
                </c:pt>
                <c:pt idx="13">
                  <c:v>147</c:v>
                </c:pt>
                <c:pt idx="14">
                  <c:v>23</c:v>
                </c:pt>
                <c:pt idx="15">
                  <c:v>933</c:v>
                </c:pt>
                <c:pt idx="16">
                  <c:v>923</c:v>
                </c:pt>
                <c:pt idx="17">
                  <c:v>26</c:v>
                </c:pt>
                <c:pt idx="18">
                  <c:v>9</c:v>
                </c:pt>
                <c:pt idx="19">
                  <c:v>65</c:v>
                </c:pt>
                <c:pt idx="20">
                  <c:v>7</c:v>
                </c:pt>
                <c:pt idx="21">
                  <c:v>81</c:v>
                </c:pt>
                <c:pt idx="22">
                  <c:v>60</c:v>
                </c:pt>
                <c:pt idx="23">
                  <c:v>38</c:v>
                </c:pt>
                <c:pt idx="2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6E-4268-A751-269509757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825624"/>
        <c:axId val="637837432"/>
      </c:scatterChart>
      <c:valAx>
        <c:axId val="63782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37432"/>
        <c:crosses val="autoZero"/>
        <c:crossBetween val="midCat"/>
      </c:valAx>
      <c:valAx>
        <c:axId val="63783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25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28575</xdr:rowOff>
    </xdr:from>
    <xdr:to>
      <xdr:col>12</xdr:col>
      <xdr:colOff>390525</xdr:colOff>
      <xdr:row>16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E56203-1777-4F62-A584-8E95F223D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sqref="A1:A1048576"/>
    </sheetView>
  </sheetViews>
  <sheetFormatPr defaultRowHeight="14.5" x14ac:dyDescent="0.35"/>
  <sheetData>
    <row r="1" spans="1:4" s="3" customFormat="1" x14ac:dyDescent="0.35">
      <c r="B1" s="3" t="s">
        <v>0</v>
      </c>
      <c r="C1" s="3" t="s">
        <v>1</v>
      </c>
      <c r="D1" s="3" t="s">
        <v>2</v>
      </c>
    </row>
    <row r="2" spans="1:4" x14ac:dyDescent="0.35">
      <c r="A2">
        <v>0</v>
      </c>
      <c r="B2" t="s">
        <v>3</v>
      </c>
      <c r="C2">
        <v>3900</v>
      </c>
      <c r="D2">
        <v>87</v>
      </c>
    </row>
    <row r="3" spans="1:4" x14ac:dyDescent="0.35">
      <c r="A3">
        <v>1</v>
      </c>
      <c r="B3" t="s">
        <v>4</v>
      </c>
      <c r="C3">
        <v>17627</v>
      </c>
      <c r="D3">
        <v>288</v>
      </c>
    </row>
    <row r="4" spans="1:4" x14ac:dyDescent="0.35">
      <c r="A4">
        <v>2</v>
      </c>
      <c r="B4" t="s">
        <v>5</v>
      </c>
      <c r="C4">
        <v>30671</v>
      </c>
      <c r="D4">
        <v>737</v>
      </c>
    </row>
    <row r="5" spans="1:4" x14ac:dyDescent="0.35">
      <c r="A5">
        <v>3</v>
      </c>
      <c r="B5" t="s">
        <v>6</v>
      </c>
      <c r="C5">
        <v>25686</v>
      </c>
      <c r="D5">
        <v>570</v>
      </c>
    </row>
    <row r="6" spans="1:4" x14ac:dyDescent="0.35">
      <c r="A6">
        <v>4</v>
      </c>
      <c r="B6" t="s">
        <v>7</v>
      </c>
      <c r="C6">
        <v>1687</v>
      </c>
      <c r="D6">
        <v>38</v>
      </c>
    </row>
    <row r="7" spans="1:4" x14ac:dyDescent="0.35">
      <c r="A7">
        <v>5</v>
      </c>
      <c r="B7" t="s">
        <v>8</v>
      </c>
      <c r="C7">
        <v>1030</v>
      </c>
      <c r="D7">
        <v>10</v>
      </c>
    </row>
    <row r="8" spans="1:4" x14ac:dyDescent="0.35">
      <c r="A8">
        <v>6</v>
      </c>
      <c r="B8" t="s">
        <v>9</v>
      </c>
      <c r="C8">
        <v>3517</v>
      </c>
      <c r="D8">
        <v>139</v>
      </c>
    </row>
    <row r="9" spans="1:4" x14ac:dyDescent="0.35">
      <c r="A9">
        <v>7</v>
      </c>
      <c r="B9" t="s">
        <v>10</v>
      </c>
      <c r="C9">
        <v>2288</v>
      </c>
      <c r="D9">
        <v>48</v>
      </c>
    </row>
    <row r="10" spans="1:4" x14ac:dyDescent="0.35">
      <c r="A10">
        <v>8</v>
      </c>
      <c r="B10" t="s">
        <v>11</v>
      </c>
      <c r="C10">
        <v>4593</v>
      </c>
      <c r="D10">
        <v>103</v>
      </c>
    </row>
    <row r="11" spans="1:4" x14ac:dyDescent="0.35">
      <c r="A11">
        <v>9</v>
      </c>
      <c r="B11" t="s">
        <v>12</v>
      </c>
      <c r="C11">
        <v>1045</v>
      </c>
      <c r="D11">
        <v>17</v>
      </c>
    </row>
    <row r="12" spans="1:4" x14ac:dyDescent="0.35">
      <c r="A12">
        <v>10</v>
      </c>
      <c r="B12" t="s">
        <v>13</v>
      </c>
      <c r="C12">
        <v>7425</v>
      </c>
      <c r="D12">
        <v>144</v>
      </c>
    </row>
    <row r="13" spans="1:4" x14ac:dyDescent="0.35">
      <c r="A13">
        <v>11</v>
      </c>
      <c r="B13" t="s">
        <v>14</v>
      </c>
      <c r="C13">
        <v>915</v>
      </c>
      <c r="D13">
        <v>8</v>
      </c>
    </row>
    <row r="14" spans="1:4" x14ac:dyDescent="0.35">
      <c r="A14">
        <v>12</v>
      </c>
      <c r="B14" t="s">
        <v>15</v>
      </c>
      <c r="C14">
        <v>6405</v>
      </c>
      <c r="D14">
        <v>104</v>
      </c>
    </row>
    <row r="15" spans="1:4" x14ac:dyDescent="0.35">
      <c r="A15">
        <v>13</v>
      </c>
      <c r="B15" t="s">
        <v>16</v>
      </c>
      <c r="C15">
        <v>8561</v>
      </c>
      <c r="D15">
        <v>147</v>
      </c>
    </row>
    <row r="16" spans="1:4" x14ac:dyDescent="0.35">
      <c r="A16">
        <v>14</v>
      </c>
      <c r="B16" t="s">
        <v>17</v>
      </c>
      <c r="C16">
        <v>486</v>
      </c>
      <c r="D16">
        <v>23</v>
      </c>
    </row>
    <row r="17" spans="1:4" x14ac:dyDescent="0.35">
      <c r="A17">
        <v>15</v>
      </c>
      <c r="B17" t="s">
        <v>18</v>
      </c>
      <c r="C17">
        <v>35056</v>
      </c>
      <c r="D17">
        <v>933</v>
      </c>
    </row>
    <row r="18" spans="1:4" x14ac:dyDescent="0.35">
      <c r="A18">
        <v>16</v>
      </c>
      <c r="B18" t="s">
        <v>19</v>
      </c>
      <c r="C18">
        <v>43000</v>
      </c>
      <c r="D18">
        <v>923</v>
      </c>
    </row>
    <row r="19" spans="1:4" x14ac:dyDescent="0.35">
      <c r="A19">
        <v>17</v>
      </c>
      <c r="B19" t="s">
        <v>20</v>
      </c>
      <c r="C19">
        <v>1159</v>
      </c>
      <c r="D19">
        <v>26</v>
      </c>
    </row>
    <row r="20" spans="1:4" x14ac:dyDescent="0.35">
      <c r="A20">
        <v>18</v>
      </c>
      <c r="B20" t="s">
        <v>21</v>
      </c>
      <c r="C20">
        <v>1127</v>
      </c>
      <c r="D20">
        <v>9</v>
      </c>
    </row>
    <row r="21" spans="1:4" x14ac:dyDescent="0.35">
      <c r="A21">
        <v>19</v>
      </c>
      <c r="B21" t="s">
        <v>22</v>
      </c>
      <c r="C21">
        <v>2295</v>
      </c>
      <c r="D21">
        <v>65</v>
      </c>
    </row>
    <row r="22" spans="1:4" x14ac:dyDescent="0.35">
      <c r="A22">
        <v>20</v>
      </c>
      <c r="B22" t="s">
        <v>23</v>
      </c>
      <c r="C22">
        <v>848</v>
      </c>
      <c r="D22">
        <v>7</v>
      </c>
    </row>
    <row r="23" spans="1:4" x14ac:dyDescent="0.35">
      <c r="A23">
        <v>21</v>
      </c>
      <c r="B23" t="s">
        <v>24</v>
      </c>
      <c r="C23">
        <v>4764</v>
      </c>
      <c r="D23">
        <v>81</v>
      </c>
    </row>
    <row r="24" spans="1:4" x14ac:dyDescent="0.35">
      <c r="A24">
        <v>22</v>
      </c>
      <c r="B24" t="s">
        <v>25</v>
      </c>
      <c r="C24">
        <v>3570</v>
      </c>
      <c r="D24">
        <v>60</v>
      </c>
    </row>
    <row r="25" spans="1:4" x14ac:dyDescent="0.35">
      <c r="A25">
        <v>23</v>
      </c>
      <c r="B25" t="s">
        <v>26</v>
      </c>
      <c r="C25">
        <v>1536</v>
      </c>
      <c r="D25">
        <v>38</v>
      </c>
    </row>
    <row r="26" spans="1:4" x14ac:dyDescent="0.35">
      <c r="A26">
        <v>24</v>
      </c>
      <c r="B26" t="s">
        <v>27</v>
      </c>
      <c r="C26">
        <v>0</v>
      </c>
      <c r="D26">
        <v>25</v>
      </c>
    </row>
    <row r="27" spans="1:4" x14ac:dyDescent="0.35">
      <c r="A27">
        <v>25</v>
      </c>
      <c r="B27" t="s">
        <v>28</v>
      </c>
      <c r="C27" s="1">
        <v>44169</v>
      </c>
      <c r="D27" s="1">
        <v>44169</v>
      </c>
    </row>
    <row r="28" spans="1:4" x14ac:dyDescent="0.35">
      <c r="A28">
        <v>26</v>
      </c>
      <c r="B28" t="s">
        <v>29</v>
      </c>
      <c r="C28" s="2">
        <v>0.41666666666666669</v>
      </c>
      <c r="D28" s="2">
        <v>0.41666666666666669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Q11" sqref="Q11"/>
    </sheetView>
  </sheetViews>
  <sheetFormatPr defaultRowHeight="14.5" x14ac:dyDescent="0.35"/>
  <sheetData>
    <row r="1" spans="1:4" s="3" customFormat="1" x14ac:dyDescent="0.35">
      <c r="B1" s="3" t="s">
        <v>0</v>
      </c>
      <c r="C1" s="3" t="s">
        <v>1</v>
      </c>
      <c r="D1" s="3" t="s">
        <v>2</v>
      </c>
    </row>
    <row r="2" spans="1:4" x14ac:dyDescent="0.35">
      <c r="A2">
        <v>0</v>
      </c>
      <c r="B2" t="s">
        <v>3</v>
      </c>
      <c r="C2">
        <v>3900</v>
      </c>
      <c r="D2">
        <v>87</v>
      </c>
    </row>
    <row r="3" spans="1:4" x14ac:dyDescent="0.35">
      <c r="A3">
        <v>1</v>
      </c>
      <c r="B3" t="s">
        <v>4</v>
      </c>
      <c r="C3">
        <v>17627</v>
      </c>
      <c r="D3">
        <v>288</v>
      </c>
    </row>
    <row r="4" spans="1:4" x14ac:dyDescent="0.35">
      <c r="A4">
        <v>2</v>
      </c>
      <c r="B4" t="s">
        <v>5</v>
      </c>
      <c r="C4">
        <v>30671</v>
      </c>
      <c r="D4">
        <v>737</v>
      </c>
    </row>
    <row r="5" spans="1:4" x14ac:dyDescent="0.35">
      <c r="A5">
        <v>3</v>
      </c>
      <c r="B5" t="s">
        <v>6</v>
      </c>
      <c r="C5">
        <v>25686</v>
      </c>
      <c r="D5">
        <v>570</v>
      </c>
    </row>
    <row r="6" spans="1:4" x14ac:dyDescent="0.35">
      <c r="A6">
        <v>4</v>
      </c>
      <c r="B6" t="s">
        <v>7</v>
      </c>
      <c r="C6">
        <v>1687</v>
      </c>
      <c r="D6">
        <v>38</v>
      </c>
    </row>
    <row r="7" spans="1:4" x14ac:dyDescent="0.35">
      <c r="A7">
        <v>5</v>
      </c>
      <c r="B7" t="s">
        <v>8</v>
      </c>
      <c r="C7">
        <v>1030</v>
      </c>
      <c r="D7">
        <v>10</v>
      </c>
    </row>
    <row r="8" spans="1:4" x14ac:dyDescent="0.35">
      <c r="A8">
        <v>6</v>
      </c>
      <c r="B8" t="s">
        <v>9</v>
      </c>
      <c r="C8">
        <v>3517</v>
      </c>
      <c r="D8">
        <v>139</v>
      </c>
    </row>
    <row r="9" spans="1:4" x14ac:dyDescent="0.35">
      <c r="A9">
        <v>7</v>
      </c>
      <c r="B9" t="s">
        <v>10</v>
      </c>
      <c r="C9">
        <v>2288</v>
      </c>
      <c r="D9">
        <v>48</v>
      </c>
    </row>
    <row r="10" spans="1:4" x14ac:dyDescent="0.35">
      <c r="A10">
        <v>8</v>
      </c>
      <c r="B10" t="s">
        <v>11</v>
      </c>
      <c r="C10">
        <v>4593</v>
      </c>
      <c r="D10">
        <v>103</v>
      </c>
    </row>
    <row r="11" spans="1:4" x14ac:dyDescent="0.35">
      <c r="A11">
        <v>9</v>
      </c>
      <c r="B11" t="s">
        <v>12</v>
      </c>
      <c r="C11">
        <v>1045</v>
      </c>
      <c r="D11">
        <v>17</v>
      </c>
    </row>
    <row r="12" spans="1:4" x14ac:dyDescent="0.35">
      <c r="A12">
        <v>10</v>
      </c>
      <c r="B12" t="s">
        <v>13</v>
      </c>
      <c r="C12">
        <v>7425</v>
      </c>
      <c r="D12">
        <v>144</v>
      </c>
    </row>
    <row r="13" spans="1:4" x14ac:dyDescent="0.35">
      <c r="A13">
        <v>11</v>
      </c>
      <c r="B13" t="s">
        <v>14</v>
      </c>
      <c r="C13">
        <v>915</v>
      </c>
      <c r="D13">
        <v>8</v>
      </c>
    </row>
    <row r="14" spans="1:4" x14ac:dyDescent="0.35">
      <c r="A14">
        <v>12</v>
      </c>
      <c r="B14" t="s">
        <v>15</v>
      </c>
      <c r="C14">
        <v>6405</v>
      </c>
      <c r="D14">
        <v>104</v>
      </c>
    </row>
    <row r="15" spans="1:4" x14ac:dyDescent="0.35">
      <c r="A15">
        <v>13</v>
      </c>
      <c r="B15" t="s">
        <v>16</v>
      </c>
      <c r="C15">
        <v>8561</v>
      </c>
      <c r="D15">
        <v>147</v>
      </c>
    </row>
    <row r="16" spans="1:4" x14ac:dyDescent="0.35">
      <c r="A16">
        <v>14</v>
      </c>
      <c r="B16" t="s">
        <v>17</v>
      </c>
      <c r="C16">
        <v>486</v>
      </c>
      <c r="D16">
        <v>23</v>
      </c>
    </row>
    <row r="17" spans="1:4" x14ac:dyDescent="0.35">
      <c r="A17">
        <v>15</v>
      </c>
      <c r="B17" t="s">
        <v>18</v>
      </c>
      <c r="C17">
        <v>35056</v>
      </c>
      <c r="D17">
        <v>933</v>
      </c>
    </row>
    <row r="18" spans="1:4" x14ac:dyDescent="0.35">
      <c r="A18">
        <v>16</v>
      </c>
      <c r="B18" t="s">
        <v>19</v>
      </c>
      <c r="C18">
        <v>43000</v>
      </c>
      <c r="D18">
        <v>923</v>
      </c>
    </row>
    <row r="19" spans="1:4" x14ac:dyDescent="0.35">
      <c r="A19">
        <v>17</v>
      </c>
      <c r="B19" t="s">
        <v>20</v>
      </c>
      <c r="C19">
        <v>1159</v>
      </c>
      <c r="D19">
        <v>26</v>
      </c>
    </row>
    <row r="20" spans="1:4" x14ac:dyDescent="0.35">
      <c r="A20">
        <v>18</v>
      </c>
      <c r="B20" t="s">
        <v>21</v>
      </c>
      <c r="C20">
        <v>1127</v>
      </c>
      <c r="D20">
        <v>9</v>
      </c>
    </row>
    <row r="21" spans="1:4" x14ac:dyDescent="0.35">
      <c r="A21">
        <v>19</v>
      </c>
      <c r="B21" t="s">
        <v>22</v>
      </c>
      <c r="C21">
        <v>2295</v>
      </c>
      <c r="D21">
        <v>65</v>
      </c>
    </row>
    <row r="22" spans="1:4" x14ac:dyDescent="0.35">
      <c r="A22">
        <v>20</v>
      </c>
      <c r="B22" t="s">
        <v>23</v>
      </c>
      <c r="C22">
        <v>848</v>
      </c>
      <c r="D22">
        <v>7</v>
      </c>
    </row>
    <row r="23" spans="1:4" x14ac:dyDescent="0.35">
      <c r="A23">
        <v>21</v>
      </c>
      <c r="B23" t="s">
        <v>24</v>
      </c>
      <c r="C23">
        <v>4764</v>
      </c>
      <c r="D23">
        <v>81</v>
      </c>
    </row>
    <row r="24" spans="1:4" x14ac:dyDescent="0.35">
      <c r="A24">
        <v>22</v>
      </c>
      <c r="B24" t="s">
        <v>25</v>
      </c>
      <c r="C24">
        <v>3570</v>
      </c>
      <c r="D24">
        <v>60</v>
      </c>
    </row>
    <row r="25" spans="1:4" x14ac:dyDescent="0.35">
      <c r="A25">
        <v>23</v>
      </c>
      <c r="B25" t="s">
        <v>26</v>
      </c>
      <c r="C25">
        <v>1536</v>
      </c>
      <c r="D25">
        <v>38</v>
      </c>
    </row>
    <row r="26" spans="1:4" x14ac:dyDescent="0.35">
      <c r="A26">
        <v>24</v>
      </c>
      <c r="B26" t="s">
        <v>27</v>
      </c>
      <c r="C26">
        <v>0</v>
      </c>
      <c r="D26">
        <v>25</v>
      </c>
    </row>
    <row r="27" spans="1:4" x14ac:dyDescent="0.35">
      <c r="C27" s="1"/>
      <c r="D27" s="1"/>
    </row>
    <row r="28" spans="1:4" x14ac:dyDescent="0.35">
      <c r="C28" s="2"/>
      <c r="D28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M9" sqref="M9"/>
    </sheetView>
  </sheetViews>
  <sheetFormatPr defaultRowHeight="14.5" x14ac:dyDescent="0.35"/>
  <cols>
    <col min="1" max="1" width="13.54296875" bestFit="1" customWidth="1"/>
    <col min="2" max="2" width="16.81640625" bestFit="1" customWidth="1"/>
    <col min="3" max="3" width="12.1796875" bestFit="1" customWidth="1"/>
    <col min="4" max="4" width="11.81640625" bestFit="1" customWidth="1"/>
    <col min="7" max="8" width="9" style="4" bestFit="1" customWidth="1"/>
    <col min="9" max="9" width="9" style="4" customWidth="1"/>
    <col min="10" max="10" width="9.54296875" bestFit="1" customWidth="1"/>
  </cols>
  <sheetData>
    <row r="1" spans="1:11" x14ac:dyDescent="0.35">
      <c r="D1">
        <v>5</v>
      </c>
      <c r="E1">
        <f>D1+1</f>
        <v>6</v>
      </c>
    </row>
    <row r="2" spans="1:11" x14ac:dyDescent="0.35">
      <c r="A2" s="5" t="s">
        <v>39</v>
      </c>
      <c r="B2" s="12" t="s">
        <v>30</v>
      </c>
      <c r="C2" s="12" t="s">
        <v>40</v>
      </c>
      <c r="D2" s="12" t="s">
        <v>33</v>
      </c>
      <c r="E2" s="13" t="s">
        <v>34</v>
      </c>
    </row>
    <row r="3" spans="1:11" x14ac:dyDescent="0.35">
      <c r="A3" s="14">
        <v>1</v>
      </c>
      <c r="B3" s="15">
        <v>7</v>
      </c>
      <c r="C3" s="15" t="str">
        <f>VLOOKUP(B3,A12:B36,2,FALSE)</f>
        <v>Carroll</v>
      </c>
      <c r="D3" s="15">
        <f>VLOOKUP($B3,$A$12:$F$36,D$1,FALSE)</f>
        <v>-0.40910692816047983</v>
      </c>
      <c r="E3" s="16">
        <f>VLOOKUP($B3,$A$12:$F$36,E$1,FALSE)</f>
        <v>-0.16633752038878169</v>
      </c>
    </row>
    <row r="4" spans="1:11" x14ac:dyDescent="0.35">
      <c r="A4" s="14">
        <v>2</v>
      </c>
      <c r="B4" s="15">
        <v>18</v>
      </c>
      <c r="C4" s="15" t="str">
        <f>VLOOKUP(B4,A13:B37,2,FALSE)</f>
        <v>Queen_Annes</v>
      </c>
      <c r="D4" s="15">
        <f>VLOOKUP($B4,$A$12:$F$36,D$1,FALSE)</f>
        <v>-0.60798256861254629</v>
      </c>
      <c r="E4" s="16">
        <f>VLOOKUP($B4,$A$12:$F$36,E$1,FALSE)</f>
        <v>-0.57318037328775007</v>
      </c>
    </row>
    <row r="5" spans="1:11" x14ac:dyDescent="0.35">
      <c r="A5" s="17">
        <v>3</v>
      </c>
      <c r="B5" s="9">
        <v>14</v>
      </c>
      <c r="C5" s="9" t="str">
        <f>VLOOKUP(B5,A14:B38,2,FALSE)</f>
        <v>Howard</v>
      </c>
      <c r="D5" s="9">
        <f>VLOOKUP($B5,$A$12:$F$36,D$1,FALSE)</f>
        <v>1.6308139880327262E-2</v>
      </c>
      <c r="E5" s="10">
        <f>VLOOKUP($B5,$A$12:$F$36,E$1,FALSE)</f>
        <v>-0.13753448655522643</v>
      </c>
    </row>
    <row r="6" spans="1:11" x14ac:dyDescent="0.35">
      <c r="A6" s="23" t="s">
        <v>41</v>
      </c>
    </row>
    <row r="7" spans="1:11" x14ac:dyDescent="0.35">
      <c r="A7" s="18">
        <f>SUM(J12:J36)</f>
        <v>-49.520457739540824</v>
      </c>
    </row>
    <row r="8" spans="1:11" x14ac:dyDescent="0.35">
      <c r="B8" s="3"/>
    </row>
    <row r="9" spans="1:11" x14ac:dyDescent="0.35">
      <c r="B9" s="5" t="s">
        <v>31</v>
      </c>
      <c r="C9" s="6">
        <f>_xlfn.STDEV.P(C12:C36)</f>
        <v>11856.655720328563</v>
      </c>
      <c r="D9" s="7">
        <f>_xlfn.STDEV.P(D12:D36)</f>
        <v>277.74851934798863</v>
      </c>
    </row>
    <row r="10" spans="1:11" x14ac:dyDescent="0.35">
      <c r="B10" s="8" t="s">
        <v>32</v>
      </c>
      <c r="C10" s="9">
        <f>AVERAGE(C12:C36)</f>
        <v>8367.64</v>
      </c>
      <c r="D10" s="10">
        <f>AVERAGE(D12:D36)</f>
        <v>185.2</v>
      </c>
      <c r="E10">
        <v>5</v>
      </c>
      <c r="F10">
        <f>E10+1</f>
        <v>6</v>
      </c>
    </row>
    <row r="11" spans="1:11" s="3" customFormat="1" x14ac:dyDescent="0.35">
      <c r="A11" s="3" t="s">
        <v>30</v>
      </c>
      <c r="B11" s="3" t="s">
        <v>0</v>
      </c>
      <c r="C11" s="3" t="s">
        <v>1</v>
      </c>
      <c r="D11" s="3" t="s">
        <v>2</v>
      </c>
      <c r="E11" s="19" t="s">
        <v>33</v>
      </c>
      <c r="F11" s="3" t="s">
        <v>34</v>
      </c>
      <c r="G11" s="21" t="s">
        <v>35</v>
      </c>
      <c r="H11" s="11" t="s">
        <v>36</v>
      </c>
      <c r="I11" s="11" t="s">
        <v>42</v>
      </c>
      <c r="J11" s="19" t="s">
        <v>37</v>
      </c>
      <c r="K11" s="24" t="s">
        <v>38</v>
      </c>
    </row>
    <row r="12" spans="1:11" x14ac:dyDescent="0.35">
      <c r="A12">
        <v>1</v>
      </c>
      <c r="B12" t="s">
        <v>3</v>
      </c>
      <c r="C12">
        <v>3900</v>
      </c>
      <c r="D12">
        <v>87</v>
      </c>
      <c r="E12" s="20">
        <f>STANDARDIZE(C12,$C$10,$C$9)</f>
        <v>-0.3768043962295462</v>
      </c>
      <c r="F12">
        <f>STANDARDIZE(D12,$D$10,$D$9)</f>
        <v>-0.35355724030689101</v>
      </c>
      <c r="G12" s="22">
        <f>SUMX2MY2($D$3:$E$3,E12:F12)</f>
        <v>-7.1947625833345158E-2</v>
      </c>
      <c r="H12" s="4">
        <f>SUMX2MY2($D$4:$E$4,E12:F12)</f>
        <v>0.43119426886765655</v>
      </c>
      <c r="I12" s="4">
        <f>SUMX2MY2($D$5:$E$5,E12:F12)</f>
        <v>-0.24780258477297146</v>
      </c>
      <c r="J12" s="22">
        <f>MIN(G12:I12)</f>
        <v>-0.24780258477297146</v>
      </c>
      <c r="K12" s="25">
        <f>MATCH(J12,G12:I12,0)</f>
        <v>3</v>
      </c>
    </row>
    <row r="13" spans="1:11" x14ac:dyDescent="0.35">
      <c r="A13">
        <v>2</v>
      </c>
      <c r="B13" t="s">
        <v>4</v>
      </c>
      <c r="C13">
        <v>17627</v>
      </c>
      <c r="D13">
        <v>288</v>
      </c>
      <c r="E13" s="20">
        <f t="shared" ref="E13:E36" si="0">STANDARDIZE(C13,$C$10,$C$9)</f>
        <v>0.78094196360315771</v>
      </c>
      <c r="F13">
        <f t="shared" ref="F13:F36" si="1">STANDARDIZE(D13,$D$10,$D$9)</f>
        <v>0.37011898476118538</v>
      </c>
      <c r="G13" s="22">
        <f>SUMX2MY2($D$3:$E$3,E13:F13)</f>
        <v>-0.55182176403901395</v>
      </c>
      <c r="H13" s="4">
        <f>SUMX2MY2($D$4:$E$4,E13:F13)</f>
        <v>-4.8679869338012272E-2</v>
      </c>
      <c r="I13" s="4">
        <f t="shared" ref="I13:I36" si="2">SUMX2MY2($D$5:$E$5,E13:F13)</f>
        <v>-0.72767672297864028</v>
      </c>
      <c r="J13" s="22">
        <f t="shared" ref="J13:J36" si="3">MIN(G13:I13)</f>
        <v>-0.72767672297864028</v>
      </c>
      <c r="K13" s="25">
        <f t="shared" ref="K13:K36" si="4">MATCH(J13,G13:I13,0)</f>
        <v>3</v>
      </c>
    </row>
    <row r="14" spans="1:11" x14ac:dyDescent="0.35">
      <c r="A14">
        <v>3</v>
      </c>
      <c r="B14" t="s">
        <v>5</v>
      </c>
      <c r="C14">
        <v>30671</v>
      </c>
      <c r="D14">
        <v>737</v>
      </c>
      <c r="E14" s="20">
        <f t="shared" si="0"/>
        <v>1.8810835471726042</v>
      </c>
      <c r="F14">
        <f t="shared" si="1"/>
        <v>1.9866892586694753</v>
      </c>
      <c r="G14" s="22">
        <f>SUMX2MY2($D$3:$E$3,E14:F14)</f>
        <v>-7.2903728725981445</v>
      </c>
      <c r="H14" s="4">
        <f>SUMX2MY2($D$4:$E$4,E14:F14)</f>
        <v>-6.787230977897142</v>
      </c>
      <c r="I14" s="4">
        <f t="shared" si="2"/>
        <v>-7.4662278315377701</v>
      </c>
      <c r="J14" s="22">
        <f t="shared" si="3"/>
        <v>-7.4662278315377701</v>
      </c>
      <c r="K14" s="25">
        <f t="shared" si="4"/>
        <v>3</v>
      </c>
    </row>
    <row r="15" spans="1:11" x14ac:dyDescent="0.35">
      <c r="A15">
        <v>4</v>
      </c>
      <c r="B15" t="s">
        <v>6</v>
      </c>
      <c r="C15">
        <v>25686</v>
      </c>
      <c r="D15">
        <v>570</v>
      </c>
      <c r="E15" s="20">
        <f t="shared" si="0"/>
        <v>1.4606445871838207</v>
      </c>
      <c r="F15">
        <f t="shared" si="1"/>
        <v>1.385425927394009</v>
      </c>
      <c r="G15" s="22">
        <f t="shared" ref="G15:G36" si="5">SUMX2MY2($D$3:$E$3,E15:F15)</f>
        <v>-3.8578509610069514</v>
      </c>
      <c r="H15" s="4">
        <f>SUMX2MY2($D$4:$E$4,E15:F15)</f>
        <v>-3.3547090663059502</v>
      </c>
      <c r="I15" s="4">
        <f t="shared" si="2"/>
        <v>-4.0337059199465779</v>
      </c>
      <c r="J15" s="22">
        <f t="shared" si="3"/>
        <v>-4.0337059199465779</v>
      </c>
      <c r="K15" s="25">
        <f t="shared" si="4"/>
        <v>3</v>
      </c>
    </row>
    <row r="16" spans="1:11" x14ac:dyDescent="0.35">
      <c r="A16">
        <v>5</v>
      </c>
      <c r="B16" t="s">
        <v>7</v>
      </c>
      <c r="C16">
        <v>1687</v>
      </c>
      <c r="D16">
        <v>38</v>
      </c>
      <c r="E16" s="20">
        <f t="shared" si="0"/>
        <v>-0.5634506185876561</v>
      </c>
      <c r="F16">
        <f t="shared" si="1"/>
        <v>-0.52997582253741715</v>
      </c>
      <c r="G16" s="22">
        <f t="shared" si="5"/>
        <v>-0.4033143227030318</v>
      </c>
      <c r="H16" s="4">
        <f>SUMX2MY2($D$4:$E$4,E16:F16)</f>
        <v>9.9827571997969877E-2</v>
      </c>
      <c r="I16" s="4">
        <f t="shared" si="2"/>
        <v>-0.57916928164265813</v>
      </c>
      <c r="J16" s="22">
        <f t="shared" si="3"/>
        <v>-0.57916928164265813</v>
      </c>
      <c r="K16" s="25">
        <f t="shared" si="4"/>
        <v>3</v>
      </c>
    </row>
    <row r="17" spans="1:11" x14ac:dyDescent="0.35">
      <c r="A17">
        <v>6</v>
      </c>
      <c r="B17" t="s">
        <v>8</v>
      </c>
      <c r="C17">
        <v>1030</v>
      </c>
      <c r="D17">
        <v>10</v>
      </c>
      <c r="E17" s="20">
        <f t="shared" si="0"/>
        <v>-0.61886253367544553</v>
      </c>
      <c r="F17">
        <f t="shared" si="1"/>
        <v>-0.63078644095486058</v>
      </c>
      <c r="G17" s="22">
        <f t="shared" si="5"/>
        <v>-0.58584572032169935</v>
      </c>
      <c r="H17" s="4">
        <f>SUMX2MY2($D$4:$E$4,E17:F17)</f>
        <v>-8.2703825620697724E-2</v>
      </c>
      <c r="I17" s="4">
        <f t="shared" si="2"/>
        <v>-0.76170067926132567</v>
      </c>
      <c r="J17" s="22">
        <f t="shared" si="3"/>
        <v>-0.76170067926132567</v>
      </c>
      <c r="K17" s="25">
        <f t="shared" si="4"/>
        <v>3</v>
      </c>
    </row>
    <row r="18" spans="1:11" x14ac:dyDescent="0.35">
      <c r="A18">
        <v>7</v>
      </c>
      <c r="B18" t="s">
        <v>9</v>
      </c>
      <c r="C18">
        <v>3517</v>
      </c>
      <c r="D18">
        <v>139</v>
      </c>
      <c r="E18" s="20">
        <f t="shared" si="0"/>
        <v>-0.40910692816047983</v>
      </c>
      <c r="F18">
        <f t="shared" si="1"/>
        <v>-0.16633752038878169</v>
      </c>
      <c r="G18" s="22">
        <f t="shared" si="5"/>
        <v>0</v>
      </c>
      <c r="H18" s="4">
        <f>SUMX2MY2($D$4:$E$4,E18:F18)</f>
        <v>0.50314189470100168</v>
      </c>
      <c r="I18" s="4">
        <f t="shared" si="2"/>
        <v>-0.17585495893962627</v>
      </c>
      <c r="J18" s="22">
        <f t="shared" si="3"/>
        <v>-0.17585495893962627</v>
      </c>
      <c r="K18" s="25">
        <f t="shared" si="4"/>
        <v>3</v>
      </c>
    </row>
    <row r="19" spans="1:11" x14ac:dyDescent="0.35">
      <c r="A19">
        <v>8</v>
      </c>
      <c r="B19" t="s">
        <v>10</v>
      </c>
      <c r="C19">
        <v>2288</v>
      </c>
      <c r="D19">
        <v>48</v>
      </c>
      <c r="E19" s="20">
        <f t="shared" si="0"/>
        <v>-0.51276178910856707</v>
      </c>
      <c r="F19">
        <f t="shared" si="1"/>
        <v>-0.49397203024547304</v>
      </c>
      <c r="G19" s="22">
        <f t="shared" si="5"/>
        <v>-0.31189636967666079</v>
      </c>
      <c r="H19" s="4">
        <f>SUMX2MY2($D$4:$E$4,E19:F19)</f>
        <v>0.19124552502434092</v>
      </c>
      <c r="I19" s="4">
        <f t="shared" si="2"/>
        <v>-0.48775132861628701</v>
      </c>
      <c r="J19" s="22">
        <f t="shared" si="3"/>
        <v>-0.48775132861628701</v>
      </c>
      <c r="K19" s="25">
        <f t="shared" si="4"/>
        <v>3</v>
      </c>
    </row>
    <row r="20" spans="1:11" x14ac:dyDescent="0.35">
      <c r="A20">
        <v>9</v>
      </c>
      <c r="B20" t="s">
        <v>11</v>
      </c>
      <c r="C20">
        <v>4593</v>
      </c>
      <c r="D20">
        <v>103</v>
      </c>
      <c r="E20" s="20">
        <f t="shared" si="0"/>
        <v>-0.31835621182187784</v>
      </c>
      <c r="F20">
        <f t="shared" si="1"/>
        <v>-0.29595117263978049</v>
      </c>
      <c r="G20" s="22">
        <f t="shared" si="5"/>
        <v>6.0988751655548512E-3</v>
      </c>
      <c r="H20" s="4">
        <f>SUMX2MY2($D$4:$E$4,E20:F20)</f>
        <v>0.50924076986655653</v>
      </c>
      <c r="I20" s="4">
        <f t="shared" si="2"/>
        <v>-0.16975608377407142</v>
      </c>
      <c r="J20" s="22">
        <f t="shared" si="3"/>
        <v>-0.16975608377407142</v>
      </c>
      <c r="K20" s="25">
        <f t="shared" si="4"/>
        <v>3</v>
      </c>
    </row>
    <row r="21" spans="1:11" x14ac:dyDescent="0.35">
      <c r="A21">
        <v>10</v>
      </c>
      <c r="B21" t="s">
        <v>12</v>
      </c>
      <c r="C21">
        <v>1045</v>
      </c>
      <c r="D21">
        <v>17</v>
      </c>
      <c r="E21" s="20">
        <f t="shared" si="0"/>
        <v>-0.61759742145882934</v>
      </c>
      <c r="F21">
        <f t="shared" si="1"/>
        <v>-0.6055837863504997</v>
      </c>
      <c r="G21" s="22">
        <f t="shared" si="5"/>
        <v>-0.55312164792521012</v>
      </c>
      <c r="H21" s="4">
        <f>SUMX2MY2($D$4:$E$4,E21:F21)</f>
        <v>-4.9979753224208501E-2</v>
      </c>
      <c r="I21" s="4">
        <f t="shared" si="2"/>
        <v>-0.72897660686483645</v>
      </c>
      <c r="J21" s="22">
        <f t="shared" si="3"/>
        <v>-0.72897660686483645</v>
      </c>
      <c r="K21" s="25">
        <f t="shared" si="4"/>
        <v>3</v>
      </c>
    </row>
    <row r="22" spans="1:11" x14ac:dyDescent="0.35">
      <c r="A22">
        <v>11</v>
      </c>
      <c r="B22" t="s">
        <v>13</v>
      </c>
      <c r="C22">
        <v>7425</v>
      </c>
      <c r="D22">
        <v>144</v>
      </c>
      <c r="E22" s="20">
        <f t="shared" si="0"/>
        <v>-7.9503025324739518E-2</v>
      </c>
      <c r="F22">
        <f t="shared" si="1"/>
        <v>-0.14833562424280966</v>
      </c>
      <c r="G22" s="22">
        <f t="shared" si="5"/>
        <v>0.16671246090270217</v>
      </c>
      <c r="H22" s="4">
        <f>SUMX2MY2($D$4:$E$4,E22:F22)</f>
        <v>0.66985435560370377</v>
      </c>
      <c r="I22" s="4">
        <f t="shared" si="2"/>
        <v>-9.1424980369241154E-3</v>
      </c>
      <c r="J22" s="22">
        <f t="shared" si="3"/>
        <v>-9.1424980369241154E-3</v>
      </c>
      <c r="K22" s="25">
        <f t="shared" si="4"/>
        <v>3</v>
      </c>
    </row>
    <row r="23" spans="1:11" x14ac:dyDescent="0.35">
      <c r="A23">
        <v>12</v>
      </c>
      <c r="B23" t="s">
        <v>14</v>
      </c>
      <c r="C23">
        <v>915</v>
      </c>
      <c r="D23">
        <v>8</v>
      </c>
      <c r="E23" s="20">
        <f t="shared" si="0"/>
        <v>-0.62856172733616977</v>
      </c>
      <c r="F23">
        <f t="shared" si="1"/>
        <v>-0.63798719941324944</v>
      </c>
      <c r="G23" s="22">
        <f t="shared" si="5"/>
        <v>-0.60708086232899838</v>
      </c>
      <c r="H23" s="4">
        <f>SUMX2MY2($D$4:$E$4,E23:F23)</f>
        <v>-0.1039389676279967</v>
      </c>
      <c r="I23" s="4">
        <f t="shared" si="2"/>
        <v>-0.7829358212686246</v>
      </c>
      <c r="J23" s="22">
        <f t="shared" si="3"/>
        <v>-0.7829358212686246</v>
      </c>
      <c r="K23" s="25">
        <f t="shared" si="4"/>
        <v>3</v>
      </c>
    </row>
    <row r="24" spans="1:11" x14ac:dyDescent="0.35">
      <c r="A24">
        <v>13</v>
      </c>
      <c r="B24" t="s">
        <v>15</v>
      </c>
      <c r="C24">
        <v>6405</v>
      </c>
      <c r="D24">
        <v>104</v>
      </c>
      <c r="E24" s="20">
        <f t="shared" si="0"/>
        <v>-0.16553065605464104</v>
      </c>
      <c r="F24">
        <f t="shared" si="1"/>
        <v>-0.29235079341058606</v>
      </c>
      <c r="G24" s="22">
        <f t="shared" si="5"/>
        <v>8.216726485631333E-2</v>
      </c>
      <c r="H24" s="4">
        <f>SUMX2MY2($D$4:$E$4,E24:F24)</f>
        <v>0.585309159557315</v>
      </c>
      <c r="I24" s="4">
        <f t="shared" si="2"/>
        <v>-9.3687694083312956E-2</v>
      </c>
      <c r="J24" s="22">
        <f t="shared" si="3"/>
        <v>-9.3687694083312956E-2</v>
      </c>
      <c r="K24" s="25">
        <f t="shared" si="4"/>
        <v>3</v>
      </c>
    </row>
    <row r="25" spans="1:11" x14ac:dyDescent="0.35">
      <c r="A25">
        <v>14</v>
      </c>
      <c r="B25" t="s">
        <v>16</v>
      </c>
      <c r="C25">
        <v>8561</v>
      </c>
      <c r="D25">
        <v>147</v>
      </c>
      <c r="E25" s="20">
        <f t="shared" si="0"/>
        <v>1.6308139880327262E-2</v>
      </c>
      <c r="F25">
        <f t="shared" si="1"/>
        <v>-0.13753448655522643</v>
      </c>
      <c r="G25" s="22">
        <f t="shared" si="5"/>
        <v>0.17585495893962627</v>
      </c>
      <c r="H25" s="4">
        <f>SUMX2MY2($D$4:$E$4,E25:F25)</f>
        <v>0.6789968536406279</v>
      </c>
      <c r="I25" s="4">
        <f t="shared" si="2"/>
        <v>0</v>
      </c>
      <c r="J25" s="22">
        <f t="shared" si="3"/>
        <v>0</v>
      </c>
      <c r="K25" s="25">
        <f t="shared" si="4"/>
        <v>3</v>
      </c>
    </row>
    <row r="26" spans="1:11" x14ac:dyDescent="0.35">
      <c r="A26">
        <v>15</v>
      </c>
      <c r="B26" t="s">
        <v>17</v>
      </c>
      <c r="C26">
        <v>486</v>
      </c>
      <c r="D26">
        <v>23</v>
      </c>
      <c r="E26" s="20">
        <f t="shared" si="0"/>
        <v>-0.66474393673139298</v>
      </c>
      <c r="F26">
        <f t="shared" si="1"/>
        <v>-0.58398151097533324</v>
      </c>
      <c r="G26" s="22">
        <f t="shared" si="5"/>
        <v>-0.58788225722419107</v>
      </c>
      <c r="H26" s="4">
        <f>SUMX2MY2($D$4:$E$4,E26:F26)</f>
        <v>-8.474036252318945E-2</v>
      </c>
      <c r="I26" s="4">
        <f t="shared" si="2"/>
        <v>-0.7637372161638174</v>
      </c>
      <c r="J26" s="22">
        <f t="shared" si="3"/>
        <v>-0.7637372161638174</v>
      </c>
      <c r="K26" s="25">
        <f t="shared" si="4"/>
        <v>3</v>
      </c>
    </row>
    <row r="27" spans="1:11" x14ac:dyDescent="0.35">
      <c r="A27">
        <v>16</v>
      </c>
      <c r="B27" t="s">
        <v>18</v>
      </c>
      <c r="C27">
        <v>35056</v>
      </c>
      <c r="D27">
        <v>933</v>
      </c>
      <c r="E27" s="20">
        <f t="shared" si="0"/>
        <v>2.2509180184967397</v>
      </c>
      <c r="F27">
        <f t="shared" si="1"/>
        <v>2.6923635875915797</v>
      </c>
      <c r="G27" s="22">
        <f t="shared" si="5"/>
        <v>-12.120416964424299</v>
      </c>
      <c r="H27" s="4">
        <f>SUMX2MY2($D$4:$E$4,E27:F27)</f>
        <v>-11.617275069723297</v>
      </c>
      <c r="I27" s="4">
        <f t="shared" si="2"/>
        <v>-12.296271923363925</v>
      </c>
      <c r="J27" s="22">
        <f t="shared" si="3"/>
        <v>-12.296271923363925</v>
      </c>
      <c r="K27" s="25">
        <f t="shared" si="4"/>
        <v>3</v>
      </c>
    </row>
    <row r="28" spans="1:11" x14ac:dyDescent="0.35">
      <c r="A28">
        <v>17</v>
      </c>
      <c r="B28" t="s">
        <v>19</v>
      </c>
      <c r="C28">
        <v>43000</v>
      </c>
      <c r="D28">
        <v>923</v>
      </c>
      <c r="E28" s="20">
        <f t="shared" si="0"/>
        <v>2.9209214484166783</v>
      </c>
      <c r="F28">
        <f t="shared" si="1"/>
        <v>2.6563597952996356</v>
      </c>
      <c r="G28" s="22">
        <f t="shared" si="5"/>
        <v>-15.392992820546917</v>
      </c>
      <c r="H28" s="4">
        <f>SUMX2MY2($D$4:$E$4,E28:F28)</f>
        <v>-14.889850925845913</v>
      </c>
      <c r="I28" s="4">
        <f t="shared" si="2"/>
        <v>-15.568847779486543</v>
      </c>
      <c r="J28" s="22">
        <f t="shared" si="3"/>
        <v>-15.568847779486543</v>
      </c>
      <c r="K28" s="25">
        <f t="shared" si="4"/>
        <v>3</v>
      </c>
    </row>
    <row r="29" spans="1:11" x14ac:dyDescent="0.35">
      <c r="A29">
        <v>18</v>
      </c>
      <c r="B29" t="s">
        <v>20</v>
      </c>
      <c r="C29">
        <v>1159</v>
      </c>
      <c r="D29">
        <v>26</v>
      </c>
      <c r="E29" s="20">
        <f t="shared" si="0"/>
        <v>-0.60798256861254629</v>
      </c>
      <c r="F29">
        <f t="shared" si="1"/>
        <v>-0.57318037328775007</v>
      </c>
      <c r="G29" s="22">
        <f t="shared" si="5"/>
        <v>-0.50314189470100168</v>
      </c>
      <c r="H29" s="4">
        <f>SUMX2MY2($D$4:$E$4,E29:F29)</f>
        <v>0</v>
      </c>
      <c r="I29" s="4">
        <f t="shared" si="2"/>
        <v>-0.6789968536406279</v>
      </c>
      <c r="J29" s="22">
        <f t="shared" si="3"/>
        <v>-0.6789968536406279</v>
      </c>
      <c r="K29" s="25">
        <f t="shared" si="4"/>
        <v>3</v>
      </c>
    </row>
    <row r="30" spans="1:11" x14ac:dyDescent="0.35">
      <c r="A30">
        <v>19</v>
      </c>
      <c r="B30" t="s">
        <v>21</v>
      </c>
      <c r="C30">
        <v>1127</v>
      </c>
      <c r="D30">
        <v>9</v>
      </c>
      <c r="E30" s="20">
        <f t="shared" si="0"/>
        <v>-0.61068147467466083</v>
      </c>
      <c r="F30">
        <f t="shared" si="1"/>
        <v>-0.63438682018405501</v>
      </c>
      <c r="G30" s="22">
        <f t="shared" si="5"/>
        <v>-0.58034185177606257</v>
      </c>
      <c r="H30" s="4">
        <f>SUMX2MY2($D$4:$E$4,E30:F30)</f>
        <v>-7.7199957075060943E-2</v>
      </c>
      <c r="I30" s="4">
        <f t="shared" si="2"/>
        <v>-0.75619681071568889</v>
      </c>
      <c r="J30" s="22">
        <f t="shared" si="3"/>
        <v>-0.75619681071568889</v>
      </c>
      <c r="K30" s="25">
        <f t="shared" si="4"/>
        <v>3</v>
      </c>
    </row>
    <row r="31" spans="1:11" x14ac:dyDescent="0.35">
      <c r="A31">
        <v>20</v>
      </c>
      <c r="B31" t="s">
        <v>22</v>
      </c>
      <c r="C31">
        <v>2295</v>
      </c>
      <c r="D31">
        <v>65</v>
      </c>
      <c r="E31" s="20">
        <f t="shared" si="0"/>
        <v>-0.51217140340747946</v>
      </c>
      <c r="F31">
        <f t="shared" si="1"/>
        <v>-0.43276558334916804</v>
      </c>
      <c r="G31" s="22">
        <f t="shared" si="5"/>
        <v>-0.2545689472419404</v>
      </c>
      <c r="H31" s="4">
        <f>SUMX2MY2($D$4:$E$4,E31:F31)</f>
        <v>0.24857294745906128</v>
      </c>
      <c r="I31" s="4">
        <f t="shared" si="2"/>
        <v>-0.43042390618156667</v>
      </c>
      <c r="J31" s="22">
        <f t="shared" si="3"/>
        <v>-0.43042390618156667</v>
      </c>
      <c r="K31" s="25">
        <f t="shared" si="4"/>
        <v>3</v>
      </c>
    </row>
    <row r="32" spans="1:11" x14ac:dyDescent="0.35">
      <c r="A32">
        <v>21</v>
      </c>
      <c r="B32" t="s">
        <v>23</v>
      </c>
      <c r="C32">
        <v>848</v>
      </c>
      <c r="D32">
        <v>7</v>
      </c>
      <c r="E32" s="20">
        <f t="shared" si="0"/>
        <v>-0.63421256190372211</v>
      </c>
      <c r="F32">
        <f t="shared" si="1"/>
        <v>-0.64158757864244387</v>
      </c>
      <c r="G32" s="22">
        <f t="shared" si="5"/>
        <v>-0.61882354538676421</v>
      </c>
      <c r="H32" s="4">
        <f>SUMX2MY2($D$4:$E$4,E32:F32)</f>
        <v>-0.11568165068576258</v>
      </c>
      <c r="I32" s="4">
        <f t="shared" si="2"/>
        <v>-0.79467850432639053</v>
      </c>
      <c r="J32" s="22">
        <f t="shared" si="3"/>
        <v>-0.79467850432639053</v>
      </c>
      <c r="K32" s="25">
        <f t="shared" si="4"/>
        <v>3</v>
      </c>
    </row>
    <row r="33" spans="1:11" x14ac:dyDescent="0.35">
      <c r="A33">
        <v>22</v>
      </c>
      <c r="B33" t="s">
        <v>24</v>
      </c>
      <c r="C33">
        <v>4764</v>
      </c>
      <c r="D33">
        <v>81</v>
      </c>
      <c r="E33" s="20">
        <f t="shared" si="0"/>
        <v>-0.30393393255245316</v>
      </c>
      <c r="F33">
        <f t="shared" si="1"/>
        <v>-0.37515951568205747</v>
      </c>
      <c r="G33" s="22">
        <f t="shared" si="5"/>
        <v>-3.8083848205602719E-2</v>
      </c>
      <c r="H33" s="4">
        <f>SUMX2MY2($D$4:$E$4,E33:F33)</f>
        <v>0.46505804649539895</v>
      </c>
      <c r="I33" s="4">
        <f t="shared" si="2"/>
        <v>-0.213938807145229</v>
      </c>
      <c r="J33" s="22">
        <f t="shared" si="3"/>
        <v>-0.213938807145229</v>
      </c>
      <c r="K33" s="25">
        <f t="shared" si="4"/>
        <v>3</v>
      </c>
    </row>
    <row r="34" spans="1:11" x14ac:dyDescent="0.35">
      <c r="A34">
        <v>23</v>
      </c>
      <c r="B34" t="s">
        <v>25</v>
      </c>
      <c r="C34">
        <v>3570</v>
      </c>
      <c r="D34">
        <v>60</v>
      </c>
      <c r="E34" s="20">
        <f t="shared" si="0"/>
        <v>-0.4046368649951026</v>
      </c>
      <c r="F34">
        <f t="shared" si="1"/>
        <v>-0.45076747949514012</v>
      </c>
      <c r="G34" s="22">
        <f t="shared" si="5"/>
        <v>-0.17188566372547409</v>
      </c>
      <c r="H34" s="4">
        <f>SUMX2MY2($D$4:$E$4,E34:F34)</f>
        <v>0.33125623097552759</v>
      </c>
      <c r="I34" s="4">
        <f t="shared" si="2"/>
        <v>-0.34774062266510036</v>
      </c>
      <c r="J34" s="22">
        <f t="shared" si="3"/>
        <v>-0.34774062266510036</v>
      </c>
      <c r="K34" s="25">
        <f t="shared" si="4"/>
        <v>3</v>
      </c>
    </row>
    <row r="35" spans="1:11" x14ac:dyDescent="0.35">
      <c r="A35">
        <v>24</v>
      </c>
      <c r="B35" t="s">
        <v>26</v>
      </c>
      <c r="C35">
        <v>1536</v>
      </c>
      <c r="D35">
        <v>38</v>
      </c>
      <c r="E35" s="20">
        <f t="shared" si="0"/>
        <v>-0.57618608156825912</v>
      </c>
      <c r="F35">
        <f t="shared" si="1"/>
        <v>-0.52997582253741715</v>
      </c>
      <c r="G35" s="22">
        <f t="shared" si="5"/>
        <v>-0.41782812370920408</v>
      </c>
      <c r="H35" s="4">
        <f>SUMX2MY2($D$4:$E$4,E35:F35)</f>
        <v>8.5313770991797599E-2</v>
      </c>
      <c r="I35" s="4">
        <f t="shared" si="2"/>
        <v>-0.59368308264883041</v>
      </c>
      <c r="J35" s="22">
        <f t="shared" si="3"/>
        <v>-0.59368308264883041</v>
      </c>
      <c r="K35" s="25">
        <f t="shared" si="4"/>
        <v>3</v>
      </c>
    </row>
    <row r="36" spans="1:11" x14ac:dyDescent="0.35">
      <c r="A36">
        <v>25</v>
      </c>
      <c r="B36" t="s">
        <v>27</v>
      </c>
      <c r="C36">
        <v>0</v>
      </c>
      <c r="D36">
        <v>25</v>
      </c>
      <c r="E36" s="20">
        <f t="shared" si="0"/>
        <v>-0.70573357254975788</v>
      </c>
      <c r="F36">
        <f t="shared" si="1"/>
        <v>-0.57678075251694449</v>
      </c>
      <c r="G36" s="22">
        <f t="shared" si="5"/>
        <v>-0.63569926253986475</v>
      </c>
      <c r="H36" s="4">
        <f>SUMX2MY2($D$4:$E$4,E36:F36)</f>
        <v>-0.13255736783886313</v>
      </c>
      <c r="I36" s="4">
        <f t="shared" si="2"/>
        <v>-0.81155422147949108</v>
      </c>
      <c r="J36" s="22">
        <f t="shared" si="3"/>
        <v>-0.81155422147949108</v>
      </c>
      <c r="K36" s="25">
        <f t="shared" si="4"/>
        <v>3</v>
      </c>
    </row>
    <row r="37" spans="1:11" x14ac:dyDescent="0.35">
      <c r="C37" s="1"/>
      <c r="D37" s="1"/>
    </row>
    <row r="38" spans="1:11" x14ac:dyDescent="0.35">
      <c r="C38" s="2"/>
      <c r="D3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Scatter Plot of Raw Data</vt:lpstr>
      <vt:lpstr>Cluster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Vivian S</cp:lastModifiedBy>
  <dcterms:created xsi:type="dcterms:W3CDTF">2020-12-07T21:41:55Z</dcterms:created>
  <dcterms:modified xsi:type="dcterms:W3CDTF">2020-12-08T00:24:01Z</dcterms:modified>
</cp:coreProperties>
</file>