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LC Excel\"/>
    </mc:Choice>
  </mc:AlternateContent>
  <xr:revisionPtr revIDLastSave="0" documentId="13_ncr:1_{FFFFE554-1993-4301-AE7D-9BEDE47969DD}" xr6:coauthVersionLast="47" xr6:coauthVersionMax="47" xr10:uidLastSave="{00000000-0000-0000-0000-000000000000}"/>
  <bookViews>
    <workbookView xWindow="-108" yWindow="-108" windowWidth="23256" windowHeight="12456" activeTab="3" xr2:uid="{D4C5288A-48FE-404F-BEC5-E4D7DF6AB668}"/>
  </bookViews>
  <sheets>
    <sheet name="Student" sheetId="1" r:id="rId1"/>
    <sheet name="Student Pivot" sheetId="3" r:id="rId2"/>
    <sheet name="Product Pivot" sheetId="5" r:id="rId3"/>
    <sheet name="Product" sheetId="2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I8" i="2"/>
  <c r="I7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N7" i="2"/>
  <c r="M7" i="2"/>
  <c r="L7" i="2"/>
  <c r="K7" i="2"/>
  <c r="I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12" i="2" l="1"/>
</calcChain>
</file>

<file path=xl/sharedStrings.xml><?xml version="1.0" encoding="utf-8"?>
<sst xmlns="http://schemas.openxmlformats.org/spreadsheetml/2006/main" count="168" uniqueCount="97">
  <si>
    <t>Student name</t>
  </si>
  <si>
    <t>Attendance%</t>
  </si>
  <si>
    <t>MCQ%</t>
  </si>
  <si>
    <t>Lab%</t>
  </si>
  <si>
    <t>LAB SOLVED</t>
  </si>
  <si>
    <t>Kiran Dhumal</t>
  </si>
  <si>
    <t>SIDDHANT PAWAR</t>
  </si>
  <si>
    <t>khushal gupta</t>
  </si>
  <si>
    <t>Premathma Poojary</t>
  </si>
  <si>
    <t>Mamta Ghodke</t>
  </si>
  <si>
    <t>Sumit Shipalkar</t>
  </si>
  <si>
    <t>Suyash Patil</t>
  </si>
  <si>
    <t>Sunil Maske</t>
  </si>
  <si>
    <t>Payal Titirmare</t>
  </si>
  <si>
    <t>Digvijay Singh</t>
  </si>
  <si>
    <t>Gaurav Parwate</t>
  </si>
  <si>
    <t>ROHIT MASAL</t>
  </si>
  <si>
    <t>Aakash Mahadik</t>
  </si>
  <si>
    <t>Ankita Nandgaonkar</t>
  </si>
  <si>
    <t>Yash Jadhav</t>
  </si>
  <si>
    <t>Adarsh Solanke</t>
  </si>
  <si>
    <t>Tejaswini Raut</t>
  </si>
  <si>
    <t>Maithili Mate</t>
  </si>
  <si>
    <t>Abhishek Hatwar</t>
  </si>
  <si>
    <t>Vijaya Paunikar</t>
  </si>
  <si>
    <t>Prachi Waigankar</t>
  </si>
  <si>
    <t>Ajay Patil</t>
  </si>
  <si>
    <t>Sakthish Nadar</t>
  </si>
  <si>
    <t>Prashant Patil</t>
  </si>
  <si>
    <t>Darshan Bhoi</t>
  </si>
  <si>
    <t>Poonam Rajurkar</t>
  </si>
  <si>
    <t>GAURI SAYARE</t>
  </si>
  <si>
    <t>Jwala Tembhurne</t>
  </si>
  <si>
    <t>Swapnil Wani</t>
  </si>
  <si>
    <t>Muskan Vishwakarma</t>
  </si>
  <si>
    <t>Ashish Mishra</t>
  </si>
  <si>
    <t>Riddhik Rajesh Mayekar</t>
  </si>
  <si>
    <t>Total</t>
  </si>
  <si>
    <t>Min</t>
  </si>
  <si>
    <t>Max</t>
  </si>
  <si>
    <t>Average</t>
  </si>
  <si>
    <t>Tecnically strong</t>
  </si>
  <si>
    <t>Row Labels</t>
  </si>
  <si>
    <t>Grand Total</t>
  </si>
  <si>
    <t>Sum of Attendance%</t>
  </si>
  <si>
    <t>Sum of LAB SOLVED</t>
  </si>
  <si>
    <t>Product Code</t>
  </si>
  <si>
    <t>A001</t>
  </si>
  <si>
    <t>B231</t>
  </si>
  <si>
    <t>C5643</t>
  </si>
  <si>
    <t>D345</t>
  </si>
  <si>
    <t>E324</t>
  </si>
  <si>
    <t>F221</t>
  </si>
  <si>
    <t>G345</t>
  </si>
  <si>
    <t>N673</t>
  </si>
  <si>
    <t>N674</t>
  </si>
  <si>
    <t>N675</t>
  </si>
  <si>
    <t>N676</t>
  </si>
  <si>
    <t>N677</t>
  </si>
  <si>
    <t>N678</t>
  </si>
  <si>
    <t>N679</t>
  </si>
  <si>
    <t>N680</t>
  </si>
  <si>
    <t>N681</t>
  </si>
  <si>
    <t>N682</t>
  </si>
  <si>
    <t>N683</t>
  </si>
  <si>
    <t>N684</t>
  </si>
  <si>
    <t>N685</t>
  </si>
  <si>
    <t>N686</t>
  </si>
  <si>
    <t>N687</t>
  </si>
  <si>
    <t>N688</t>
  </si>
  <si>
    <t>N689</t>
  </si>
  <si>
    <t>N690</t>
  </si>
  <si>
    <t>N691</t>
  </si>
  <si>
    <t>N692</t>
  </si>
  <si>
    <t>N693</t>
  </si>
  <si>
    <t>N694</t>
  </si>
  <si>
    <t>N695</t>
  </si>
  <si>
    <t>N696</t>
  </si>
  <si>
    <t>N697</t>
  </si>
  <si>
    <t>N698</t>
  </si>
  <si>
    <t>N699</t>
  </si>
  <si>
    <t>Product name</t>
  </si>
  <si>
    <t>Cloths</t>
  </si>
  <si>
    <t>Electronics</t>
  </si>
  <si>
    <t>Accessories</t>
  </si>
  <si>
    <t>Computer appliance</t>
  </si>
  <si>
    <t>Quantity</t>
  </si>
  <si>
    <t>Cost/product</t>
  </si>
  <si>
    <t>Total cost</t>
  </si>
  <si>
    <t>Total Which Product is Expensive</t>
  </si>
  <si>
    <t>Computer Cost</t>
  </si>
  <si>
    <t>Accessories  Cost</t>
  </si>
  <si>
    <t>Clothes Cost</t>
  </si>
  <si>
    <t>Total Cost of All Category</t>
  </si>
  <si>
    <t>Eligible For Placement</t>
  </si>
  <si>
    <t>Sum of Quantity</t>
  </si>
  <si>
    <t>Sum of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</si>
</sst>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5" fillId="4" borderId="6" applyNumberFormat="0" applyFont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/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4" borderId="5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geeta jena" refreshedDate="45572.699961689817" createdVersion="8" refreshedVersion="8" minRefreshableVersion="3" recordCount="32" xr:uid="{C6C3B583-81EF-497D-8FBF-4A23D61C5803}">
  <cacheSource type="worksheet">
    <worksheetSource ref="A1:E33" sheet="Student"/>
  </cacheSource>
  <cacheFields count="5">
    <cacheField name="Student name" numFmtId="0">
      <sharedItems count="32">
        <s v="Kiran Dhumal"/>
        <s v="SIDDHANT PAWAR"/>
        <s v="khushal gupta"/>
        <s v="Premathma Poojary"/>
        <s v="Mamta Ghodke"/>
        <s v="Sumit Shipalkar"/>
        <s v="Suyash Patil"/>
        <s v="Sunil Maske"/>
        <s v="Payal Titirmare"/>
        <s v="Digvijay Singh"/>
        <s v="Gaurav Parwate"/>
        <s v="ROHIT MASAL"/>
        <s v="Aakash Mahadik"/>
        <s v="Ankita Nandgaonkar"/>
        <s v="Yash Jadhav"/>
        <s v="Adarsh Solanke"/>
        <s v="Tejaswini Raut"/>
        <s v="Maithili Mate"/>
        <s v="Abhishek Hatwar"/>
        <s v="Vijaya Paunikar"/>
        <s v="Prachi Waigankar"/>
        <s v="Ajay Patil"/>
        <s v="Sakthish Nadar"/>
        <s v="Prashant Patil"/>
        <s v="Darshan Bhoi"/>
        <s v="Poonam Rajurkar"/>
        <s v="GAURI SAYARE"/>
        <s v="Jwala Tembhurne"/>
        <s v="Swapnil Wani"/>
        <s v="Muskan Vishwakarma"/>
        <s v="Ashish Mishra"/>
        <s v="Riddhik Rajesh Mayekar"/>
      </sharedItems>
    </cacheField>
    <cacheField name="Attendance%" numFmtId="0">
      <sharedItems containsSemiMixedTypes="0" containsString="0" containsNumber="1" containsInteger="1" minValue="52" maxValue="96"/>
    </cacheField>
    <cacheField name="MCQ%" numFmtId="0">
      <sharedItems containsSemiMixedTypes="0" containsString="0" containsNumber="1" containsInteger="1" minValue="22" maxValue="93"/>
    </cacheField>
    <cacheField name="Lab%" numFmtId="0">
      <sharedItems containsSemiMixedTypes="0" containsString="0" containsNumber="1" containsInteger="1" minValue="19" maxValue="95"/>
    </cacheField>
    <cacheField name="LAB SOLVED" numFmtId="0">
      <sharedItems containsSemiMixedTypes="0" containsString="0" containsNumber="1" containsInteger="1" minValue="8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Bhujbal" refreshedDate="45574.026183680558" createdVersion="7" refreshedVersion="7" minRefreshableVersion="3" recordCount="34" xr:uid="{FF31780A-4092-4584-9148-15DE3C704723}">
  <cacheSource type="worksheet">
    <worksheetSource ref="B2:F36" sheet="Product"/>
  </cacheSource>
  <cacheFields count="5">
    <cacheField name="Product Code" numFmtId="0">
      <sharedItems/>
    </cacheField>
    <cacheField name="Product name" numFmtId="0">
      <sharedItems count="4">
        <s v="Cloths"/>
        <s v="Accessories"/>
        <s v="Computer appliance"/>
        <s v="Electronics"/>
      </sharedItems>
    </cacheField>
    <cacheField name="Quantity" numFmtId="0">
      <sharedItems containsString="0" containsBlank="1" containsNumber="1" containsInteger="1" minValue="2" maxValue="7"/>
    </cacheField>
    <cacheField name="Cost/product" numFmtId="0">
      <sharedItems containsString="0" containsBlank="1" containsNumber="1" containsInteger="1" minValue="1000" maxValue="4000"/>
    </cacheField>
    <cacheField name="Total cost" numFmtId="0">
      <sharedItems containsString="0" containsBlank="1" containsNumber="1" containsInteger="1" minValue="2400" maxValue="2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90"/>
    <n v="72"/>
    <n v="87"/>
    <n v="12"/>
  </r>
  <r>
    <x v="1"/>
    <n v="70"/>
    <n v="67"/>
    <n v="78"/>
    <n v="12"/>
  </r>
  <r>
    <x v="2"/>
    <n v="70"/>
    <n v="68"/>
    <n v="82"/>
    <n v="12"/>
  </r>
  <r>
    <x v="3"/>
    <n v="66"/>
    <n v="44"/>
    <n v="79"/>
    <n v="12"/>
  </r>
  <r>
    <x v="4"/>
    <n v="66"/>
    <n v="41"/>
    <n v="19"/>
    <n v="8"/>
  </r>
  <r>
    <x v="5"/>
    <n v="84"/>
    <n v="71"/>
    <n v="85"/>
    <n v="12"/>
  </r>
  <r>
    <x v="6"/>
    <n v="93"/>
    <n v="78"/>
    <n v="85"/>
    <n v="12"/>
  </r>
  <r>
    <x v="7"/>
    <n v="56"/>
    <n v="69"/>
    <n v="87"/>
    <n v="12"/>
  </r>
  <r>
    <x v="8"/>
    <n v="88"/>
    <n v="86"/>
    <n v="92"/>
    <n v="12"/>
  </r>
  <r>
    <x v="9"/>
    <n v="66"/>
    <n v="80"/>
    <n v="82"/>
    <n v="12"/>
  </r>
  <r>
    <x v="10"/>
    <n v="93"/>
    <n v="85"/>
    <n v="94"/>
    <n v="12"/>
  </r>
  <r>
    <x v="11"/>
    <n v="67"/>
    <n v="72"/>
    <n v="70"/>
    <n v="11"/>
  </r>
  <r>
    <x v="12"/>
    <n v="86"/>
    <n v="76"/>
    <n v="94"/>
    <n v="12"/>
  </r>
  <r>
    <x v="13"/>
    <n v="83"/>
    <n v="69"/>
    <n v="87"/>
    <n v="12"/>
  </r>
  <r>
    <x v="14"/>
    <n v="86"/>
    <n v="80"/>
    <n v="81"/>
    <n v="12"/>
  </r>
  <r>
    <x v="15"/>
    <n v="77"/>
    <n v="75"/>
    <n v="86"/>
    <n v="12"/>
  </r>
  <r>
    <x v="16"/>
    <n v="86"/>
    <n v="76"/>
    <n v="85"/>
    <n v="12"/>
  </r>
  <r>
    <x v="17"/>
    <n v="86"/>
    <n v="77"/>
    <n v="90"/>
    <n v="12"/>
  </r>
  <r>
    <x v="18"/>
    <n v="91"/>
    <n v="86"/>
    <n v="95"/>
    <n v="12"/>
  </r>
  <r>
    <x v="19"/>
    <n v="96"/>
    <n v="93"/>
    <n v="92"/>
    <n v="12"/>
  </r>
  <r>
    <x v="20"/>
    <n v="90"/>
    <n v="78"/>
    <n v="89"/>
    <n v="12"/>
  </r>
  <r>
    <x v="21"/>
    <n v="84"/>
    <n v="43"/>
    <n v="78"/>
    <n v="12"/>
  </r>
  <r>
    <x v="22"/>
    <n v="81"/>
    <n v="67"/>
    <n v="85"/>
    <n v="12"/>
  </r>
  <r>
    <x v="23"/>
    <n v="52"/>
    <n v="22"/>
    <n v="58"/>
    <n v="9"/>
  </r>
  <r>
    <x v="24"/>
    <n v="73"/>
    <n v="79"/>
    <n v="92"/>
    <n v="12"/>
  </r>
  <r>
    <x v="25"/>
    <n v="88"/>
    <n v="84"/>
    <n v="89"/>
    <n v="12"/>
  </r>
  <r>
    <x v="26"/>
    <n v="89"/>
    <n v="78"/>
    <n v="93"/>
    <n v="12"/>
  </r>
  <r>
    <x v="27"/>
    <n v="91"/>
    <n v="78"/>
    <n v="92"/>
    <n v="12"/>
  </r>
  <r>
    <x v="28"/>
    <n v="92"/>
    <n v="91"/>
    <n v="95"/>
    <n v="12"/>
  </r>
  <r>
    <x v="29"/>
    <n v="87"/>
    <n v="82"/>
    <n v="84"/>
    <n v="12"/>
  </r>
  <r>
    <x v="30"/>
    <n v="81"/>
    <n v="75"/>
    <n v="90"/>
    <n v="12"/>
  </r>
  <r>
    <x v="31"/>
    <n v="82"/>
    <n v="73"/>
    <n v="85"/>
    <n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A001"/>
    <x v="0"/>
    <n v="3"/>
    <n v="1000"/>
    <n v="3000"/>
  </r>
  <r>
    <s v="B231"/>
    <x v="1"/>
    <n v="4"/>
    <n v="2300"/>
    <n v="9200"/>
  </r>
  <r>
    <s v="C5643"/>
    <x v="1"/>
    <n v="3"/>
    <n v="1200"/>
    <n v="3600"/>
  </r>
  <r>
    <s v="D345"/>
    <x v="2"/>
    <n v="2"/>
    <n v="3000"/>
    <n v="6000"/>
  </r>
  <r>
    <s v="E324"/>
    <x v="2"/>
    <n v="3"/>
    <n v="4000"/>
    <n v="12000"/>
  </r>
  <r>
    <s v="F221"/>
    <x v="2"/>
    <n v="5"/>
    <n v="4000"/>
    <n v="20000"/>
  </r>
  <r>
    <s v="G345"/>
    <x v="2"/>
    <n v="3"/>
    <n v="4000"/>
    <n v="12000"/>
  </r>
  <r>
    <s v="N673"/>
    <x v="2"/>
    <n v="7"/>
    <n v="4000"/>
    <n v="28000"/>
  </r>
  <r>
    <s v="N674"/>
    <x v="2"/>
    <n v="4"/>
    <n v="4000"/>
    <n v="16000"/>
  </r>
  <r>
    <s v="N675"/>
    <x v="0"/>
    <n v="3"/>
    <n v="2300"/>
    <n v="6900"/>
  </r>
  <r>
    <s v="N676"/>
    <x v="2"/>
    <n v="2"/>
    <n v="3000"/>
    <n v="6000"/>
  </r>
  <r>
    <s v="N677"/>
    <x v="1"/>
    <n v="3"/>
    <n v="2000"/>
    <n v="6000"/>
  </r>
  <r>
    <s v="N678"/>
    <x v="1"/>
    <n v="2"/>
    <n v="2330"/>
    <n v="4660"/>
  </r>
  <r>
    <s v="N679"/>
    <x v="2"/>
    <n v="2"/>
    <n v="1223"/>
    <n v="2446"/>
  </r>
  <r>
    <s v="N680"/>
    <x v="0"/>
    <n v="5"/>
    <n v="1300"/>
    <n v="6500"/>
  </r>
  <r>
    <s v="N681"/>
    <x v="1"/>
    <n v="2"/>
    <n v="1200"/>
    <n v="2400"/>
  </r>
  <r>
    <s v="N682"/>
    <x v="1"/>
    <n v="3"/>
    <n v="1000"/>
    <n v="3000"/>
  </r>
  <r>
    <s v="N683"/>
    <x v="2"/>
    <n v="4"/>
    <n v="1200"/>
    <n v="4800"/>
  </r>
  <r>
    <s v="N684"/>
    <x v="2"/>
    <n v="5"/>
    <n v="1300"/>
    <n v="6500"/>
  </r>
  <r>
    <s v="N685"/>
    <x v="0"/>
    <n v="2"/>
    <n v="1300"/>
    <n v="2600"/>
  </r>
  <r>
    <s v="N686"/>
    <x v="0"/>
    <n v="2"/>
    <n v="3000"/>
    <n v="6000"/>
  </r>
  <r>
    <s v="N687"/>
    <x v="0"/>
    <n v="5"/>
    <n v="1233"/>
    <n v="6165"/>
  </r>
  <r>
    <s v="N688"/>
    <x v="3"/>
    <m/>
    <m/>
    <m/>
  </r>
  <r>
    <s v="N689"/>
    <x v="3"/>
    <m/>
    <m/>
    <m/>
  </r>
  <r>
    <s v="N690"/>
    <x v="3"/>
    <m/>
    <m/>
    <m/>
  </r>
  <r>
    <s v="N691"/>
    <x v="3"/>
    <m/>
    <m/>
    <m/>
  </r>
  <r>
    <s v="N692"/>
    <x v="1"/>
    <m/>
    <m/>
    <m/>
  </r>
  <r>
    <s v="N693"/>
    <x v="1"/>
    <m/>
    <m/>
    <m/>
  </r>
  <r>
    <s v="N694"/>
    <x v="0"/>
    <m/>
    <m/>
    <m/>
  </r>
  <r>
    <s v="N695"/>
    <x v="0"/>
    <m/>
    <m/>
    <m/>
  </r>
  <r>
    <s v="N696"/>
    <x v="0"/>
    <m/>
    <m/>
    <m/>
  </r>
  <r>
    <s v="N697"/>
    <x v="0"/>
    <m/>
    <m/>
    <m/>
  </r>
  <r>
    <s v="N698"/>
    <x v="0"/>
    <m/>
    <m/>
    <m/>
  </r>
  <r>
    <s v="N699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A6B1B-A229-4625-AADB-B460B6EDB3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6" firstHeaderRow="0" firstDataRow="1" firstDataCol="1"/>
  <pivotFields count="5">
    <pivotField axis="axisRow" showAll="0">
      <items count="33">
        <item x="12"/>
        <item x="18"/>
        <item x="15"/>
        <item x="21"/>
        <item x="13"/>
        <item x="30"/>
        <item x="24"/>
        <item x="9"/>
        <item x="10"/>
        <item x="26"/>
        <item x="27"/>
        <item x="2"/>
        <item x="0"/>
        <item x="17"/>
        <item x="4"/>
        <item x="29"/>
        <item x="8"/>
        <item x="25"/>
        <item x="20"/>
        <item x="23"/>
        <item x="3"/>
        <item x="31"/>
        <item x="11"/>
        <item x="22"/>
        <item x="1"/>
        <item x="5"/>
        <item x="7"/>
        <item x="6"/>
        <item x="28"/>
        <item x="16"/>
        <item x="19"/>
        <item x="14"/>
        <item t="default"/>
      </items>
    </pivotField>
    <pivotField dataField="1" showAll="0"/>
    <pivotField showAll="0"/>
    <pivotField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ttendance%" fld="1" baseField="0" baseItem="0"/>
    <dataField name="Sum of LAB SOLV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2C14E-BBEA-4EC0-AE3F-3A7966B28278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5">
    <pivotField showAll="0"/>
    <pivotField axis="axisRow" showAll="0">
      <items count="5">
        <item x="1"/>
        <item x="0"/>
        <item x="2"/>
        <item x="3"/>
        <item t="default"/>
      </items>
    </pivotField>
    <pivotField dataField="1"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/>
    <dataField name="Sum of Total co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E561-8497-406E-B9CF-6ADE89836298}">
  <dimension ref="A1:N33"/>
  <sheetViews>
    <sheetView workbookViewId="0">
      <selection activeCell="R5" sqref="R5"/>
    </sheetView>
  </sheetViews>
  <sheetFormatPr defaultRowHeight="14.4" x14ac:dyDescent="0.3"/>
  <cols>
    <col min="5" max="5" width="8.21875" bestFit="1" customWidth="1"/>
    <col min="12" max="12" width="18.88671875" bestFit="1" customWidth="1"/>
    <col min="14" max="14" width="15" customWidth="1"/>
  </cols>
  <sheetData>
    <row r="1" spans="1:14" ht="40.799999999999997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2" t="s">
        <v>37</v>
      </c>
      <c r="H1" s="22" t="s">
        <v>38</v>
      </c>
      <c r="I1" s="22" t="s">
        <v>39</v>
      </c>
      <c r="J1" s="22" t="s">
        <v>40</v>
      </c>
      <c r="L1" s="22" t="s">
        <v>94</v>
      </c>
      <c r="N1" s="22" t="s">
        <v>41</v>
      </c>
    </row>
    <row r="2" spans="1:14" ht="27.6" thickBot="1" x14ac:dyDescent="0.35">
      <c r="A2" s="3" t="s">
        <v>5</v>
      </c>
      <c r="B2" s="4">
        <v>90</v>
      </c>
      <c r="C2" s="4">
        <v>72</v>
      </c>
      <c r="D2" s="4">
        <v>87</v>
      </c>
      <c r="E2" s="4">
        <v>12</v>
      </c>
      <c r="G2" s="23">
        <f>SUM(C2:D2)</f>
        <v>159</v>
      </c>
      <c r="H2" s="23">
        <f>MIN(C2:D2)</f>
        <v>72</v>
      </c>
      <c r="I2" s="23">
        <f>MAX(C2:D2)</f>
        <v>87</v>
      </c>
      <c r="J2" s="23">
        <f>AVERAGE(C2:D2)</f>
        <v>79.5</v>
      </c>
      <c r="L2" s="23" t="str">
        <f>IF(C2&gt;=70,IF(D2&gt;=70,"Eligible for placement"),"Not Eligible")</f>
        <v>Eligible for placement</v>
      </c>
      <c r="N2" s="23" t="str">
        <f>IF(D2&gt;=80,"Yes","No")</f>
        <v>Yes</v>
      </c>
    </row>
    <row r="3" spans="1:14" ht="40.799999999999997" thickBot="1" x14ac:dyDescent="0.35">
      <c r="A3" s="5" t="s">
        <v>6</v>
      </c>
      <c r="B3" s="6">
        <v>70</v>
      </c>
      <c r="C3" s="6">
        <v>67</v>
      </c>
      <c r="D3" s="6">
        <v>78</v>
      </c>
      <c r="E3" s="6">
        <v>12</v>
      </c>
      <c r="G3" s="23">
        <f t="shared" ref="G3:G33" si="0">SUM(C3:D3)</f>
        <v>145</v>
      </c>
      <c r="H3" s="23">
        <f t="shared" ref="H3:H33" si="1">MIN(C3:D3)</f>
        <v>67</v>
      </c>
      <c r="I3" s="23">
        <f t="shared" ref="I3:I33" si="2">MAX(C3:D3)</f>
        <v>78</v>
      </c>
      <c r="J3" s="23">
        <f t="shared" ref="J3:J33" si="3">AVERAGE(C3:D3)</f>
        <v>72.5</v>
      </c>
      <c r="L3" s="23" t="str">
        <f t="shared" ref="L3:L33" si="4">IF(C3&gt;=70,IF(D3&gt;=70,"Eligible for placement"),"Not Eligible")</f>
        <v>Not Eligible</v>
      </c>
      <c r="N3" s="23" t="str">
        <f t="shared" ref="N3:N33" si="5">IF(D3&gt;=80,"Yes","No")</f>
        <v>No</v>
      </c>
    </row>
    <row r="4" spans="1:14" ht="27.6" thickBot="1" x14ac:dyDescent="0.35">
      <c r="A4" s="3" t="s">
        <v>7</v>
      </c>
      <c r="B4" s="4">
        <v>70</v>
      </c>
      <c r="C4" s="4">
        <v>68</v>
      </c>
      <c r="D4" s="4">
        <v>82</v>
      </c>
      <c r="E4" s="4">
        <v>12</v>
      </c>
      <c r="G4" s="23">
        <f t="shared" si="0"/>
        <v>150</v>
      </c>
      <c r="H4" s="23">
        <f t="shared" si="1"/>
        <v>68</v>
      </c>
      <c r="I4" s="23">
        <f t="shared" si="2"/>
        <v>82</v>
      </c>
      <c r="J4" s="23">
        <f t="shared" si="3"/>
        <v>75</v>
      </c>
      <c r="L4" s="23" t="str">
        <f t="shared" si="4"/>
        <v>Not Eligible</v>
      </c>
      <c r="N4" s="23" t="str">
        <f t="shared" si="5"/>
        <v>Yes</v>
      </c>
    </row>
    <row r="5" spans="1:14" ht="40.799999999999997" thickBot="1" x14ac:dyDescent="0.35">
      <c r="A5" s="3" t="s">
        <v>8</v>
      </c>
      <c r="B5" s="4">
        <v>66</v>
      </c>
      <c r="C5" s="4">
        <v>44</v>
      </c>
      <c r="D5" s="4">
        <v>79</v>
      </c>
      <c r="E5" s="4">
        <v>12</v>
      </c>
      <c r="G5" s="23">
        <f t="shared" si="0"/>
        <v>123</v>
      </c>
      <c r="H5" s="23">
        <f t="shared" si="1"/>
        <v>44</v>
      </c>
      <c r="I5" s="23">
        <f t="shared" si="2"/>
        <v>79</v>
      </c>
      <c r="J5" s="23">
        <f t="shared" si="3"/>
        <v>61.5</v>
      </c>
      <c r="L5" s="23" t="str">
        <f t="shared" si="4"/>
        <v>Not Eligible</v>
      </c>
      <c r="N5" s="23" t="str">
        <f t="shared" si="5"/>
        <v>No</v>
      </c>
    </row>
    <row r="6" spans="1:14" ht="27.6" thickBot="1" x14ac:dyDescent="0.35">
      <c r="A6" s="3" t="s">
        <v>9</v>
      </c>
      <c r="B6" s="4">
        <v>66</v>
      </c>
      <c r="C6" s="4">
        <v>41</v>
      </c>
      <c r="D6" s="4">
        <v>19</v>
      </c>
      <c r="E6" s="4">
        <v>8</v>
      </c>
      <c r="G6" s="23">
        <f t="shared" si="0"/>
        <v>60</v>
      </c>
      <c r="H6" s="23">
        <f t="shared" si="1"/>
        <v>19</v>
      </c>
      <c r="I6" s="23">
        <f t="shared" si="2"/>
        <v>41</v>
      </c>
      <c r="J6" s="23">
        <f t="shared" si="3"/>
        <v>30</v>
      </c>
      <c r="L6" s="23" t="str">
        <f t="shared" si="4"/>
        <v>Not Eligible</v>
      </c>
      <c r="N6" s="23" t="str">
        <f t="shared" si="5"/>
        <v>No</v>
      </c>
    </row>
    <row r="7" spans="1:14" ht="27.6" thickBot="1" x14ac:dyDescent="0.35">
      <c r="A7" s="3" t="s">
        <v>10</v>
      </c>
      <c r="B7" s="4">
        <v>84</v>
      </c>
      <c r="C7" s="4">
        <v>71</v>
      </c>
      <c r="D7" s="4">
        <v>85</v>
      </c>
      <c r="E7" s="4">
        <v>12</v>
      </c>
      <c r="G7" s="23">
        <f t="shared" si="0"/>
        <v>156</v>
      </c>
      <c r="H7" s="23">
        <f t="shared" si="1"/>
        <v>71</v>
      </c>
      <c r="I7" s="23">
        <f t="shared" si="2"/>
        <v>85</v>
      </c>
      <c r="J7" s="23">
        <f t="shared" si="3"/>
        <v>78</v>
      </c>
      <c r="L7" s="23" t="str">
        <f t="shared" si="4"/>
        <v>Eligible for placement</v>
      </c>
      <c r="N7" s="23" t="str">
        <f t="shared" si="5"/>
        <v>Yes</v>
      </c>
    </row>
    <row r="8" spans="1:14" ht="27.6" thickBot="1" x14ac:dyDescent="0.35">
      <c r="A8" s="3" t="s">
        <v>11</v>
      </c>
      <c r="B8" s="4">
        <v>93</v>
      </c>
      <c r="C8" s="4">
        <v>78</v>
      </c>
      <c r="D8" s="4">
        <v>85</v>
      </c>
      <c r="E8" s="4">
        <v>12</v>
      </c>
      <c r="G8" s="23">
        <f t="shared" si="0"/>
        <v>163</v>
      </c>
      <c r="H8" s="23">
        <f t="shared" si="1"/>
        <v>78</v>
      </c>
      <c r="I8" s="23">
        <f t="shared" si="2"/>
        <v>85</v>
      </c>
      <c r="J8" s="23">
        <f t="shared" si="3"/>
        <v>81.5</v>
      </c>
      <c r="L8" s="23" t="str">
        <f t="shared" si="4"/>
        <v>Eligible for placement</v>
      </c>
      <c r="N8" s="23" t="str">
        <f t="shared" si="5"/>
        <v>Yes</v>
      </c>
    </row>
    <row r="9" spans="1:14" ht="27.6" thickBot="1" x14ac:dyDescent="0.35">
      <c r="A9" s="3" t="s">
        <v>12</v>
      </c>
      <c r="B9" s="4">
        <v>56</v>
      </c>
      <c r="C9" s="4">
        <v>69</v>
      </c>
      <c r="D9" s="4">
        <v>87</v>
      </c>
      <c r="E9" s="4">
        <v>12</v>
      </c>
      <c r="G9" s="23">
        <f t="shared" si="0"/>
        <v>156</v>
      </c>
      <c r="H9" s="23">
        <f t="shared" si="1"/>
        <v>69</v>
      </c>
      <c r="I9" s="23">
        <f t="shared" si="2"/>
        <v>87</v>
      </c>
      <c r="J9" s="23">
        <f t="shared" si="3"/>
        <v>78</v>
      </c>
      <c r="L9" s="23" t="str">
        <f t="shared" si="4"/>
        <v>Not Eligible</v>
      </c>
      <c r="N9" s="23" t="str">
        <f t="shared" si="5"/>
        <v>Yes</v>
      </c>
    </row>
    <row r="10" spans="1:14" ht="27.6" thickBot="1" x14ac:dyDescent="0.35">
      <c r="A10" s="3" t="s">
        <v>13</v>
      </c>
      <c r="B10" s="4">
        <v>88</v>
      </c>
      <c r="C10" s="4">
        <v>86</v>
      </c>
      <c r="D10" s="4">
        <v>92</v>
      </c>
      <c r="E10" s="4">
        <v>12</v>
      </c>
      <c r="G10" s="23">
        <f t="shared" si="0"/>
        <v>178</v>
      </c>
      <c r="H10" s="23">
        <f t="shared" si="1"/>
        <v>86</v>
      </c>
      <c r="I10" s="23">
        <f t="shared" si="2"/>
        <v>92</v>
      </c>
      <c r="J10" s="23">
        <f t="shared" si="3"/>
        <v>89</v>
      </c>
      <c r="L10" s="23" t="str">
        <f t="shared" si="4"/>
        <v>Eligible for placement</v>
      </c>
      <c r="N10" s="23" t="str">
        <f t="shared" si="5"/>
        <v>Yes</v>
      </c>
    </row>
    <row r="11" spans="1:14" ht="27.6" thickBot="1" x14ac:dyDescent="0.35">
      <c r="A11" s="3" t="s">
        <v>14</v>
      </c>
      <c r="B11" s="4">
        <v>66</v>
      </c>
      <c r="C11" s="4">
        <v>80</v>
      </c>
      <c r="D11" s="4">
        <v>82</v>
      </c>
      <c r="E11" s="4">
        <v>12</v>
      </c>
      <c r="G11" s="23">
        <f t="shared" si="0"/>
        <v>162</v>
      </c>
      <c r="H11" s="23">
        <f t="shared" si="1"/>
        <v>80</v>
      </c>
      <c r="I11" s="23">
        <f t="shared" si="2"/>
        <v>82</v>
      </c>
      <c r="J11" s="23">
        <f t="shared" si="3"/>
        <v>81</v>
      </c>
      <c r="L11" s="23" t="str">
        <f t="shared" si="4"/>
        <v>Eligible for placement</v>
      </c>
      <c r="N11" s="23" t="str">
        <f t="shared" si="5"/>
        <v>Yes</v>
      </c>
    </row>
    <row r="12" spans="1:14" ht="27.6" thickBot="1" x14ac:dyDescent="0.35">
      <c r="A12" s="3" t="s">
        <v>15</v>
      </c>
      <c r="B12" s="4">
        <v>93</v>
      </c>
      <c r="C12" s="4">
        <v>85</v>
      </c>
      <c r="D12" s="4">
        <v>94</v>
      </c>
      <c r="E12" s="4">
        <v>12</v>
      </c>
      <c r="G12" s="23">
        <f t="shared" si="0"/>
        <v>179</v>
      </c>
      <c r="H12" s="23">
        <f t="shared" si="1"/>
        <v>85</v>
      </c>
      <c r="I12" s="23">
        <f t="shared" si="2"/>
        <v>94</v>
      </c>
      <c r="J12" s="23">
        <f t="shared" si="3"/>
        <v>89.5</v>
      </c>
      <c r="L12" s="23" t="str">
        <f t="shared" si="4"/>
        <v>Eligible for placement</v>
      </c>
      <c r="N12" s="23" t="str">
        <f t="shared" si="5"/>
        <v>Yes</v>
      </c>
    </row>
    <row r="13" spans="1:14" ht="27.6" thickBot="1" x14ac:dyDescent="0.35">
      <c r="A13" s="3" t="s">
        <v>16</v>
      </c>
      <c r="B13" s="4">
        <v>67</v>
      </c>
      <c r="C13" s="4">
        <v>72</v>
      </c>
      <c r="D13" s="4">
        <v>70</v>
      </c>
      <c r="E13" s="4">
        <v>11</v>
      </c>
      <c r="G13" s="23">
        <f t="shared" si="0"/>
        <v>142</v>
      </c>
      <c r="H13" s="23">
        <f t="shared" si="1"/>
        <v>70</v>
      </c>
      <c r="I13" s="23">
        <f t="shared" si="2"/>
        <v>72</v>
      </c>
      <c r="J13" s="23">
        <f t="shared" si="3"/>
        <v>71</v>
      </c>
      <c r="L13" s="23" t="str">
        <f t="shared" si="4"/>
        <v>Eligible for placement</v>
      </c>
      <c r="N13" s="23" t="str">
        <f t="shared" si="5"/>
        <v>No</v>
      </c>
    </row>
    <row r="14" spans="1:14" ht="27.6" thickBot="1" x14ac:dyDescent="0.35">
      <c r="A14" s="3" t="s">
        <v>17</v>
      </c>
      <c r="B14" s="4">
        <v>86</v>
      </c>
      <c r="C14" s="4">
        <v>76</v>
      </c>
      <c r="D14" s="4">
        <v>94</v>
      </c>
      <c r="E14" s="4">
        <v>12</v>
      </c>
      <c r="G14" s="23">
        <f t="shared" si="0"/>
        <v>170</v>
      </c>
      <c r="H14" s="23">
        <f t="shared" si="1"/>
        <v>76</v>
      </c>
      <c r="I14" s="23">
        <f t="shared" si="2"/>
        <v>94</v>
      </c>
      <c r="J14" s="23">
        <f t="shared" si="3"/>
        <v>85</v>
      </c>
      <c r="L14" s="23" t="str">
        <f t="shared" si="4"/>
        <v>Eligible for placement</v>
      </c>
      <c r="N14" s="23" t="str">
        <f t="shared" si="5"/>
        <v>Yes</v>
      </c>
    </row>
    <row r="15" spans="1:14" ht="40.799999999999997" thickBot="1" x14ac:dyDescent="0.35">
      <c r="A15" s="3" t="s">
        <v>18</v>
      </c>
      <c r="B15" s="4">
        <v>83</v>
      </c>
      <c r="C15" s="4">
        <v>69</v>
      </c>
      <c r="D15" s="4">
        <v>87</v>
      </c>
      <c r="E15" s="4">
        <v>12</v>
      </c>
      <c r="G15" s="23">
        <f t="shared" si="0"/>
        <v>156</v>
      </c>
      <c r="H15" s="23">
        <f t="shared" si="1"/>
        <v>69</v>
      </c>
      <c r="I15" s="23">
        <f t="shared" si="2"/>
        <v>87</v>
      </c>
      <c r="J15" s="23">
        <f t="shared" si="3"/>
        <v>78</v>
      </c>
      <c r="L15" s="23" t="str">
        <f t="shared" si="4"/>
        <v>Not Eligible</v>
      </c>
      <c r="N15" s="23" t="str">
        <f t="shared" si="5"/>
        <v>Yes</v>
      </c>
    </row>
    <row r="16" spans="1:14" ht="27.6" thickBot="1" x14ac:dyDescent="0.35">
      <c r="A16" s="3" t="s">
        <v>19</v>
      </c>
      <c r="B16" s="4">
        <v>86</v>
      </c>
      <c r="C16" s="4">
        <v>80</v>
      </c>
      <c r="D16" s="4">
        <v>81</v>
      </c>
      <c r="E16" s="4">
        <v>12</v>
      </c>
      <c r="G16" s="23">
        <f t="shared" si="0"/>
        <v>161</v>
      </c>
      <c r="H16" s="23">
        <f t="shared" si="1"/>
        <v>80</v>
      </c>
      <c r="I16" s="23">
        <f t="shared" si="2"/>
        <v>81</v>
      </c>
      <c r="J16" s="23">
        <f t="shared" si="3"/>
        <v>80.5</v>
      </c>
      <c r="L16" s="23" t="str">
        <f t="shared" si="4"/>
        <v>Eligible for placement</v>
      </c>
      <c r="N16" s="23" t="str">
        <f t="shared" si="5"/>
        <v>Yes</v>
      </c>
    </row>
    <row r="17" spans="1:14" ht="27.6" thickBot="1" x14ac:dyDescent="0.35">
      <c r="A17" s="3" t="s">
        <v>20</v>
      </c>
      <c r="B17" s="4">
        <v>77</v>
      </c>
      <c r="C17" s="4">
        <v>75</v>
      </c>
      <c r="D17" s="4">
        <v>86</v>
      </c>
      <c r="E17" s="4">
        <v>12</v>
      </c>
      <c r="G17" s="23">
        <f t="shared" si="0"/>
        <v>161</v>
      </c>
      <c r="H17" s="23">
        <f t="shared" si="1"/>
        <v>75</v>
      </c>
      <c r="I17" s="23">
        <f t="shared" si="2"/>
        <v>86</v>
      </c>
      <c r="J17" s="23">
        <f t="shared" si="3"/>
        <v>80.5</v>
      </c>
      <c r="L17" s="23" t="str">
        <f t="shared" si="4"/>
        <v>Eligible for placement</v>
      </c>
      <c r="N17" s="23" t="str">
        <f t="shared" si="5"/>
        <v>Yes</v>
      </c>
    </row>
    <row r="18" spans="1:14" ht="27.6" thickBot="1" x14ac:dyDescent="0.35">
      <c r="A18" s="3" t="s">
        <v>21</v>
      </c>
      <c r="B18" s="4">
        <v>86</v>
      </c>
      <c r="C18" s="4">
        <v>76</v>
      </c>
      <c r="D18" s="4">
        <v>85</v>
      </c>
      <c r="E18" s="4">
        <v>12</v>
      </c>
      <c r="G18" s="23">
        <f t="shared" si="0"/>
        <v>161</v>
      </c>
      <c r="H18" s="23">
        <f t="shared" si="1"/>
        <v>76</v>
      </c>
      <c r="I18" s="23">
        <f t="shared" si="2"/>
        <v>85</v>
      </c>
      <c r="J18" s="23">
        <f t="shared" si="3"/>
        <v>80.5</v>
      </c>
      <c r="L18" s="23" t="str">
        <f t="shared" si="4"/>
        <v>Eligible for placement</v>
      </c>
      <c r="N18" s="23" t="str">
        <f t="shared" si="5"/>
        <v>Yes</v>
      </c>
    </row>
    <row r="19" spans="1:14" ht="27.6" thickBot="1" x14ac:dyDescent="0.35">
      <c r="A19" s="3" t="s">
        <v>22</v>
      </c>
      <c r="B19" s="4">
        <v>86</v>
      </c>
      <c r="C19" s="4">
        <v>77</v>
      </c>
      <c r="D19" s="4">
        <v>90</v>
      </c>
      <c r="E19" s="4">
        <v>12</v>
      </c>
      <c r="G19" s="23">
        <f t="shared" si="0"/>
        <v>167</v>
      </c>
      <c r="H19" s="23">
        <f t="shared" si="1"/>
        <v>77</v>
      </c>
      <c r="I19" s="23">
        <f t="shared" si="2"/>
        <v>90</v>
      </c>
      <c r="J19" s="23">
        <f t="shared" si="3"/>
        <v>83.5</v>
      </c>
      <c r="L19" s="23" t="str">
        <f t="shared" si="4"/>
        <v>Eligible for placement</v>
      </c>
      <c r="N19" s="23" t="str">
        <f t="shared" si="5"/>
        <v>Yes</v>
      </c>
    </row>
    <row r="20" spans="1:14" ht="27.6" thickBot="1" x14ac:dyDescent="0.35">
      <c r="A20" s="3" t="s">
        <v>23</v>
      </c>
      <c r="B20" s="4">
        <v>91</v>
      </c>
      <c r="C20" s="4">
        <v>86</v>
      </c>
      <c r="D20" s="4">
        <v>95</v>
      </c>
      <c r="E20" s="4">
        <v>12</v>
      </c>
      <c r="G20" s="23">
        <f t="shared" si="0"/>
        <v>181</v>
      </c>
      <c r="H20" s="23">
        <f t="shared" si="1"/>
        <v>86</v>
      </c>
      <c r="I20" s="23">
        <f t="shared" si="2"/>
        <v>95</v>
      </c>
      <c r="J20" s="23">
        <f t="shared" si="3"/>
        <v>90.5</v>
      </c>
      <c r="L20" s="23" t="str">
        <f t="shared" si="4"/>
        <v>Eligible for placement</v>
      </c>
      <c r="N20" s="23" t="str">
        <f t="shared" si="5"/>
        <v>Yes</v>
      </c>
    </row>
    <row r="21" spans="1:14" ht="27.6" thickBot="1" x14ac:dyDescent="0.35">
      <c r="A21" s="3" t="s">
        <v>24</v>
      </c>
      <c r="B21" s="4">
        <v>96</v>
      </c>
      <c r="C21" s="4">
        <v>93</v>
      </c>
      <c r="D21" s="4">
        <v>92</v>
      </c>
      <c r="E21" s="4">
        <v>12</v>
      </c>
      <c r="G21" s="23">
        <f t="shared" si="0"/>
        <v>185</v>
      </c>
      <c r="H21" s="23">
        <f t="shared" si="1"/>
        <v>92</v>
      </c>
      <c r="I21" s="23">
        <f t="shared" si="2"/>
        <v>93</v>
      </c>
      <c r="J21" s="23">
        <f t="shared" si="3"/>
        <v>92.5</v>
      </c>
      <c r="L21" s="23" t="str">
        <f t="shared" si="4"/>
        <v>Eligible for placement</v>
      </c>
      <c r="N21" s="23" t="str">
        <f t="shared" si="5"/>
        <v>Yes</v>
      </c>
    </row>
    <row r="22" spans="1:14" ht="40.799999999999997" thickBot="1" x14ac:dyDescent="0.35">
      <c r="A22" s="3" t="s">
        <v>25</v>
      </c>
      <c r="B22" s="4">
        <v>90</v>
      </c>
      <c r="C22" s="4">
        <v>78</v>
      </c>
      <c r="D22" s="4">
        <v>89</v>
      </c>
      <c r="E22" s="4">
        <v>12</v>
      </c>
      <c r="G22" s="23">
        <f t="shared" si="0"/>
        <v>167</v>
      </c>
      <c r="H22" s="23">
        <f t="shared" si="1"/>
        <v>78</v>
      </c>
      <c r="I22" s="23">
        <f t="shared" si="2"/>
        <v>89</v>
      </c>
      <c r="J22" s="23">
        <f t="shared" si="3"/>
        <v>83.5</v>
      </c>
      <c r="L22" s="23" t="str">
        <f t="shared" si="4"/>
        <v>Eligible for placement</v>
      </c>
      <c r="N22" s="23" t="str">
        <f t="shared" si="5"/>
        <v>Yes</v>
      </c>
    </row>
    <row r="23" spans="1:14" ht="15" thickBot="1" x14ac:dyDescent="0.35">
      <c r="A23" s="3" t="s">
        <v>26</v>
      </c>
      <c r="B23" s="4">
        <v>84</v>
      </c>
      <c r="C23" s="4">
        <v>43</v>
      </c>
      <c r="D23" s="4">
        <v>78</v>
      </c>
      <c r="E23" s="4">
        <v>12</v>
      </c>
      <c r="G23" s="23">
        <f t="shared" si="0"/>
        <v>121</v>
      </c>
      <c r="H23" s="23">
        <f t="shared" si="1"/>
        <v>43</v>
      </c>
      <c r="I23" s="23">
        <f t="shared" si="2"/>
        <v>78</v>
      </c>
      <c r="J23" s="23">
        <f t="shared" si="3"/>
        <v>60.5</v>
      </c>
      <c r="L23" s="23" t="str">
        <f t="shared" si="4"/>
        <v>Not Eligible</v>
      </c>
      <c r="N23" s="23" t="str">
        <f t="shared" si="5"/>
        <v>No</v>
      </c>
    </row>
    <row r="24" spans="1:14" ht="27.6" thickBot="1" x14ac:dyDescent="0.35">
      <c r="A24" s="3" t="s">
        <v>27</v>
      </c>
      <c r="B24" s="4">
        <v>81</v>
      </c>
      <c r="C24" s="4">
        <v>67</v>
      </c>
      <c r="D24" s="4">
        <v>85</v>
      </c>
      <c r="E24" s="4">
        <v>12</v>
      </c>
      <c r="G24" s="23">
        <f t="shared" si="0"/>
        <v>152</v>
      </c>
      <c r="H24" s="23">
        <f t="shared" si="1"/>
        <v>67</v>
      </c>
      <c r="I24" s="23">
        <f t="shared" si="2"/>
        <v>85</v>
      </c>
      <c r="J24" s="23">
        <f t="shared" si="3"/>
        <v>76</v>
      </c>
      <c r="L24" s="23" t="str">
        <f t="shared" si="4"/>
        <v>Not Eligible</v>
      </c>
      <c r="N24" s="23" t="str">
        <f t="shared" si="5"/>
        <v>Yes</v>
      </c>
    </row>
    <row r="25" spans="1:14" ht="27.6" thickBot="1" x14ac:dyDescent="0.35">
      <c r="A25" s="3" t="s">
        <v>28</v>
      </c>
      <c r="B25" s="4">
        <v>52</v>
      </c>
      <c r="C25" s="4">
        <v>22</v>
      </c>
      <c r="D25" s="4">
        <v>58</v>
      </c>
      <c r="E25" s="4">
        <v>9</v>
      </c>
      <c r="G25" s="23">
        <f t="shared" si="0"/>
        <v>80</v>
      </c>
      <c r="H25" s="23">
        <f t="shared" si="1"/>
        <v>22</v>
      </c>
      <c r="I25" s="23">
        <f t="shared" si="2"/>
        <v>58</v>
      </c>
      <c r="J25" s="23">
        <f t="shared" si="3"/>
        <v>40</v>
      </c>
      <c r="L25" s="23" t="str">
        <f t="shared" si="4"/>
        <v>Not Eligible</v>
      </c>
      <c r="N25" s="23" t="str">
        <f t="shared" si="5"/>
        <v>No</v>
      </c>
    </row>
    <row r="26" spans="1:14" ht="27.6" thickBot="1" x14ac:dyDescent="0.35">
      <c r="A26" s="3" t="s">
        <v>29</v>
      </c>
      <c r="B26" s="4">
        <v>73</v>
      </c>
      <c r="C26" s="4">
        <v>79</v>
      </c>
      <c r="D26" s="4">
        <v>92</v>
      </c>
      <c r="E26" s="4">
        <v>12</v>
      </c>
      <c r="G26" s="23">
        <f t="shared" si="0"/>
        <v>171</v>
      </c>
      <c r="H26" s="23">
        <f t="shared" si="1"/>
        <v>79</v>
      </c>
      <c r="I26" s="23">
        <f t="shared" si="2"/>
        <v>92</v>
      </c>
      <c r="J26" s="23">
        <f t="shared" si="3"/>
        <v>85.5</v>
      </c>
      <c r="L26" s="23" t="str">
        <f t="shared" si="4"/>
        <v>Eligible for placement</v>
      </c>
      <c r="N26" s="23" t="str">
        <f t="shared" si="5"/>
        <v>Yes</v>
      </c>
    </row>
    <row r="27" spans="1:14" ht="27.6" thickBot="1" x14ac:dyDescent="0.35">
      <c r="A27" s="3" t="s">
        <v>30</v>
      </c>
      <c r="B27" s="4">
        <v>88</v>
      </c>
      <c r="C27" s="4">
        <v>84</v>
      </c>
      <c r="D27" s="4">
        <v>89</v>
      </c>
      <c r="E27" s="4">
        <v>12</v>
      </c>
      <c r="G27" s="23">
        <f t="shared" si="0"/>
        <v>173</v>
      </c>
      <c r="H27" s="23">
        <f t="shared" si="1"/>
        <v>84</v>
      </c>
      <c r="I27" s="23">
        <f t="shared" si="2"/>
        <v>89</v>
      </c>
      <c r="J27" s="23">
        <f t="shared" si="3"/>
        <v>86.5</v>
      </c>
      <c r="L27" s="23" t="str">
        <f t="shared" si="4"/>
        <v>Eligible for placement</v>
      </c>
      <c r="N27" s="23" t="str">
        <f t="shared" si="5"/>
        <v>Yes</v>
      </c>
    </row>
    <row r="28" spans="1:14" ht="27.6" thickBot="1" x14ac:dyDescent="0.35">
      <c r="A28" s="3" t="s">
        <v>31</v>
      </c>
      <c r="B28" s="4">
        <v>89</v>
      </c>
      <c r="C28" s="4">
        <v>78</v>
      </c>
      <c r="D28" s="4">
        <v>93</v>
      </c>
      <c r="E28" s="4">
        <v>12</v>
      </c>
      <c r="G28" s="23">
        <f t="shared" si="0"/>
        <v>171</v>
      </c>
      <c r="H28" s="23">
        <f t="shared" si="1"/>
        <v>78</v>
      </c>
      <c r="I28" s="23">
        <f t="shared" si="2"/>
        <v>93</v>
      </c>
      <c r="J28" s="23">
        <f t="shared" si="3"/>
        <v>85.5</v>
      </c>
      <c r="L28" s="23" t="str">
        <f t="shared" si="4"/>
        <v>Eligible for placement</v>
      </c>
      <c r="N28" s="23" t="str">
        <f t="shared" si="5"/>
        <v>Yes</v>
      </c>
    </row>
    <row r="29" spans="1:14" ht="40.799999999999997" thickBot="1" x14ac:dyDescent="0.35">
      <c r="A29" s="3" t="s">
        <v>32</v>
      </c>
      <c r="B29" s="4">
        <v>91</v>
      </c>
      <c r="C29" s="4">
        <v>78</v>
      </c>
      <c r="D29" s="4">
        <v>92</v>
      </c>
      <c r="E29" s="4">
        <v>12</v>
      </c>
      <c r="G29" s="23">
        <f t="shared" si="0"/>
        <v>170</v>
      </c>
      <c r="H29" s="23">
        <f t="shared" si="1"/>
        <v>78</v>
      </c>
      <c r="I29" s="23">
        <f t="shared" si="2"/>
        <v>92</v>
      </c>
      <c r="J29" s="23">
        <f t="shared" si="3"/>
        <v>85</v>
      </c>
      <c r="L29" s="23" t="str">
        <f t="shared" si="4"/>
        <v>Eligible for placement</v>
      </c>
      <c r="N29" s="23" t="str">
        <f t="shared" si="5"/>
        <v>Yes</v>
      </c>
    </row>
    <row r="30" spans="1:14" ht="27.6" thickBot="1" x14ac:dyDescent="0.35">
      <c r="A30" s="3" t="s">
        <v>33</v>
      </c>
      <c r="B30" s="4">
        <v>92</v>
      </c>
      <c r="C30" s="4">
        <v>91</v>
      </c>
      <c r="D30" s="4">
        <v>95</v>
      </c>
      <c r="E30" s="4">
        <v>12</v>
      </c>
      <c r="G30" s="23">
        <f t="shared" si="0"/>
        <v>186</v>
      </c>
      <c r="H30" s="23">
        <f t="shared" si="1"/>
        <v>91</v>
      </c>
      <c r="I30" s="23">
        <f t="shared" si="2"/>
        <v>95</v>
      </c>
      <c r="J30" s="23">
        <f t="shared" si="3"/>
        <v>93</v>
      </c>
      <c r="L30" s="23" t="str">
        <f t="shared" si="4"/>
        <v>Eligible for placement</v>
      </c>
      <c r="N30" s="23" t="str">
        <f t="shared" si="5"/>
        <v>Yes</v>
      </c>
    </row>
    <row r="31" spans="1:14" ht="40.799999999999997" thickBot="1" x14ac:dyDescent="0.35">
      <c r="A31" s="3" t="s">
        <v>34</v>
      </c>
      <c r="B31" s="4">
        <v>87</v>
      </c>
      <c r="C31" s="4">
        <v>82</v>
      </c>
      <c r="D31" s="4">
        <v>84</v>
      </c>
      <c r="E31" s="4">
        <v>12</v>
      </c>
      <c r="G31" s="23">
        <f t="shared" si="0"/>
        <v>166</v>
      </c>
      <c r="H31" s="23">
        <f t="shared" si="1"/>
        <v>82</v>
      </c>
      <c r="I31" s="23">
        <f t="shared" si="2"/>
        <v>84</v>
      </c>
      <c r="J31" s="23">
        <f t="shared" si="3"/>
        <v>83</v>
      </c>
      <c r="L31" s="23" t="str">
        <f t="shared" si="4"/>
        <v>Eligible for placement</v>
      </c>
      <c r="N31" s="23" t="str">
        <f t="shared" si="5"/>
        <v>Yes</v>
      </c>
    </row>
    <row r="32" spans="1:14" ht="27.6" thickBot="1" x14ac:dyDescent="0.35">
      <c r="A32" s="3" t="s">
        <v>35</v>
      </c>
      <c r="B32" s="4">
        <v>81</v>
      </c>
      <c r="C32" s="4">
        <v>75</v>
      </c>
      <c r="D32" s="4">
        <v>90</v>
      </c>
      <c r="E32" s="4">
        <v>12</v>
      </c>
      <c r="G32" s="23">
        <f t="shared" si="0"/>
        <v>165</v>
      </c>
      <c r="H32" s="23">
        <f t="shared" si="1"/>
        <v>75</v>
      </c>
      <c r="I32" s="23">
        <f t="shared" si="2"/>
        <v>90</v>
      </c>
      <c r="J32" s="23">
        <f t="shared" si="3"/>
        <v>82.5</v>
      </c>
      <c r="L32" s="23" t="str">
        <f t="shared" si="4"/>
        <v>Eligible for placement</v>
      </c>
      <c r="N32" s="23" t="str">
        <f t="shared" si="5"/>
        <v>Yes</v>
      </c>
    </row>
    <row r="33" spans="1:14" ht="40.799999999999997" thickBot="1" x14ac:dyDescent="0.35">
      <c r="A33" s="3" t="s">
        <v>36</v>
      </c>
      <c r="B33" s="4">
        <v>82</v>
      </c>
      <c r="C33" s="4">
        <v>73</v>
      </c>
      <c r="D33" s="4">
        <v>85</v>
      </c>
      <c r="E33" s="4">
        <v>12</v>
      </c>
      <c r="G33" s="23">
        <f t="shared" si="0"/>
        <v>158</v>
      </c>
      <c r="H33" s="23">
        <f t="shared" si="1"/>
        <v>73</v>
      </c>
      <c r="I33" s="23">
        <f t="shared" si="2"/>
        <v>85</v>
      </c>
      <c r="J33" s="23">
        <f t="shared" si="3"/>
        <v>79</v>
      </c>
      <c r="L33" s="23" t="str">
        <f t="shared" si="4"/>
        <v>Eligible for placement</v>
      </c>
      <c r="N33" s="23" t="str">
        <f t="shared" si="5"/>
        <v>Yes</v>
      </c>
    </row>
  </sheetData>
  <conditionalFormatting sqref="G1:J1 L1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ignoredErrors>
    <ignoredError sqref="G2:G33 H2:H33 I2:I33 J2:J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C34F-0F1A-4FD5-B277-3A2E46FDE214}">
  <dimension ref="A3:C36"/>
  <sheetViews>
    <sheetView workbookViewId="0">
      <selection activeCell="A3" sqref="A3"/>
    </sheetView>
  </sheetViews>
  <sheetFormatPr defaultRowHeight="14.4" x14ac:dyDescent="0.3"/>
  <cols>
    <col min="1" max="1" width="20.77734375" bestFit="1" customWidth="1"/>
    <col min="2" max="2" width="18.44140625" bestFit="1" customWidth="1"/>
    <col min="3" max="3" width="17.33203125" bestFit="1" customWidth="1"/>
  </cols>
  <sheetData>
    <row r="3" spans="1:3" x14ac:dyDescent="0.3">
      <c r="A3" s="7" t="s">
        <v>42</v>
      </c>
      <c r="B3" t="s">
        <v>44</v>
      </c>
      <c r="C3" t="s">
        <v>45</v>
      </c>
    </row>
    <row r="4" spans="1:3" x14ac:dyDescent="0.3">
      <c r="A4" s="8" t="s">
        <v>17</v>
      </c>
      <c r="B4" s="9">
        <v>86</v>
      </c>
      <c r="C4" s="9">
        <v>12</v>
      </c>
    </row>
    <row r="5" spans="1:3" x14ac:dyDescent="0.3">
      <c r="A5" s="8" t="s">
        <v>23</v>
      </c>
      <c r="B5" s="9">
        <v>91</v>
      </c>
      <c r="C5" s="9">
        <v>12</v>
      </c>
    </row>
    <row r="6" spans="1:3" x14ac:dyDescent="0.3">
      <c r="A6" s="8" t="s">
        <v>20</v>
      </c>
      <c r="B6" s="9">
        <v>77</v>
      </c>
      <c r="C6" s="9">
        <v>12</v>
      </c>
    </row>
    <row r="7" spans="1:3" x14ac:dyDescent="0.3">
      <c r="A7" s="8" t="s">
        <v>26</v>
      </c>
      <c r="B7" s="9">
        <v>84</v>
      </c>
      <c r="C7" s="9">
        <v>12</v>
      </c>
    </row>
    <row r="8" spans="1:3" x14ac:dyDescent="0.3">
      <c r="A8" s="8" t="s">
        <v>18</v>
      </c>
      <c r="B8" s="9">
        <v>83</v>
      </c>
      <c r="C8" s="9">
        <v>12</v>
      </c>
    </row>
    <row r="9" spans="1:3" x14ac:dyDescent="0.3">
      <c r="A9" s="8" t="s">
        <v>35</v>
      </c>
      <c r="B9" s="9">
        <v>81</v>
      </c>
      <c r="C9" s="9">
        <v>12</v>
      </c>
    </row>
    <row r="10" spans="1:3" x14ac:dyDescent="0.3">
      <c r="A10" s="8" t="s">
        <v>29</v>
      </c>
      <c r="B10" s="9">
        <v>73</v>
      </c>
      <c r="C10" s="9">
        <v>12</v>
      </c>
    </row>
    <row r="11" spans="1:3" x14ac:dyDescent="0.3">
      <c r="A11" s="8" t="s">
        <v>14</v>
      </c>
      <c r="B11" s="9">
        <v>66</v>
      </c>
      <c r="C11" s="9">
        <v>12</v>
      </c>
    </row>
    <row r="12" spans="1:3" x14ac:dyDescent="0.3">
      <c r="A12" s="8" t="s">
        <v>15</v>
      </c>
      <c r="B12" s="9">
        <v>93</v>
      </c>
      <c r="C12" s="9">
        <v>12</v>
      </c>
    </row>
    <row r="13" spans="1:3" x14ac:dyDescent="0.3">
      <c r="A13" s="8" t="s">
        <v>31</v>
      </c>
      <c r="B13" s="9">
        <v>89</v>
      </c>
      <c r="C13" s="9">
        <v>12</v>
      </c>
    </row>
    <row r="14" spans="1:3" x14ac:dyDescent="0.3">
      <c r="A14" s="8" t="s">
        <v>32</v>
      </c>
      <c r="B14" s="9">
        <v>91</v>
      </c>
      <c r="C14" s="9">
        <v>12</v>
      </c>
    </row>
    <row r="15" spans="1:3" x14ac:dyDescent="0.3">
      <c r="A15" s="8" t="s">
        <v>7</v>
      </c>
      <c r="B15" s="9">
        <v>70</v>
      </c>
      <c r="C15" s="9">
        <v>12</v>
      </c>
    </row>
    <row r="16" spans="1:3" x14ac:dyDescent="0.3">
      <c r="A16" s="8" t="s">
        <v>5</v>
      </c>
      <c r="B16" s="9">
        <v>90</v>
      </c>
      <c r="C16" s="9">
        <v>12</v>
      </c>
    </row>
    <row r="17" spans="1:3" x14ac:dyDescent="0.3">
      <c r="A17" s="8" t="s">
        <v>22</v>
      </c>
      <c r="B17" s="9">
        <v>86</v>
      </c>
      <c r="C17" s="9">
        <v>12</v>
      </c>
    </row>
    <row r="18" spans="1:3" x14ac:dyDescent="0.3">
      <c r="A18" s="8" t="s">
        <v>9</v>
      </c>
      <c r="B18" s="9">
        <v>66</v>
      </c>
      <c r="C18" s="9">
        <v>8</v>
      </c>
    </row>
    <row r="19" spans="1:3" x14ac:dyDescent="0.3">
      <c r="A19" s="8" t="s">
        <v>34</v>
      </c>
      <c r="B19" s="9">
        <v>87</v>
      </c>
      <c r="C19" s="9">
        <v>12</v>
      </c>
    </row>
    <row r="20" spans="1:3" x14ac:dyDescent="0.3">
      <c r="A20" s="8" t="s">
        <v>13</v>
      </c>
      <c r="B20" s="9">
        <v>88</v>
      </c>
      <c r="C20" s="9">
        <v>12</v>
      </c>
    </row>
    <row r="21" spans="1:3" x14ac:dyDescent="0.3">
      <c r="A21" s="8" t="s">
        <v>30</v>
      </c>
      <c r="B21" s="9">
        <v>88</v>
      </c>
      <c r="C21" s="9">
        <v>12</v>
      </c>
    </row>
    <row r="22" spans="1:3" x14ac:dyDescent="0.3">
      <c r="A22" s="8" t="s">
        <v>25</v>
      </c>
      <c r="B22" s="9">
        <v>90</v>
      </c>
      <c r="C22" s="9">
        <v>12</v>
      </c>
    </row>
    <row r="23" spans="1:3" x14ac:dyDescent="0.3">
      <c r="A23" s="8" t="s">
        <v>28</v>
      </c>
      <c r="B23" s="9">
        <v>52</v>
      </c>
      <c r="C23" s="9">
        <v>9</v>
      </c>
    </row>
    <row r="24" spans="1:3" x14ac:dyDescent="0.3">
      <c r="A24" s="8" t="s">
        <v>8</v>
      </c>
      <c r="B24" s="9">
        <v>66</v>
      </c>
      <c r="C24" s="9">
        <v>12</v>
      </c>
    </row>
    <row r="25" spans="1:3" x14ac:dyDescent="0.3">
      <c r="A25" s="8" t="s">
        <v>36</v>
      </c>
      <c r="B25" s="9">
        <v>82</v>
      </c>
      <c r="C25" s="9">
        <v>12</v>
      </c>
    </row>
    <row r="26" spans="1:3" x14ac:dyDescent="0.3">
      <c r="A26" s="8" t="s">
        <v>16</v>
      </c>
      <c r="B26" s="9">
        <v>67</v>
      </c>
      <c r="C26" s="9">
        <v>11</v>
      </c>
    </row>
    <row r="27" spans="1:3" x14ac:dyDescent="0.3">
      <c r="A27" s="8" t="s">
        <v>27</v>
      </c>
      <c r="B27" s="9">
        <v>81</v>
      </c>
      <c r="C27" s="9">
        <v>12</v>
      </c>
    </row>
    <row r="28" spans="1:3" x14ac:dyDescent="0.3">
      <c r="A28" s="8" t="s">
        <v>6</v>
      </c>
      <c r="B28" s="9">
        <v>70</v>
      </c>
      <c r="C28" s="9">
        <v>12</v>
      </c>
    </row>
    <row r="29" spans="1:3" x14ac:dyDescent="0.3">
      <c r="A29" s="8" t="s">
        <v>10</v>
      </c>
      <c r="B29" s="9">
        <v>84</v>
      </c>
      <c r="C29" s="9">
        <v>12</v>
      </c>
    </row>
    <row r="30" spans="1:3" x14ac:dyDescent="0.3">
      <c r="A30" s="8" t="s">
        <v>12</v>
      </c>
      <c r="B30" s="9">
        <v>56</v>
      </c>
      <c r="C30" s="9">
        <v>12</v>
      </c>
    </row>
    <row r="31" spans="1:3" x14ac:dyDescent="0.3">
      <c r="A31" s="8" t="s">
        <v>11</v>
      </c>
      <c r="B31" s="9">
        <v>93</v>
      </c>
      <c r="C31" s="9">
        <v>12</v>
      </c>
    </row>
    <row r="32" spans="1:3" x14ac:dyDescent="0.3">
      <c r="A32" s="8" t="s">
        <v>33</v>
      </c>
      <c r="B32" s="9">
        <v>92</v>
      </c>
      <c r="C32" s="9">
        <v>12</v>
      </c>
    </row>
    <row r="33" spans="1:3" x14ac:dyDescent="0.3">
      <c r="A33" s="8" t="s">
        <v>21</v>
      </c>
      <c r="B33" s="9">
        <v>86</v>
      </c>
      <c r="C33" s="9">
        <v>12</v>
      </c>
    </row>
    <row r="34" spans="1:3" x14ac:dyDescent="0.3">
      <c r="A34" s="8" t="s">
        <v>24</v>
      </c>
      <c r="B34" s="9">
        <v>96</v>
      </c>
      <c r="C34" s="9">
        <v>12</v>
      </c>
    </row>
    <row r="35" spans="1:3" x14ac:dyDescent="0.3">
      <c r="A35" s="8" t="s">
        <v>19</v>
      </c>
      <c r="B35" s="9">
        <v>86</v>
      </c>
      <c r="C35" s="9">
        <v>12</v>
      </c>
    </row>
    <row r="36" spans="1:3" x14ac:dyDescent="0.3">
      <c r="A36" s="8" t="s">
        <v>43</v>
      </c>
      <c r="B36" s="9">
        <v>2590</v>
      </c>
      <c r="C36" s="9">
        <v>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C13E-A932-4CEE-B206-67A921213D05}">
  <dimension ref="A3:C8"/>
  <sheetViews>
    <sheetView workbookViewId="0">
      <selection activeCell="A3" sqref="A3"/>
    </sheetView>
  </sheetViews>
  <sheetFormatPr defaultRowHeight="14.4" x14ac:dyDescent="0.3"/>
  <cols>
    <col min="1" max="1" width="17.5546875" bestFit="1" customWidth="1"/>
    <col min="2" max="2" width="14.88671875" bestFit="1" customWidth="1"/>
    <col min="3" max="4" width="15.6640625" bestFit="1" customWidth="1"/>
  </cols>
  <sheetData>
    <row r="3" spans="1:3" x14ac:dyDescent="0.3">
      <c r="A3" s="7" t="s">
        <v>42</v>
      </c>
      <c r="B3" t="s">
        <v>95</v>
      </c>
      <c r="C3" t="s">
        <v>96</v>
      </c>
    </row>
    <row r="4" spans="1:3" x14ac:dyDescent="0.3">
      <c r="A4" s="8" t="s">
        <v>84</v>
      </c>
      <c r="B4" s="9">
        <v>17</v>
      </c>
      <c r="C4" s="9">
        <v>28860</v>
      </c>
    </row>
    <row r="5" spans="1:3" x14ac:dyDescent="0.3">
      <c r="A5" s="8" t="s">
        <v>82</v>
      </c>
      <c r="B5" s="9">
        <v>20</v>
      </c>
      <c r="C5" s="9">
        <v>31165</v>
      </c>
    </row>
    <row r="6" spans="1:3" x14ac:dyDescent="0.3">
      <c r="A6" s="8" t="s">
        <v>85</v>
      </c>
      <c r="B6" s="9">
        <v>37</v>
      </c>
      <c r="C6" s="9">
        <v>113746</v>
      </c>
    </row>
    <row r="7" spans="1:3" x14ac:dyDescent="0.3">
      <c r="A7" s="8" t="s">
        <v>83</v>
      </c>
      <c r="B7" s="9"/>
      <c r="C7" s="9"/>
    </row>
    <row r="8" spans="1:3" x14ac:dyDescent="0.3">
      <c r="A8" s="8" t="s">
        <v>43</v>
      </c>
      <c r="B8" s="9">
        <v>74</v>
      </c>
      <c r="C8" s="9">
        <v>173771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D147-D2DE-4973-88E3-46F9E63F8E56}">
  <dimension ref="B2:O36"/>
  <sheetViews>
    <sheetView tabSelected="1" zoomScale="109" zoomScaleNormal="130" workbookViewId="0">
      <selection activeCell="J16" sqref="J16"/>
    </sheetView>
  </sheetViews>
  <sheetFormatPr defaultRowHeight="14.4" x14ac:dyDescent="0.3"/>
  <cols>
    <col min="1" max="1" width="11.6640625" customWidth="1"/>
    <col min="2" max="2" width="14.44140625" customWidth="1"/>
    <col min="3" max="3" width="18.6640625" customWidth="1"/>
    <col min="4" max="4" width="11.6640625" customWidth="1"/>
    <col min="5" max="5" width="13" customWidth="1"/>
    <col min="6" max="6" width="11.6640625" customWidth="1"/>
    <col min="8" max="8" width="22.88671875" customWidth="1"/>
    <col min="11" max="13" width="15.109375" customWidth="1"/>
    <col min="14" max="14" width="30.21875" customWidth="1"/>
    <col min="15" max="15" width="30.88671875" customWidth="1"/>
  </cols>
  <sheetData>
    <row r="2" spans="2:15" x14ac:dyDescent="0.3">
      <c r="B2" s="21" t="s">
        <v>46</v>
      </c>
      <c r="C2" s="21" t="s">
        <v>81</v>
      </c>
      <c r="D2" s="21" t="s">
        <v>86</v>
      </c>
      <c r="E2" s="21" t="s">
        <v>87</v>
      </c>
      <c r="F2" s="21" t="s">
        <v>88</v>
      </c>
      <c r="H2" s="10"/>
      <c r="I2" s="10"/>
      <c r="J2" s="10"/>
      <c r="K2" s="18"/>
      <c r="L2" s="13"/>
      <c r="M2" s="13"/>
      <c r="N2" s="20"/>
      <c r="O2" s="20"/>
    </row>
    <row r="3" spans="2:15" x14ac:dyDescent="0.3">
      <c r="B3" s="17" t="s">
        <v>47</v>
      </c>
      <c r="C3" s="17" t="s">
        <v>82</v>
      </c>
      <c r="D3" s="17">
        <v>3</v>
      </c>
      <c r="E3" s="17">
        <v>1000</v>
      </c>
      <c r="F3" s="17">
        <f>E3*D3</f>
        <v>3000</v>
      </c>
      <c r="H3" s="11"/>
      <c r="I3" s="11"/>
      <c r="J3" s="11"/>
      <c r="K3" s="19"/>
      <c r="L3" s="12"/>
      <c r="M3" s="12"/>
      <c r="N3" s="12"/>
      <c r="O3" s="12"/>
    </row>
    <row r="4" spans="2:15" x14ac:dyDescent="0.3">
      <c r="B4" s="17" t="s">
        <v>48</v>
      </c>
      <c r="C4" s="17" t="s">
        <v>84</v>
      </c>
      <c r="D4" s="17">
        <v>4</v>
      </c>
      <c r="E4" s="17">
        <v>2300</v>
      </c>
      <c r="F4" s="17">
        <f t="shared" ref="F4:F24" si="0">E4*D4</f>
        <v>9200</v>
      </c>
      <c r="K4" s="19"/>
    </row>
    <row r="5" spans="2:15" x14ac:dyDescent="0.3">
      <c r="B5" s="17" t="s">
        <v>49</v>
      </c>
      <c r="C5" s="17" t="s">
        <v>84</v>
      </c>
      <c r="D5" s="17">
        <v>3</v>
      </c>
      <c r="E5" s="17">
        <v>1200</v>
      </c>
      <c r="F5" s="17">
        <f t="shared" si="0"/>
        <v>3600</v>
      </c>
      <c r="H5" s="15"/>
      <c r="I5" s="15"/>
      <c r="J5" s="15"/>
      <c r="K5" s="19"/>
    </row>
    <row r="6" spans="2:15" x14ac:dyDescent="0.3">
      <c r="B6" s="17" t="s">
        <v>50</v>
      </c>
      <c r="C6" s="17" t="s">
        <v>85</v>
      </c>
      <c r="D6" s="17">
        <v>2</v>
      </c>
      <c r="E6" s="17">
        <v>3000</v>
      </c>
      <c r="F6" s="17">
        <f t="shared" si="0"/>
        <v>6000</v>
      </c>
      <c r="H6" s="14"/>
      <c r="I6" s="14"/>
      <c r="J6" s="14"/>
      <c r="K6" s="21" t="s">
        <v>37</v>
      </c>
      <c r="L6" s="21" t="s">
        <v>39</v>
      </c>
      <c r="M6" s="21" t="s">
        <v>38</v>
      </c>
      <c r="N6" s="21" t="s">
        <v>89</v>
      </c>
    </row>
    <row r="7" spans="2:15" x14ac:dyDescent="0.3">
      <c r="B7" s="17" t="s">
        <v>51</v>
      </c>
      <c r="C7" s="17" t="s">
        <v>85</v>
      </c>
      <c r="D7" s="17">
        <v>3</v>
      </c>
      <c r="E7" s="17">
        <v>4000</v>
      </c>
      <c r="F7" s="17">
        <f t="shared" si="0"/>
        <v>12000</v>
      </c>
      <c r="H7" s="16" t="s">
        <v>92</v>
      </c>
      <c r="I7" s="17">
        <f>SUM(F3+F12+F17+F22+F23+F24)</f>
        <v>31165</v>
      </c>
      <c r="K7" s="17">
        <f>SUM(E7:E28)</f>
        <v>42386</v>
      </c>
      <c r="L7" s="17">
        <f>MAX(E7:E28)</f>
        <v>4000</v>
      </c>
      <c r="M7" s="17">
        <f>MIN(E7:E28)</f>
        <v>1000</v>
      </c>
      <c r="N7" s="17">
        <f>MAX(E7:E28)</f>
        <v>4000</v>
      </c>
    </row>
    <row r="8" spans="2:15" x14ac:dyDescent="0.3">
      <c r="B8" s="17" t="s">
        <v>52</v>
      </c>
      <c r="C8" s="17" t="s">
        <v>85</v>
      </c>
      <c r="D8" s="17">
        <v>5</v>
      </c>
      <c r="E8" s="17">
        <v>4000</v>
      </c>
      <c r="F8" s="17">
        <f t="shared" si="0"/>
        <v>20000</v>
      </c>
      <c r="H8" s="16" t="s">
        <v>91</v>
      </c>
      <c r="I8" s="17">
        <f>SUM(F4+F5+F14+F15+F18+F19)</f>
        <v>28860</v>
      </c>
      <c r="K8" s="19"/>
    </row>
    <row r="9" spans="2:15" x14ac:dyDescent="0.3">
      <c r="B9" s="17" t="s">
        <v>53</v>
      </c>
      <c r="C9" s="17" t="s">
        <v>85</v>
      </c>
      <c r="D9" s="17">
        <v>3</v>
      </c>
      <c r="E9" s="17">
        <v>4000</v>
      </c>
      <c r="F9" s="17">
        <f t="shared" si="0"/>
        <v>12000</v>
      </c>
      <c r="H9" s="16" t="s">
        <v>90</v>
      </c>
      <c r="I9" s="17">
        <f>SUM(F6+F7+F8+F9+F10+F11+F13+F16+F20+F21)</f>
        <v>113746</v>
      </c>
      <c r="K9" s="19"/>
    </row>
    <row r="10" spans="2:15" x14ac:dyDescent="0.3">
      <c r="B10" s="17" t="s">
        <v>54</v>
      </c>
      <c r="C10" s="17" t="s">
        <v>85</v>
      </c>
      <c r="D10" s="17">
        <v>7</v>
      </c>
      <c r="E10" s="17">
        <v>4000</v>
      </c>
      <c r="F10" s="17">
        <f t="shared" si="0"/>
        <v>28000</v>
      </c>
      <c r="K10" s="19"/>
    </row>
    <row r="11" spans="2:15" x14ac:dyDescent="0.3">
      <c r="B11" s="17" t="s">
        <v>55</v>
      </c>
      <c r="C11" s="17" t="s">
        <v>85</v>
      </c>
      <c r="D11" s="17">
        <v>4</v>
      </c>
      <c r="E11" s="17">
        <v>4000</v>
      </c>
      <c r="F11" s="17">
        <f t="shared" si="0"/>
        <v>16000</v>
      </c>
      <c r="H11" s="16" t="s">
        <v>93</v>
      </c>
      <c r="K11" s="19"/>
    </row>
    <row r="12" spans="2:15" x14ac:dyDescent="0.3">
      <c r="B12" s="17" t="s">
        <v>56</v>
      </c>
      <c r="C12" s="17" t="s">
        <v>82</v>
      </c>
      <c r="D12" s="17">
        <v>3</v>
      </c>
      <c r="E12" s="17">
        <v>2300</v>
      </c>
      <c r="F12" s="17">
        <f t="shared" si="0"/>
        <v>6900</v>
      </c>
      <c r="H12" s="17">
        <f>SUM(I7:I9)</f>
        <v>173771</v>
      </c>
      <c r="K12" s="19"/>
    </row>
    <row r="13" spans="2:15" x14ac:dyDescent="0.3">
      <c r="B13" s="17" t="s">
        <v>57</v>
      </c>
      <c r="C13" s="17" t="s">
        <v>85</v>
      </c>
      <c r="D13" s="17">
        <v>2</v>
      </c>
      <c r="E13" s="17">
        <v>3000</v>
      </c>
      <c r="F13" s="17">
        <f t="shared" si="0"/>
        <v>6000</v>
      </c>
      <c r="K13" s="19"/>
    </row>
    <row r="14" spans="2:15" x14ac:dyDescent="0.3">
      <c r="B14" s="17" t="s">
        <v>58</v>
      </c>
      <c r="C14" s="17" t="s">
        <v>84</v>
      </c>
      <c r="D14" s="17">
        <v>3</v>
      </c>
      <c r="E14" s="17">
        <v>2000</v>
      </c>
      <c r="F14" s="17">
        <f t="shared" si="0"/>
        <v>6000</v>
      </c>
      <c r="K14" s="19"/>
    </row>
    <row r="15" spans="2:15" x14ac:dyDescent="0.3">
      <c r="B15" s="17" t="s">
        <v>59</v>
      </c>
      <c r="C15" s="17" t="s">
        <v>84</v>
      </c>
      <c r="D15" s="17">
        <v>2</v>
      </c>
      <c r="E15" s="17">
        <v>2330</v>
      </c>
      <c r="F15" s="17">
        <f t="shared" si="0"/>
        <v>4660</v>
      </c>
      <c r="K15" s="19"/>
    </row>
    <row r="16" spans="2:15" x14ac:dyDescent="0.3">
      <c r="B16" s="17" t="s">
        <v>60</v>
      </c>
      <c r="C16" s="17" t="s">
        <v>85</v>
      </c>
      <c r="D16" s="17">
        <v>2</v>
      </c>
      <c r="E16" s="17">
        <v>1223</v>
      </c>
      <c r="F16" s="17">
        <f t="shared" si="0"/>
        <v>2446</v>
      </c>
      <c r="K16" s="19"/>
    </row>
    <row r="17" spans="2:11" x14ac:dyDescent="0.3">
      <c r="B17" s="17" t="s">
        <v>61</v>
      </c>
      <c r="C17" s="17" t="s">
        <v>82</v>
      </c>
      <c r="D17" s="17">
        <v>5</v>
      </c>
      <c r="E17" s="17">
        <v>1300</v>
      </c>
      <c r="F17" s="17">
        <f t="shared" si="0"/>
        <v>6500</v>
      </c>
      <c r="K17" s="19"/>
    </row>
    <row r="18" spans="2:11" x14ac:dyDescent="0.3">
      <c r="B18" s="17" t="s">
        <v>62</v>
      </c>
      <c r="C18" s="17" t="s">
        <v>84</v>
      </c>
      <c r="D18" s="17">
        <v>2</v>
      </c>
      <c r="E18" s="17">
        <v>1200</v>
      </c>
      <c r="F18" s="17">
        <f t="shared" si="0"/>
        <v>2400</v>
      </c>
      <c r="K18" s="19"/>
    </row>
    <row r="19" spans="2:11" x14ac:dyDescent="0.3">
      <c r="B19" s="17" t="s">
        <v>63</v>
      </c>
      <c r="C19" s="17" t="s">
        <v>84</v>
      </c>
      <c r="D19" s="17">
        <v>3</v>
      </c>
      <c r="E19" s="17">
        <v>1000</v>
      </c>
      <c r="F19" s="17">
        <f t="shared" si="0"/>
        <v>3000</v>
      </c>
      <c r="K19" s="19"/>
    </row>
    <row r="20" spans="2:11" x14ac:dyDescent="0.3">
      <c r="B20" s="17" t="s">
        <v>64</v>
      </c>
      <c r="C20" s="17" t="s">
        <v>85</v>
      </c>
      <c r="D20" s="17">
        <v>4</v>
      </c>
      <c r="E20" s="17">
        <v>1200</v>
      </c>
      <c r="F20" s="17">
        <f t="shared" si="0"/>
        <v>4800</v>
      </c>
      <c r="K20" s="19"/>
    </row>
    <row r="21" spans="2:11" x14ac:dyDescent="0.3">
      <c r="B21" s="17" t="s">
        <v>65</v>
      </c>
      <c r="C21" s="17" t="s">
        <v>85</v>
      </c>
      <c r="D21" s="17">
        <v>5</v>
      </c>
      <c r="E21" s="17">
        <v>1300</v>
      </c>
      <c r="F21" s="17">
        <f t="shared" si="0"/>
        <v>6500</v>
      </c>
      <c r="K21" s="19"/>
    </row>
    <row r="22" spans="2:11" x14ac:dyDescent="0.3">
      <c r="B22" s="17" t="s">
        <v>66</v>
      </c>
      <c r="C22" s="17" t="s">
        <v>82</v>
      </c>
      <c r="D22" s="17">
        <v>2</v>
      </c>
      <c r="E22" s="17">
        <v>1300</v>
      </c>
      <c r="F22" s="17">
        <f t="shared" si="0"/>
        <v>2600</v>
      </c>
      <c r="K22" s="19"/>
    </row>
    <row r="23" spans="2:11" x14ac:dyDescent="0.3">
      <c r="B23" s="17" t="s">
        <v>67</v>
      </c>
      <c r="C23" s="17" t="s">
        <v>82</v>
      </c>
      <c r="D23" s="17">
        <v>2</v>
      </c>
      <c r="E23" s="17">
        <v>3000</v>
      </c>
      <c r="F23" s="17">
        <f t="shared" si="0"/>
        <v>6000</v>
      </c>
      <c r="K23" s="19"/>
    </row>
    <row r="24" spans="2:11" x14ac:dyDescent="0.3">
      <c r="B24" s="17" t="s">
        <v>68</v>
      </c>
      <c r="C24" s="17" t="s">
        <v>82</v>
      </c>
      <c r="D24" s="17">
        <v>5</v>
      </c>
      <c r="E24" s="17">
        <v>1233</v>
      </c>
      <c r="F24" s="17">
        <f t="shared" si="0"/>
        <v>6165</v>
      </c>
      <c r="K24" s="19"/>
    </row>
    <row r="25" spans="2:11" x14ac:dyDescent="0.3">
      <c r="B25" s="17" t="s">
        <v>69</v>
      </c>
      <c r="C25" s="17" t="s">
        <v>83</v>
      </c>
      <c r="D25" s="17"/>
      <c r="E25" s="17"/>
      <c r="F25" s="17"/>
    </row>
    <row r="26" spans="2:11" x14ac:dyDescent="0.3">
      <c r="B26" s="17" t="s">
        <v>70</v>
      </c>
      <c r="C26" s="17" t="s">
        <v>83</v>
      </c>
      <c r="D26" s="17"/>
      <c r="E26" s="17"/>
      <c r="F26" s="17"/>
    </row>
    <row r="27" spans="2:11" x14ac:dyDescent="0.3">
      <c r="B27" s="17" t="s">
        <v>71</v>
      </c>
      <c r="C27" s="17" t="s">
        <v>83</v>
      </c>
      <c r="D27" s="17"/>
      <c r="E27" s="17"/>
      <c r="F27" s="17"/>
    </row>
    <row r="28" spans="2:11" x14ac:dyDescent="0.3">
      <c r="B28" s="17" t="s">
        <v>72</v>
      </c>
      <c r="C28" s="17" t="s">
        <v>83</v>
      </c>
      <c r="D28" s="17"/>
      <c r="E28" s="17"/>
      <c r="F28" s="17"/>
    </row>
    <row r="29" spans="2:11" x14ac:dyDescent="0.3">
      <c r="B29" s="17" t="s">
        <v>73</v>
      </c>
      <c r="C29" s="17" t="s">
        <v>84</v>
      </c>
      <c r="D29" s="17"/>
      <c r="E29" s="17"/>
      <c r="F29" s="17"/>
    </row>
    <row r="30" spans="2:11" x14ac:dyDescent="0.3">
      <c r="B30" s="17" t="s">
        <v>74</v>
      </c>
      <c r="C30" s="17" t="s">
        <v>84</v>
      </c>
      <c r="D30" s="17"/>
      <c r="E30" s="17"/>
      <c r="F30" s="17"/>
    </row>
    <row r="31" spans="2:11" x14ac:dyDescent="0.3">
      <c r="B31" s="17" t="s">
        <v>75</v>
      </c>
      <c r="C31" s="17" t="s">
        <v>82</v>
      </c>
      <c r="D31" s="17"/>
      <c r="E31" s="17"/>
      <c r="F31" s="17"/>
    </row>
    <row r="32" spans="2:11" x14ac:dyDescent="0.3">
      <c r="B32" s="17" t="s">
        <v>76</v>
      </c>
      <c r="C32" s="17" t="s">
        <v>82</v>
      </c>
      <c r="D32" s="17"/>
      <c r="E32" s="17"/>
      <c r="F32" s="17"/>
    </row>
    <row r="33" spans="2:6" x14ac:dyDescent="0.3">
      <c r="B33" s="17" t="s">
        <v>77</v>
      </c>
      <c r="C33" s="17" t="s">
        <v>82</v>
      </c>
      <c r="D33" s="17"/>
      <c r="E33" s="17"/>
      <c r="F33" s="17"/>
    </row>
    <row r="34" spans="2:6" x14ac:dyDescent="0.3">
      <c r="B34" s="17" t="s">
        <v>78</v>
      </c>
      <c r="C34" s="17" t="s">
        <v>82</v>
      </c>
      <c r="D34" s="17"/>
      <c r="E34" s="17"/>
      <c r="F34" s="17"/>
    </row>
    <row r="35" spans="2:6" x14ac:dyDescent="0.3">
      <c r="B35" s="17" t="s">
        <v>79</v>
      </c>
      <c r="C35" s="17" t="s">
        <v>82</v>
      </c>
      <c r="D35" s="17"/>
      <c r="E35" s="17"/>
      <c r="F35" s="17"/>
    </row>
    <row r="36" spans="2:6" x14ac:dyDescent="0.3">
      <c r="B36" s="17" t="s">
        <v>80</v>
      </c>
      <c r="C36" s="17" t="s">
        <v>85</v>
      </c>
      <c r="D36" s="17"/>
      <c r="E36" s="17"/>
      <c r="F36" s="17"/>
    </row>
  </sheetData>
  <phoneticPr fontId="3" type="noConversion"/>
  <pageMargins left="0.7" right="0.7" top="0.75" bottom="0.75" header="0.3" footer="0.3"/>
  <pageSetup orientation="portrait" r:id="rId1"/>
  <ignoredErrors>
    <ignoredError sqref="K7:N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</vt:lpstr>
      <vt:lpstr>Student Pivot</vt:lpstr>
      <vt:lpstr>Product Pivot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Sangeeta Jena</dc:creator>
  <cp:lastModifiedBy>Vivek Bhujbal</cp:lastModifiedBy>
  <dcterms:created xsi:type="dcterms:W3CDTF">2024-10-07T10:58:29Z</dcterms:created>
  <dcterms:modified xsi:type="dcterms:W3CDTF">2024-10-13T07:51:57Z</dcterms:modified>
</cp:coreProperties>
</file>